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08E60CCA-FFA5-411B-BCF2-D42505B782E2}" xr6:coauthVersionLast="47" xr6:coauthVersionMax="47" xr10:uidLastSave="{00000000-0000-0000-0000-000000000000}"/>
  <bookViews>
    <workbookView xWindow="-57720" yWindow="-120" windowWidth="29040" windowHeight="15840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Log'!$A$1:$G$1732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Z83" i="11" l="1"/>
  <c r="Y83" i="11"/>
  <c r="V84" i="11" s="1"/>
  <c r="U83" i="11"/>
  <c r="T83" i="11"/>
  <c r="Q84" i="11" s="1"/>
  <c r="P83" i="11"/>
  <c r="O83" i="11"/>
  <c r="L84" i="11" s="1"/>
  <c r="K83" i="11"/>
  <c r="J83" i="11"/>
  <c r="H84" i="11" s="1"/>
  <c r="E83" i="11"/>
  <c r="D83" i="11"/>
  <c r="D2" i="11" s="1"/>
  <c r="B7" i="8"/>
  <c r="B8" i="8"/>
  <c r="B10" i="8"/>
  <c r="B11" i="8"/>
  <c r="B9" i="8"/>
  <c r="B12" i="8"/>
  <c r="B13" i="8"/>
  <c r="B14" i="8"/>
  <c r="J34" i="5"/>
  <c r="E34" i="5"/>
  <c r="O16" i="5"/>
  <c r="J16" i="5"/>
  <c r="E16" i="5"/>
  <c r="B15" i="8"/>
  <c r="B16" i="8"/>
  <c r="B18" i="8"/>
  <c r="B17" i="8"/>
  <c r="B19" i="8"/>
  <c r="B22" i="8"/>
  <c r="B23" i="8"/>
  <c r="B21" i="8"/>
  <c r="B25" i="8"/>
  <c r="B20" i="8"/>
  <c r="B24" i="8"/>
  <c r="B26" i="8"/>
  <c r="B27" i="8"/>
  <c r="B28" i="8"/>
  <c r="B29" i="8"/>
  <c r="B30" i="8"/>
  <c r="B31" i="8"/>
  <c r="B33" i="8"/>
  <c r="B34" i="8"/>
  <c r="B32" i="8"/>
  <c r="B36" i="8"/>
  <c r="B37" i="8"/>
  <c r="B41" i="8"/>
  <c r="B45" i="8"/>
  <c r="B35" i="8"/>
  <c r="B38" i="8"/>
  <c r="B40" i="2"/>
  <c r="E82" i="11"/>
  <c r="D82" i="11"/>
  <c r="B39" i="8"/>
  <c r="B44" i="8"/>
  <c r="B42" i="8"/>
  <c r="B46" i="8"/>
  <c r="B40" i="8"/>
  <c r="B43" i="8"/>
  <c r="B52" i="8"/>
  <c r="B48" i="8"/>
  <c r="B49" i="8"/>
  <c r="B47" i="8"/>
  <c r="B50" i="8"/>
  <c r="B51" i="8"/>
  <c r="B53" i="8"/>
  <c r="B54" i="8"/>
  <c r="B55" i="8"/>
  <c r="B56" i="8"/>
  <c r="B64" i="8"/>
  <c r="B63" i="8"/>
  <c r="B62" i="8"/>
  <c r="B61" i="8"/>
  <c r="B60" i="8"/>
  <c r="B59" i="8"/>
  <c r="B58" i="8"/>
  <c r="B57" i="8"/>
  <c r="G83" i="11" l="1"/>
  <c r="A7" i="11"/>
  <c r="A9" i="11"/>
  <c r="A11" i="11"/>
  <c r="A13" i="11"/>
  <c r="A14" i="11"/>
  <c r="A16" i="11"/>
  <c r="A18" i="11"/>
  <c r="A19" i="11"/>
  <c r="A21" i="11"/>
  <c r="A23" i="11"/>
  <c r="A25" i="11"/>
  <c r="A27" i="11"/>
  <c r="A28" i="11"/>
  <c r="A30" i="11"/>
  <c r="A32" i="11"/>
  <c r="A34" i="11"/>
  <c r="A36" i="11"/>
  <c r="A37" i="11"/>
  <c r="A39" i="11"/>
  <c r="A41" i="11"/>
  <c r="A43" i="11"/>
  <c r="A45" i="11"/>
  <c r="A47" i="11"/>
  <c r="A48" i="11"/>
  <c r="A50" i="11"/>
  <c r="A52" i="11"/>
  <c r="A54" i="11"/>
  <c r="A56" i="11"/>
  <c r="A58" i="11"/>
  <c r="A60" i="11"/>
  <c r="A61" i="11"/>
  <c r="A63" i="11"/>
  <c r="A65" i="11"/>
  <c r="A67" i="11"/>
  <c r="A69" i="11"/>
  <c r="A71" i="11"/>
  <c r="A73" i="11"/>
  <c r="A74" i="11"/>
  <c r="A76" i="11"/>
  <c r="A79" i="11"/>
  <c r="A80" i="11"/>
  <c r="A82" i="11"/>
  <c r="A83" i="11"/>
  <c r="A8" i="11"/>
  <c r="A10" i="11"/>
  <c r="A12" i="11"/>
  <c r="A15" i="11"/>
  <c r="A17" i="11"/>
  <c r="A20" i="11"/>
  <c r="A22" i="11"/>
  <c r="A24" i="11"/>
  <c r="A26" i="11"/>
  <c r="A29" i="11"/>
  <c r="A31" i="11"/>
  <c r="A33" i="11"/>
  <c r="A35" i="11"/>
  <c r="A38" i="11"/>
  <c r="A40" i="11"/>
  <c r="A42" i="11"/>
  <c r="A44" i="11"/>
  <c r="A46" i="11"/>
  <c r="A49" i="11"/>
  <c r="A51" i="11"/>
  <c r="A53" i="11"/>
  <c r="A55" i="11"/>
  <c r="A57" i="11"/>
  <c r="A59" i="11"/>
  <c r="A62" i="11"/>
  <c r="A64" i="11"/>
  <c r="A66" i="11"/>
  <c r="A68" i="11"/>
  <c r="A70" i="11"/>
  <c r="A72" i="11"/>
  <c r="A75" i="11"/>
  <c r="A77" i="11"/>
  <c r="A78" i="11"/>
  <c r="A81" i="11"/>
  <c r="F83" i="11"/>
  <c r="D84" i="11" s="1"/>
  <c r="B67" i="8"/>
  <c r="B66" i="8"/>
  <c r="B68" i="8"/>
  <c r="B69" i="8"/>
  <c r="B70" i="8"/>
  <c r="B71" i="8"/>
  <c r="B72" i="8"/>
  <c r="B65" i="8"/>
  <c r="B73" i="8"/>
  <c r="B74" i="8"/>
  <c r="B75" i="8"/>
  <c r="B76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79" i="8"/>
  <c r="B78" i="8"/>
  <c r="B81" i="8"/>
  <c r="B80" i="8"/>
  <c r="B84" i="8"/>
  <c r="B83" i="8"/>
  <c r="B77" i="8"/>
  <c r="F14" i="2"/>
  <c r="F2" i="2" s="1"/>
  <c r="B82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4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731" i="7"/>
  <c r="G1730" i="7" s="1"/>
  <c r="G1729" i="7" s="1"/>
  <c r="G1728" i="7" s="1"/>
  <c r="G1727" i="7" s="1"/>
  <c r="G1726" i="7" s="1"/>
  <c r="G1725" i="7" s="1"/>
  <c r="G1724" i="7" s="1"/>
  <c r="G1723" i="7" s="1"/>
  <c r="G1722" i="7" s="1"/>
  <c r="G1721" i="7" s="1"/>
  <c r="G1720" i="7" s="1"/>
  <c r="G1719" i="7" s="1"/>
  <c r="G1718" i="7" s="1"/>
  <c r="G1717" i="7" s="1"/>
  <c r="G1716" i="7" s="1"/>
  <c r="G1715" i="7" s="1"/>
  <c r="G1714" i="7" s="1"/>
  <c r="G1713" i="7" s="1"/>
  <c r="G1712" i="7" s="1"/>
  <c r="G1711" i="7" s="1"/>
  <c r="G1710" i="7" s="1"/>
  <c r="G1709" i="7" s="1"/>
  <c r="G1708" i="7" s="1"/>
  <c r="G1707" i="7" s="1"/>
  <c r="G1706" i="7" s="1"/>
  <c r="G1705" i="7" s="1"/>
  <c r="G1704" i="7" s="1"/>
  <c r="G1703" i="7" s="1"/>
  <c r="G1702" i="7" s="1"/>
  <c r="G1701" i="7" s="1"/>
  <c r="G1700" i="7" s="1"/>
  <c r="G1699" i="7" s="1"/>
  <c r="G1698" i="7" s="1"/>
  <c r="G1697" i="7" s="1"/>
  <c r="G1696" i="7" s="1"/>
  <c r="G1695" i="7" s="1"/>
  <c r="G1694" i="7" s="1"/>
  <c r="G1693" i="7" s="1"/>
  <c r="G1692" i="7" s="1"/>
  <c r="G1691" i="7" s="1"/>
  <c r="G1690" i="7" s="1"/>
  <c r="G1689" i="7" s="1"/>
  <c r="G1688" i="7" s="1"/>
  <c r="G1687" i="7" s="1"/>
  <c r="G1686" i="7" s="1"/>
  <c r="G1685" i="7" s="1"/>
  <c r="G1684" i="7" s="1"/>
  <c r="G1683" i="7" s="1"/>
  <c r="G1682" i="7" s="1"/>
  <c r="G1681" i="7" s="1"/>
  <c r="G1680" i="7" s="1"/>
  <c r="G1679" i="7" s="1"/>
  <c r="G1678" i="7" s="1"/>
  <c r="G1677" i="7" s="1"/>
  <c r="G1676" i="7" s="1"/>
  <c r="G1675" i="7" s="1"/>
  <c r="G1674" i="7" s="1"/>
  <c r="G1673" i="7" s="1"/>
  <c r="G1672" i="7" s="1"/>
  <c r="G1671" i="7" s="1"/>
  <c r="G1670" i="7" s="1"/>
  <c r="G1669" i="7" s="1"/>
  <c r="G1668" i="7" s="1"/>
  <c r="G1667" i="7" s="1"/>
  <c r="G1666" i="7" s="1"/>
  <c r="G1665" i="7" s="1"/>
  <c r="G1664" i="7" s="1"/>
  <c r="G1663" i="7" s="1"/>
  <c r="G1662" i="7" s="1"/>
  <c r="G1661" i="7" s="1"/>
  <c r="G1660" i="7" s="1"/>
  <c r="G1659" i="7" s="1"/>
  <c r="G1658" i="7" s="1"/>
  <c r="G1657" i="7" s="1"/>
  <c r="G1656" i="7" s="1"/>
  <c r="G1655" i="7" s="1"/>
  <c r="G1654" i="7" s="1"/>
  <c r="G1653" i="7" s="1"/>
  <c r="G1652" i="7" s="1"/>
  <c r="G1651" i="7" s="1"/>
  <c r="G1650" i="7" s="1"/>
  <c r="G1649" i="7" s="1"/>
  <c r="G1648" i="7" s="1"/>
  <c r="G1647" i="7" s="1"/>
  <c r="G1646" i="7" s="1"/>
  <c r="G1645" i="7" s="1"/>
  <c r="G1644" i="7" s="1"/>
  <c r="G1643" i="7" s="1"/>
  <c r="G1642" i="7" s="1"/>
  <c r="G1641" i="7" s="1"/>
  <c r="G1640" i="7" s="1"/>
  <c r="G1639" i="7" s="1"/>
  <c r="G1638" i="7" s="1"/>
  <c r="G1637" i="7" s="1"/>
  <c r="G1636" i="7" s="1"/>
  <c r="G1635" i="7" s="1"/>
  <c r="G1634" i="7" s="1"/>
  <c r="G1633" i="7" s="1"/>
  <c r="G1632" i="7" s="1"/>
  <c r="G1631" i="7" s="1"/>
  <c r="G1630" i="7" s="1"/>
  <c r="G1629" i="7" s="1"/>
  <c r="G1628" i="7" s="1"/>
  <c r="G1627" i="7" s="1"/>
  <c r="G1626" i="7" s="1"/>
  <c r="G1625" i="7" s="1"/>
  <c r="G1624" i="7" s="1"/>
  <c r="G1623" i="7" s="1"/>
  <c r="G1622" i="7" s="1"/>
  <c r="G1621" i="7" s="1"/>
  <c r="G1620" i="7" s="1"/>
  <c r="G1619" i="7" s="1"/>
  <c r="G1618" i="7" s="1"/>
  <c r="G1617" i="7" s="1"/>
  <c r="G1616" i="7" s="1"/>
  <c r="G1615" i="7" s="1"/>
  <c r="G1614" i="7" s="1"/>
  <c r="G1613" i="7" s="1"/>
  <c r="G1612" i="7" s="1"/>
  <c r="G1611" i="7" s="1"/>
  <c r="G1610" i="7" s="1"/>
  <c r="G1609" i="7" s="1"/>
  <c r="G1608" i="7" s="1"/>
  <c r="G1607" i="7" s="1"/>
  <c r="G1606" i="7" s="1"/>
  <c r="G1605" i="7" s="1"/>
  <c r="G1604" i="7" s="1"/>
  <c r="G1603" i="7" s="1"/>
  <c r="G1602" i="7" s="1"/>
  <c r="G1601" i="7" s="1"/>
  <c r="G1600" i="7" s="1"/>
  <c r="G1599" i="7" s="1"/>
  <c r="G1598" i="7" s="1"/>
  <c r="G1597" i="7" s="1"/>
  <c r="G1596" i="7" s="1"/>
  <c r="G1595" i="7" s="1"/>
  <c r="G1594" i="7" s="1"/>
  <c r="G1593" i="7" s="1"/>
  <c r="G1592" i="7" s="1"/>
  <c r="G1591" i="7" s="1"/>
  <c r="G1590" i="7" s="1"/>
  <c r="G1589" i="7" s="1"/>
  <c r="G1588" i="7" s="1"/>
  <c r="G1587" i="7" s="1"/>
  <c r="G1586" i="7" s="1"/>
  <c r="G1585" i="7" s="1"/>
  <c r="G1584" i="7" s="1"/>
  <c r="G1583" i="7" s="1"/>
  <c r="G1582" i="7" s="1"/>
  <c r="G1581" i="7" s="1"/>
  <c r="G1580" i="7" s="1"/>
  <c r="G1579" i="7" s="1"/>
  <c r="G1578" i="7" s="1"/>
  <c r="G1577" i="7" s="1"/>
  <c r="G1576" i="7" s="1"/>
  <c r="G1575" i="7" s="1"/>
  <c r="G1574" i="7" s="1"/>
  <c r="G1573" i="7" s="1"/>
  <c r="G1572" i="7" s="1"/>
  <c r="G1571" i="7" s="1"/>
  <c r="G1570" i="7" s="1"/>
  <c r="G1569" i="7" s="1"/>
  <c r="G1568" i="7" s="1"/>
  <c r="G1567" i="7" s="1"/>
  <c r="G1566" i="7" s="1"/>
  <c r="G1565" i="7" s="1"/>
  <c r="G1564" i="7" s="1"/>
  <c r="G1563" i="7" s="1"/>
  <c r="G1562" i="7" s="1"/>
  <c r="G1561" i="7" s="1"/>
  <c r="G1560" i="7" s="1"/>
  <c r="G1559" i="7" s="1"/>
  <c r="G1558" i="7" s="1"/>
  <c r="G1557" i="7" s="1"/>
  <c r="G1556" i="7" s="1"/>
  <c r="G1555" i="7" s="1"/>
  <c r="G1554" i="7" s="1"/>
  <c r="G1553" i="7" s="1"/>
  <c r="G1552" i="7" s="1"/>
  <c r="G1551" i="7" s="1"/>
  <c r="G1550" i="7" s="1"/>
  <c r="G1549" i="7" s="1"/>
  <c r="G1548" i="7" s="1"/>
  <c r="G1547" i="7" s="1"/>
  <c r="G1546" i="7" s="1"/>
  <c r="G1545" i="7" s="1"/>
  <c r="G1544" i="7" s="1"/>
  <c r="G1543" i="7" s="1"/>
  <c r="G1542" i="7" s="1"/>
  <c r="G1541" i="7" s="1"/>
  <c r="G1540" i="7" s="1"/>
  <c r="G1539" i="7" s="1"/>
  <c r="G1538" i="7" s="1"/>
  <c r="G1537" i="7" s="1"/>
  <c r="G1536" i="7" s="1"/>
  <c r="G1535" i="7" s="1"/>
  <c r="G1534" i="7" s="1"/>
  <c r="G1533" i="7" s="1"/>
  <c r="G1532" i="7" s="1"/>
  <c r="G1531" i="7" s="1"/>
  <c r="G1530" i="7" s="1"/>
  <c r="G1529" i="7" s="1"/>
  <c r="G1528" i="7" s="1"/>
  <c r="G1527" i="7" s="1"/>
  <c r="G1526" i="7" s="1"/>
  <c r="G1525" i="7" s="1"/>
  <c r="G1524" i="7" s="1"/>
  <c r="G1523" i="7" s="1"/>
  <c r="G1522" i="7" s="1"/>
  <c r="G1521" i="7" s="1"/>
  <c r="G1520" i="7" s="1"/>
  <c r="G1519" i="7" s="1"/>
  <c r="G1518" i="7" s="1"/>
  <c r="G1517" i="7" s="1"/>
  <c r="G1516" i="7" s="1"/>
  <c r="G1515" i="7" s="1"/>
  <c r="G1514" i="7" s="1"/>
  <c r="G1513" i="7" s="1"/>
  <c r="G1512" i="7" s="1"/>
  <c r="G1511" i="7" s="1"/>
  <c r="G1510" i="7" s="1"/>
  <c r="G1509" i="7" s="1"/>
  <c r="G1508" i="7" s="1"/>
  <c r="G1507" i="7" s="1"/>
  <c r="G1506" i="7" s="1"/>
  <c r="G1505" i="7" s="1"/>
  <c r="G1504" i="7" s="1"/>
  <c r="G1503" i="7" s="1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J5" i="6" l="1"/>
  <c r="E5" i="6"/>
  <c r="L3" i="2"/>
  <c r="O8" i="2"/>
  <c r="O9" i="11"/>
  <c r="P10" i="11" s="1"/>
  <c r="Y17" i="11"/>
  <c r="G8" i="11"/>
  <c r="F8" i="11"/>
  <c r="G9" i="11" s="1"/>
  <c r="K10" i="11"/>
  <c r="T19" i="11"/>
  <c r="A88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976" i="7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A92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Y18" i="11" l="1"/>
  <c r="Z18" i="11"/>
  <c r="T20" i="11"/>
  <c r="U20" i="11"/>
  <c r="K34" i="5"/>
  <c r="M34" i="5" s="1"/>
  <c r="F16" i="5"/>
  <c r="P16" i="5"/>
  <c r="H29" i="5"/>
  <c r="F34" i="5"/>
  <c r="H34" i="5" s="1"/>
  <c r="F40" i="6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G27" i="5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948" i="7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M27" i="5"/>
  <c r="L27" i="5"/>
  <c r="H20" i="5"/>
  <c r="D25" i="6"/>
  <c r="J7" i="3"/>
  <c r="D14" i="6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Y19" i="11" l="1"/>
  <c r="Z19" i="11"/>
  <c r="T21" i="11"/>
  <c r="U21" i="11"/>
  <c r="K16" i="5"/>
  <c r="M16" i="5" s="1"/>
  <c r="G34" i="5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936" i="7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Y20" i="11" l="1"/>
  <c r="Z20" i="11"/>
  <c r="T22" i="11"/>
  <c r="U22" i="11"/>
  <c r="L16" i="5"/>
  <c r="F11" i="11"/>
  <c r="G12" i="11" s="1"/>
  <c r="P12" i="11"/>
  <c r="O12" i="11"/>
  <c r="K2" i="3"/>
  <c r="G902" i="7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1" i="11" l="1"/>
  <c r="Z21" i="11"/>
  <c r="T23" i="11"/>
  <c r="U23" i="11"/>
  <c r="P13" i="11"/>
  <c r="F12" i="11"/>
  <c r="G13" i="11" s="1"/>
  <c r="O13" i="11"/>
  <c r="G745" i="7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Z22" i="11" l="1"/>
  <c r="Y22" i="11"/>
  <c r="U24" i="11"/>
  <c r="T24" i="11"/>
  <c r="O14" i="11"/>
  <c r="F13" i="11"/>
  <c r="G14" i="11" s="1"/>
  <c r="P14" i="11"/>
  <c r="G695" i="7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J9" i="10"/>
  <c r="N12" i="14"/>
  <c r="J11" i="14" a="1"/>
  <c r="J11" i="14" s="1"/>
  <c r="M16" i="14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Y23" i="11" l="1"/>
  <c r="Z23" i="11"/>
  <c r="T25" i="11"/>
  <c r="U25" i="11"/>
  <c r="P15" i="11"/>
  <c r="F14" i="11"/>
  <c r="G15" i="11" s="1"/>
  <c r="O15" i="11"/>
  <c r="G624" i="7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K17" i="11"/>
  <c r="J17" i="11"/>
  <c r="N14" i="13"/>
  <c r="J13" i="13" a="1"/>
  <c r="J13" i="13" s="1"/>
  <c r="J24" i="4"/>
  <c r="K19" i="4"/>
  <c r="Y24" i="11" l="1"/>
  <c r="Z24" i="11"/>
  <c r="T26" i="11"/>
  <c r="U26" i="11"/>
  <c r="P16" i="11"/>
  <c r="O16" i="11"/>
  <c r="F15" i="11"/>
  <c r="G16" i="11" s="1"/>
  <c r="G565" i="7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M18" i="14"/>
  <c r="O24" i="4"/>
  <c r="F46" i="4"/>
  <c r="J14" i="13" a="1"/>
  <c r="J14" i="13" s="1"/>
  <c r="N15" i="13"/>
  <c r="N14" i="14"/>
  <c r="J13" i="14" a="1"/>
  <c r="J13" i="14" s="1"/>
  <c r="M17" i="13"/>
  <c r="Y25" i="11" l="1"/>
  <c r="Z25" i="11"/>
  <c r="T27" i="11"/>
  <c r="U27" i="11"/>
  <c r="O17" i="11"/>
  <c r="P17" i="11"/>
  <c r="F16" i="11"/>
  <c r="G17" i="11" s="1"/>
  <c r="G529" i="7"/>
  <c r="G528" i="7" s="1"/>
  <c r="G527" i="7" s="1"/>
  <c r="G526" i="7" s="1"/>
  <c r="G525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Z26" i="11" l="1"/>
  <c r="Y26" i="11"/>
  <c r="U28" i="11"/>
  <c r="T28" i="11"/>
  <c r="G16" i="5"/>
  <c r="Q10" i="5"/>
  <c r="R16" i="5"/>
  <c r="O18" i="11"/>
  <c r="P18" i="11"/>
  <c r="F17" i="11"/>
  <c r="G18" i="11" s="1"/>
  <c r="G524" i="7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M19" i="13"/>
  <c r="M20" i="14"/>
  <c r="J20" i="11"/>
  <c r="K20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Z27" i="11" l="1"/>
  <c r="Y27" i="11"/>
  <c r="U29" i="11"/>
  <c r="T29" i="11"/>
  <c r="Q16" i="5"/>
  <c r="G448" i="7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F18" i="11"/>
  <c r="G19" i="11" s="1"/>
  <c r="O19" i="11"/>
  <c r="P1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J16" i="14" a="1"/>
  <c r="J16" i="14" s="1"/>
  <c r="N17" i="14"/>
  <c r="Z28" i="11" l="1"/>
  <c r="Y28" i="11"/>
  <c r="U30" i="11"/>
  <c r="T30" i="11"/>
  <c r="F46" i="6"/>
  <c r="G385" i="7"/>
  <c r="O20" i="11"/>
  <c r="F19" i="11"/>
  <c r="G20" i="11" s="1"/>
  <c r="P20" i="11"/>
  <c r="J18" i="13" a="1"/>
  <c r="J18" i="13" s="1"/>
  <c r="N19" i="13"/>
  <c r="M22" i="14"/>
  <c r="M21" i="13"/>
  <c r="N18" i="14"/>
  <c r="J17" i="14" a="1"/>
  <c r="J17" i="14" s="1"/>
  <c r="K22" i="11"/>
  <c r="J22" i="11"/>
  <c r="Y29" i="11" l="1"/>
  <c r="Z29" i="11"/>
  <c r="T31" i="11"/>
  <c r="U31" i="11"/>
  <c r="G384" i="7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J19" i="13" a="1"/>
  <c r="J19" i="13" s="1"/>
  <c r="N20" i="13"/>
  <c r="Z30" i="11" l="1"/>
  <c r="Y30" i="11"/>
  <c r="T32" i="11"/>
  <c r="U32" i="11"/>
  <c r="G343" i="7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P22" i="11"/>
  <c r="O22" i="11"/>
  <c r="F21" i="11"/>
  <c r="G22" i="11" s="1"/>
  <c r="M23" i="13"/>
  <c r="N20" i="14"/>
  <c r="J19" i="14" a="1"/>
  <c r="J19" i="14" s="1"/>
  <c r="J24" i="11"/>
  <c r="K24" i="11"/>
  <c r="M24" i="14"/>
  <c r="J20" i="13" a="1"/>
  <c r="J20" i="13" s="1"/>
  <c r="N21" i="13"/>
  <c r="Y31" i="11" l="1"/>
  <c r="Z31" i="11"/>
  <c r="T33" i="11"/>
  <c r="U33" i="11"/>
  <c r="G291" i="7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F22" i="11"/>
  <c r="G23" i="11" s="1"/>
  <c r="O23" i="11"/>
  <c r="P23" i="11"/>
  <c r="M25" i="14"/>
  <c r="K25" i="11"/>
  <c r="J25" i="11"/>
  <c r="J20" i="14" a="1"/>
  <c r="J20" i="14" s="1"/>
  <c r="N21" i="14"/>
  <c r="N22" i="13"/>
  <c r="J21" i="13" a="1"/>
  <c r="J21" i="13" s="1"/>
  <c r="M24" i="13"/>
  <c r="Y32" i="11" l="1"/>
  <c r="Z32" i="11"/>
  <c r="T34" i="11"/>
  <c r="U34" i="11"/>
  <c r="G225" i="7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P24" i="11"/>
  <c r="F23" i="11"/>
  <c r="G24" i="11" s="1"/>
  <c r="O24" i="11"/>
  <c r="K26" i="11"/>
  <c r="J26" i="11"/>
  <c r="M26" i="14"/>
  <c r="J22" i="13" a="1"/>
  <c r="J22" i="13" s="1"/>
  <c r="N23" i="13"/>
  <c r="M25" i="13"/>
  <c r="N22" i="14"/>
  <c r="J21" i="14" a="1"/>
  <c r="J21" i="14" s="1"/>
  <c r="Y33" i="11" l="1"/>
  <c r="Z33" i="11"/>
  <c r="U35" i="11"/>
  <c r="T35" i="11"/>
  <c r="G185" i="7"/>
  <c r="G184" i="7" s="1"/>
  <c r="G183" i="7" s="1"/>
  <c r="O25" i="11"/>
  <c r="P25" i="11"/>
  <c r="F24" i="11"/>
  <c r="G25" i="11" s="1"/>
  <c r="J22" i="14" a="1"/>
  <c r="J22" i="14" s="1"/>
  <c r="N23" i="14"/>
  <c r="J23" i="13" a="1"/>
  <c r="J23" i="13" s="1"/>
  <c r="N24" i="13"/>
  <c r="M26" i="13"/>
  <c r="M27" i="14"/>
  <c r="K27" i="11"/>
  <c r="J27" i="11"/>
  <c r="Z34" i="11" l="1"/>
  <c r="Y34" i="11"/>
  <c r="U36" i="11"/>
  <c r="T36" i="11"/>
  <c r="F25" i="11"/>
  <c r="G26" i="11" s="1"/>
  <c r="O26" i="11"/>
  <c r="P26" i="11"/>
  <c r="M28" i="14"/>
  <c r="J24" i="13" a="1"/>
  <c r="J24" i="13" s="1"/>
  <c r="N25" i="13"/>
  <c r="M27" i="13"/>
  <c r="N24" i="14"/>
  <c r="J23" i="14" a="1"/>
  <c r="J23" i="14" s="1"/>
  <c r="J28" i="11"/>
  <c r="K28" i="11"/>
  <c r="Y35" i="11" l="1"/>
  <c r="Z35" i="11"/>
  <c r="T37" i="11"/>
  <c r="U37" i="11"/>
  <c r="G182" i="7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O27" i="11"/>
  <c r="F26" i="11"/>
  <c r="G27" i="11" s="1"/>
  <c r="P27" i="11"/>
  <c r="M29" i="14"/>
  <c r="N26" i="13"/>
  <c r="J25" i="13" a="1"/>
  <c r="J25" i="13" s="1"/>
  <c r="M28" i="13"/>
  <c r="K29" i="11"/>
  <c r="J29" i="11"/>
  <c r="J24" i="14" a="1"/>
  <c r="J24" i="14" s="1"/>
  <c r="N25" i="14"/>
  <c r="Z36" i="11" l="1"/>
  <c r="Y36" i="11"/>
  <c r="U38" i="11"/>
  <c r="T38" i="11"/>
  <c r="G1" i="7"/>
  <c r="O28" i="11"/>
  <c r="F27" i="11"/>
  <c r="G28" i="11" s="1"/>
  <c r="P28" i="11"/>
  <c r="M29" i="13"/>
  <c r="J26" i="13" a="1"/>
  <c r="J26" i="13" s="1"/>
  <c r="N27" i="13"/>
  <c r="N26" i="14"/>
  <c r="J25" i="14" a="1"/>
  <c r="J25" i="14" s="1"/>
  <c r="K30" i="11"/>
  <c r="J30" i="11"/>
  <c r="M30" i="14"/>
  <c r="Z37" i="11" l="1"/>
  <c r="Y37" i="11"/>
  <c r="U39" i="11"/>
  <c r="T39" i="11"/>
  <c r="B5" i="2"/>
  <c r="B7" i="2" s="1"/>
  <c r="F25" i="2" s="1"/>
  <c r="F28" i="11"/>
  <c r="G29" i="11" s="1"/>
  <c r="P29" i="11"/>
  <c r="O29" i="11"/>
  <c r="K31" i="11"/>
  <c r="J31" i="11"/>
  <c r="M31" i="14"/>
  <c r="M30" i="13"/>
  <c r="J27" i="13" a="1"/>
  <c r="J27" i="13" s="1"/>
  <c r="N28" i="13"/>
  <c r="J26" i="14" a="1"/>
  <c r="J26" i="14" s="1"/>
  <c r="N27" i="14"/>
  <c r="Y38" i="11" l="1"/>
  <c r="Z38" i="11"/>
  <c r="U40" i="11"/>
  <c r="T40" i="11"/>
  <c r="F16" i="2"/>
  <c r="P30" i="11"/>
  <c r="F29" i="11"/>
  <c r="G30" i="11" s="1"/>
  <c r="O30" i="11"/>
  <c r="N28" i="14"/>
  <c r="J27" i="14" a="1"/>
  <c r="J27" i="14" s="1"/>
  <c r="M32" i="14"/>
  <c r="J28" i="13" a="1"/>
  <c r="J28" i="13" s="1"/>
  <c r="N29" i="13"/>
  <c r="M31" i="13"/>
  <c r="J32" i="11"/>
  <c r="K32" i="11"/>
  <c r="Y39" i="11" l="1"/>
  <c r="Z39" i="11"/>
  <c r="T41" i="11"/>
  <c r="U41" i="11"/>
  <c r="O31" i="11"/>
  <c r="P31" i="11"/>
  <c r="F30" i="11"/>
  <c r="G31" i="11" s="1"/>
  <c r="M32" i="13"/>
  <c r="J28" i="14" a="1"/>
  <c r="J28" i="14" s="1"/>
  <c r="N29" i="14"/>
  <c r="K33" i="11"/>
  <c r="J33" i="11"/>
  <c r="N30" i="13"/>
  <c r="J29" i="13" a="1"/>
  <c r="J29" i="13" s="1"/>
  <c r="M33" i="14"/>
  <c r="Y40" i="11" l="1"/>
  <c r="Z40" i="11"/>
  <c r="T42" i="11"/>
  <c r="U42" i="11"/>
  <c r="P32" i="11"/>
  <c r="O32" i="11"/>
  <c r="F31" i="11"/>
  <c r="G32" i="11" s="1"/>
  <c r="J30" i="13" a="1"/>
  <c r="J30" i="13" s="1"/>
  <c r="N31" i="13"/>
  <c r="K34" i="11"/>
  <c r="J34" i="11"/>
  <c r="M33" i="13"/>
  <c r="M34" i="14"/>
  <c r="N30" i="14"/>
  <c r="J29" i="14" a="1"/>
  <c r="J29" i="14" s="1"/>
  <c r="Y41" i="11" l="1"/>
  <c r="Z41" i="11"/>
  <c r="T43" i="11"/>
  <c r="U43" i="11"/>
  <c r="F32" i="11"/>
  <c r="G33" i="11" s="1"/>
  <c r="P33" i="11"/>
  <c r="O33" i="11"/>
  <c r="M35" i="14"/>
  <c r="J30" i="14" a="1"/>
  <c r="J30" i="14" s="1"/>
  <c r="N31" i="14"/>
  <c r="K35" i="11"/>
  <c r="J35" i="11"/>
  <c r="M34" i="13"/>
  <c r="J31" i="13" a="1"/>
  <c r="J31" i="13" s="1"/>
  <c r="N32" i="13"/>
  <c r="Z42" i="11" l="1"/>
  <c r="Y42" i="11"/>
  <c r="U44" i="11"/>
  <c r="T44" i="11"/>
  <c r="F33" i="11"/>
  <c r="G34" i="11" s="1"/>
  <c r="O34" i="11"/>
  <c r="P34" i="11"/>
  <c r="J36" i="11"/>
  <c r="K36" i="11"/>
  <c r="M36" i="14"/>
  <c r="J32" i="13" a="1"/>
  <c r="J32" i="13" s="1"/>
  <c r="N33" i="13"/>
  <c r="M35" i="13"/>
  <c r="J31" i="14" a="1"/>
  <c r="J31" i="14" s="1"/>
  <c r="N32" i="14"/>
  <c r="Y43" i="11" l="1"/>
  <c r="Z43" i="11"/>
  <c r="T45" i="11"/>
  <c r="U45" i="11"/>
  <c r="O35" i="11"/>
  <c r="F34" i="11"/>
  <c r="G35" i="11" s="1"/>
  <c r="P35" i="11"/>
  <c r="J32" i="14" a="1"/>
  <c r="J32" i="14" s="1"/>
  <c r="N33" i="14"/>
  <c r="M36" i="13"/>
  <c r="N34" i="13"/>
  <c r="J33" i="13" a="1"/>
  <c r="J33" i="13" s="1"/>
  <c r="M37" i="14"/>
  <c r="K37" i="11"/>
  <c r="J37" i="11"/>
  <c r="Y44" i="11" l="1"/>
  <c r="Z44" i="11"/>
  <c r="T46" i="11"/>
  <c r="U46" i="11"/>
  <c r="O36" i="11"/>
  <c r="F35" i="11"/>
  <c r="G36" i="11" s="1"/>
  <c r="P36" i="11"/>
  <c r="J34" i="13" a="1"/>
  <c r="J34" i="13" s="1"/>
  <c r="N35" i="13"/>
  <c r="K38" i="11"/>
  <c r="J38" i="11"/>
  <c r="M38" i="14"/>
  <c r="M37" i="13"/>
  <c r="N34" i="14"/>
  <c r="J33" i="14" a="1"/>
  <c r="J33" i="14" s="1"/>
  <c r="Y45" i="11" l="1"/>
  <c r="Z45" i="11"/>
  <c r="T47" i="11"/>
  <c r="U47" i="11"/>
  <c r="F36" i="11"/>
  <c r="G37" i="11" s="1"/>
  <c r="P37" i="11"/>
  <c r="O37" i="11"/>
  <c r="M39" i="14"/>
  <c r="J34" i="14" a="1"/>
  <c r="J34" i="14" s="1"/>
  <c r="N35" i="14"/>
  <c r="M38" i="13"/>
  <c r="K39" i="11"/>
  <c r="J39" i="11"/>
  <c r="J35" i="13" a="1"/>
  <c r="J35" i="13" s="1"/>
  <c r="N36" i="13"/>
  <c r="Z46" i="11" l="1"/>
  <c r="Y46" i="11"/>
  <c r="U48" i="11"/>
  <c r="T48" i="11"/>
  <c r="O38" i="11"/>
  <c r="F37" i="11"/>
  <c r="G38" i="11" s="1"/>
  <c r="P38" i="11"/>
  <c r="J36" i="13" a="1"/>
  <c r="J36" i="13" s="1"/>
  <c r="N37" i="13"/>
  <c r="J40" i="11"/>
  <c r="K40" i="11"/>
  <c r="M39" i="13"/>
  <c r="M40" i="14"/>
  <c r="J35" i="14" a="1"/>
  <c r="J35" i="14" s="1"/>
  <c r="N36" i="14"/>
  <c r="Y47" i="11" l="1"/>
  <c r="Z47" i="11"/>
  <c r="U49" i="11"/>
  <c r="T49" i="11"/>
  <c r="O39" i="11"/>
  <c r="F38" i="11"/>
  <c r="G39" i="11" s="1"/>
  <c r="P39" i="11"/>
  <c r="J36" i="14" a="1"/>
  <c r="J36" i="14" s="1"/>
  <c r="N37" i="14"/>
  <c r="K41" i="11"/>
  <c r="J41" i="11"/>
  <c r="N38" i="13"/>
  <c r="J37" i="13" a="1"/>
  <c r="J37" i="13" s="1"/>
  <c r="M40" i="13"/>
  <c r="M41" i="14"/>
  <c r="Y48" i="11" l="1"/>
  <c r="Z48" i="11"/>
  <c r="T50" i="11"/>
  <c r="U50" i="11"/>
  <c r="F39" i="11"/>
  <c r="G40" i="11" s="1"/>
  <c r="O40" i="11"/>
  <c r="P40" i="11"/>
  <c r="M42" i="14"/>
  <c r="J38" i="13" a="1"/>
  <c r="J38" i="13" s="1"/>
  <c r="N39" i="13"/>
  <c r="M41" i="13"/>
  <c r="K42" i="11"/>
  <c r="J42" i="11"/>
  <c r="N38" i="14"/>
  <c r="J37" i="14" a="1"/>
  <c r="J37" i="14" s="1"/>
  <c r="Y49" i="11" l="1"/>
  <c r="Z49" i="11"/>
  <c r="U51" i="11"/>
  <c r="T51" i="11"/>
  <c r="F40" i="11"/>
  <c r="G41" i="11" s="1"/>
  <c r="O41" i="11"/>
  <c r="P41" i="11"/>
  <c r="J38" i="14" a="1"/>
  <c r="J38" i="14" s="1"/>
  <c r="N39" i="14"/>
  <c r="K43" i="11"/>
  <c r="J43" i="11"/>
  <c r="M42" i="13"/>
  <c r="M43" i="14"/>
  <c r="J39" i="13" a="1"/>
  <c r="J39" i="13" s="1"/>
  <c r="N40" i="13"/>
  <c r="Z50" i="11" l="1"/>
  <c r="Y50" i="11"/>
  <c r="U52" i="11"/>
  <c r="T52" i="11"/>
  <c r="F41" i="11"/>
  <c r="G42" i="11" s="1"/>
  <c r="P42" i="11"/>
  <c r="O42" i="11"/>
  <c r="J39" i="14" a="1"/>
  <c r="J39" i="14" s="1"/>
  <c r="N40" i="14"/>
  <c r="J40" i="13" a="1"/>
  <c r="J40" i="13" s="1"/>
  <c r="N41" i="13"/>
  <c r="J44" i="11"/>
  <c r="K44" i="11"/>
  <c r="M44" i="14"/>
  <c r="M43" i="13"/>
  <c r="Y51" i="11" l="1"/>
  <c r="Z51" i="11"/>
  <c r="T53" i="11"/>
  <c r="U53" i="11"/>
  <c r="P43" i="11"/>
  <c r="O43" i="11"/>
  <c r="F42" i="11"/>
  <c r="G43" i="11" s="1"/>
  <c r="N42" i="13"/>
  <c r="J41" i="13" a="1"/>
  <c r="J41" i="13" s="1"/>
  <c r="M44" i="13"/>
  <c r="J40" i="14" a="1"/>
  <c r="J40" i="14" s="1"/>
  <c r="N41" i="14"/>
  <c r="M45" i="14"/>
  <c r="K45" i="11"/>
  <c r="J45" i="11"/>
  <c r="Y52" i="11" l="1"/>
  <c r="Z52" i="11"/>
  <c r="T54" i="11"/>
  <c r="U54" i="11"/>
  <c r="P44" i="11"/>
  <c r="F43" i="11"/>
  <c r="G44" i="11" s="1"/>
  <c r="O44" i="11"/>
  <c r="J42" i="13" a="1"/>
  <c r="J42" i="13" s="1"/>
  <c r="N43" i="13"/>
  <c r="N42" i="14"/>
  <c r="J41" i="14" a="1"/>
  <c r="J41" i="14" s="1"/>
  <c r="M45" i="13"/>
  <c r="K46" i="11"/>
  <c r="J46" i="11"/>
  <c r="M46" i="14"/>
  <c r="Y53" i="11" l="1"/>
  <c r="Z53" i="11"/>
  <c r="T55" i="11"/>
  <c r="U55" i="11"/>
  <c r="P45" i="11"/>
  <c r="F44" i="11"/>
  <c r="G45" i="11" s="1"/>
  <c r="O45" i="11"/>
  <c r="M47" i="14"/>
  <c r="M46" i="13"/>
  <c r="J43" i="13" a="1"/>
  <c r="J43" i="13" s="1"/>
  <c r="N44" i="13"/>
  <c r="K47" i="11"/>
  <c r="J47" i="11"/>
  <c r="J42" i="14" a="1"/>
  <c r="J42" i="14" s="1"/>
  <c r="N43" i="14"/>
  <c r="Z54" i="11" l="1"/>
  <c r="Y54" i="11"/>
  <c r="U56" i="11"/>
  <c r="T56" i="11"/>
  <c r="P46" i="11"/>
  <c r="O46" i="11"/>
  <c r="F45" i="11"/>
  <c r="G46" i="11" s="1"/>
  <c r="J43" i="14" a="1"/>
  <c r="J43" i="14" s="1"/>
  <c r="N44" i="14"/>
  <c r="J44" i="13" a="1"/>
  <c r="J44" i="13" s="1"/>
  <c r="N45" i="13"/>
  <c r="M48" i="14"/>
  <c r="J48" i="11"/>
  <c r="K48" i="11"/>
  <c r="M47" i="13"/>
  <c r="Y55" i="11" l="1"/>
  <c r="Z55" i="11"/>
  <c r="T57" i="11"/>
  <c r="U57" i="11"/>
  <c r="P47" i="1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Y56" i="11" l="1"/>
  <c r="Z56" i="11"/>
  <c r="T58" i="11"/>
  <c r="U58" i="11"/>
  <c r="F47" i="11"/>
  <c r="G48" i="11" s="1"/>
  <c r="O48" i="11"/>
  <c r="P48" i="11"/>
  <c r="M49" i="13"/>
  <c r="J46" i="13" a="1"/>
  <c r="J46" i="13" s="1"/>
  <c r="N47" i="13"/>
  <c r="N46" i="14"/>
  <c r="J45" i="14" a="1"/>
  <c r="J45" i="14" s="1"/>
  <c r="K50" i="11"/>
  <c r="J50" i="11"/>
  <c r="M50" i="14"/>
  <c r="Y57" i="11" l="1"/>
  <c r="Z57" i="11"/>
  <c r="T59" i="11"/>
  <c r="U59" i="11"/>
  <c r="P49" i="11"/>
  <c r="O49" i="11"/>
  <c r="F48" i="11"/>
  <c r="G49" i="11" s="1"/>
  <c r="J47" i="13" a="1"/>
  <c r="J47" i="13" s="1"/>
  <c r="N48" i="13"/>
  <c r="M51" i="14"/>
  <c r="K51" i="11"/>
  <c r="J51" i="11"/>
  <c r="J46" i="14" a="1"/>
  <c r="J46" i="14" s="1"/>
  <c r="N47" i="14"/>
  <c r="M50" i="13"/>
  <c r="Z58" i="11" l="1"/>
  <c r="Y58" i="11"/>
  <c r="T60" i="11"/>
  <c r="U60" i="11"/>
  <c r="P50" i="11"/>
  <c r="O50" i="11"/>
  <c r="F49" i="11"/>
  <c r="G50" i="11" s="1"/>
  <c r="J52" i="11"/>
  <c r="K52" i="11"/>
  <c r="M51" i="13"/>
  <c r="M52" i="14"/>
  <c r="J47" i="14" a="1"/>
  <c r="J47" i="14" s="1"/>
  <c r="N48" i="14"/>
  <c r="J48" i="13" a="1"/>
  <c r="J48" i="13" s="1"/>
  <c r="N49" i="13"/>
  <c r="Y59" i="11" l="1"/>
  <c r="Z59" i="11"/>
  <c r="T61" i="11"/>
  <c r="U61" i="11"/>
  <c r="P51" i="11"/>
  <c r="O51" i="11"/>
  <c r="F50" i="11"/>
  <c r="G51" i="11" s="1"/>
  <c r="M52" i="13"/>
  <c r="N50" i="13"/>
  <c r="J49" i="13" a="1"/>
  <c r="J49" i="13" s="1"/>
  <c r="M53" i="14"/>
  <c r="K53" i="11"/>
  <c r="J53" i="11"/>
  <c r="J48" i="14" a="1"/>
  <c r="J48" i="14" s="1"/>
  <c r="N49" i="14"/>
  <c r="Z60" i="11" l="1"/>
  <c r="Y60" i="11"/>
  <c r="T62" i="11"/>
  <c r="U62" i="11"/>
  <c r="P52" i="11"/>
  <c r="F51" i="11"/>
  <c r="G52" i="11" s="1"/>
  <c r="O52" i="11"/>
  <c r="K54" i="11"/>
  <c r="J54" i="11"/>
  <c r="M54" i="14"/>
  <c r="M53" i="13"/>
  <c r="J50" i="13" a="1"/>
  <c r="J50" i="13" s="1"/>
  <c r="N51" i="13"/>
  <c r="N50" i="14"/>
  <c r="J49" i="14" a="1"/>
  <c r="J49" i="14" s="1"/>
  <c r="Y61" i="11" l="1"/>
  <c r="Z61" i="11"/>
  <c r="T63" i="11"/>
  <c r="U63" i="11"/>
  <c r="P53" i="11"/>
  <c r="F52" i="11"/>
  <c r="G53" i="11" s="1"/>
  <c r="O53" i="11"/>
  <c r="M54" i="13"/>
  <c r="J51" i="13" a="1"/>
  <c r="J51" i="13" s="1"/>
  <c r="N52" i="13"/>
  <c r="J50" i="14" a="1"/>
  <c r="J50" i="14" s="1"/>
  <c r="N51" i="14"/>
  <c r="M55" i="14"/>
  <c r="K55" i="11"/>
  <c r="J55" i="11"/>
  <c r="Z62" i="11" l="1"/>
  <c r="Y62" i="11"/>
  <c r="T64" i="11"/>
  <c r="U64" i="11"/>
  <c r="O54" i="11"/>
  <c r="P54" i="11"/>
  <c r="F53" i="11"/>
  <c r="G54" i="11" s="1"/>
  <c r="M56" i="14"/>
  <c r="J52" i="13" a="1"/>
  <c r="J52" i="13" s="1"/>
  <c r="N53" i="13"/>
  <c r="M55" i="13"/>
  <c r="J56" i="11"/>
  <c r="K56" i="11"/>
  <c r="J51" i="14" a="1"/>
  <c r="J51" i="14" s="1"/>
  <c r="N52" i="14"/>
  <c r="Y63" i="11" l="1"/>
  <c r="Z63" i="11"/>
  <c r="T65" i="11"/>
  <c r="U65" i="11"/>
  <c r="P55" i="11"/>
  <c r="O55" i="11"/>
  <c r="F54" i="11"/>
  <c r="G55" i="11" s="1"/>
  <c r="J52" i="14" a="1"/>
  <c r="J52" i="14" s="1"/>
  <c r="N53" i="14"/>
  <c r="N54" i="13"/>
  <c r="J53" i="13" a="1"/>
  <c r="J53" i="13" s="1"/>
  <c r="M57" i="14"/>
  <c r="K57" i="11"/>
  <c r="J57" i="11"/>
  <c r="M56" i="13"/>
  <c r="Y64" i="11" l="1"/>
  <c r="Z64" i="11"/>
  <c r="T66" i="11"/>
  <c r="U66" i="11"/>
  <c r="F55" i="1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M58" i="14"/>
  <c r="Y65" i="11" l="1"/>
  <c r="Z65" i="11"/>
  <c r="T67" i="11"/>
  <c r="U67" i="11"/>
  <c r="P57" i="11"/>
  <c r="O57" i="11"/>
  <c r="F56" i="11"/>
  <c r="G57" i="11" s="1"/>
  <c r="K59" i="11"/>
  <c r="J59" i="11"/>
  <c r="N56" i="13"/>
  <c r="J55" i="13" a="1"/>
  <c r="J55" i="13" s="1"/>
  <c r="M59" i="14"/>
  <c r="M58" i="13"/>
  <c r="J54" i="14" a="1"/>
  <c r="J54" i="14" s="1"/>
  <c r="N55" i="14"/>
  <c r="Z66" i="11" l="1"/>
  <c r="Y66" i="11"/>
  <c r="U68" i="11"/>
  <c r="T68" i="11"/>
  <c r="F57" i="11"/>
  <c r="G58" i="11" s="1"/>
  <c r="P58" i="11"/>
  <c r="O58" i="11"/>
  <c r="J60" i="11"/>
  <c r="K60" i="11"/>
  <c r="N56" i="14"/>
  <c r="J55" i="14" a="1"/>
  <c r="J55" i="14" s="1"/>
  <c r="M60" i="14"/>
  <c r="N57" i="13"/>
  <c r="J56" i="13" a="1"/>
  <c r="J56" i="13" s="1"/>
  <c r="M59" i="13"/>
  <c r="Y67" i="11" l="1"/>
  <c r="Z67" i="11"/>
  <c r="U69" i="11"/>
  <c r="T69" i="11"/>
  <c r="F58" i="11"/>
  <c r="G59" i="11" s="1"/>
  <c r="P59" i="11"/>
  <c r="O59" i="11"/>
  <c r="N58" i="13"/>
  <c r="J57" i="13" a="1"/>
  <c r="J57" i="13" s="1"/>
  <c r="M60" i="13"/>
  <c r="K61" i="11"/>
  <c r="J61" i="11"/>
  <c r="N57" i="14"/>
  <c r="J56" i="14" a="1"/>
  <c r="J56" i="14" s="1"/>
  <c r="M61" i="14"/>
  <c r="Y68" i="11" l="1"/>
  <c r="Z68" i="11"/>
  <c r="U70" i="11"/>
  <c r="T70" i="11"/>
  <c r="P60" i="11"/>
  <c r="O60" i="11"/>
  <c r="F59" i="11"/>
  <c r="G60" i="11" s="1"/>
  <c r="N58" i="14"/>
  <c r="J57" i="14" a="1"/>
  <c r="J57" i="14" s="1"/>
  <c r="K62" i="11"/>
  <c r="J62" i="11"/>
  <c r="N59" i="13"/>
  <c r="J58" i="13" a="1"/>
  <c r="J58" i="13" s="1"/>
  <c r="M62" i="14"/>
  <c r="M61" i="13"/>
  <c r="Y69" i="11" l="1"/>
  <c r="Z69" i="11"/>
  <c r="T71" i="11"/>
  <c r="U71" i="11"/>
  <c r="O61" i="11"/>
  <c r="F60" i="11"/>
  <c r="G61" i="11" s="1"/>
  <c r="P61" i="11"/>
  <c r="M62" i="13"/>
  <c r="N60" i="13"/>
  <c r="J59" i="13" a="1"/>
  <c r="J59" i="13" s="1"/>
  <c r="M63" i="14"/>
  <c r="K63" i="11"/>
  <c r="J63" i="11"/>
  <c r="N59" i="14"/>
  <c r="J58" i="14" a="1"/>
  <c r="J58" i="14" s="1"/>
  <c r="Z70" i="11" l="1"/>
  <c r="Y70" i="11"/>
  <c r="U72" i="11"/>
  <c r="T72" i="11"/>
  <c r="O62" i="11"/>
  <c r="P62" i="11"/>
  <c r="F61" i="11"/>
  <c r="G62" i="11" s="1"/>
  <c r="M63" i="13"/>
  <c r="J64" i="11"/>
  <c r="K64" i="11"/>
  <c r="M64" i="14"/>
  <c r="N60" i="14"/>
  <c r="J59" i="14" a="1"/>
  <c r="J59" i="14" s="1"/>
  <c r="N61" i="13"/>
  <c r="J60" i="13" a="1"/>
  <c r="J60" i="13" s="1"/>
  <c r="Y71" i="11" l="1"/>
  <c r="Z71" i="11"/>
  <c r="T73" i="11"/>
  <c r="U73" i="11"/>
  <c r="P63" i="11"/>
  <c r="O63" i="11"/>
  <c r="F62" i="11"/>
  <c r="G63" i="11" s="1"/>
  <c r="M64" i="13"/>
  <c r="N61" i="14"/>
  <c r="J60" i="14" a="1"/>
  <c r="J60" i="14" s="1"/>
  <c r="N62" i="13"/>
  <c r="J61" i="13" a="1"/>
  <c r="J61" i="13" s="1"/>
  <c r="M65" i="14"/>
  <c r="K65" i="11"/>
  <c r="J65" i="11"/>
  <c r="Z72" i="11" l="1"/>
  <c r="Y72" i="11"/>
  <c r="T74" i="11"/>
  <c r="U74" i="11"/>
  <c r="F63" i="11"/>
  <c r="G64" i="11" s="1"/>
  <c r="P64" i="11"/>
  <c r="O64" i="11"/>
  <c r="K66" i="11"/>
  <c r="J66" i="11"/>
  <c r="N62" i="14"/>
  <c r="J61" i="14" a="1"/>
  <c r="J61" i="14" s="1"/>
  <c r="M66" i="14"/>
  <c r="M65" i="13"/>
  <c r="N63" i="13"/>
  <c r="J62" i="13" a="1"/>
  <c r="J62" i="13" s="1"/>
  <c r="Y73" i="11" l="1"/>
  <c r="Z73" i="11"/>
  <c r="T75" i="11"/>
  <c r="U75" i="11"/>
  <c r="P65" i="11"/>
  <c r="F64" i="11"/>
  <c r="G65" i="11" s="1"/>
  <c r="O65" i="11"/>
  <c r="N64" i="13"/>
  <c r="J63" i="13" a="1"/>
  <c r="J63" i="13" s="1"/>
  <c r="M66" i="13"/>
  <c r="M67" i="14"/>
  <c r="K67" i="11"/>
  <c r="J67" i="11"/>
  <c r="N63" i="14"/>
  <c r="J62" i="14" a="1"/>
  <c r="J62" i="14" s="1"/>
  <c r="Z74" i="11" l="1"/>
  <c r="Y74" i="11"/>
  <c r="U76" i="11"/>
  <c r="T76" i="11"/>
  <c r="F65" i="11"/>
  <c r="G66" i="11" s="1"/>
  <c r="O66" i="11"/>
  <c r="P66" i="11"/>
  <c r="M67" i="13"/>
  <c r="N64" i="14"/>
  <c r="J63" i="14" a="1"/>
  <c r="J63" i="14" s="1"/>
  <c r="M68" i="14"/>
  <c r="J68" i="11"/>
  <c r="K68" i="11"/>
  <c r="N65" i="13"/>
  <c r="J64" i="13" a="1"/>
  <c r="J64" i="13" s="1"/>
  <c r="Z75" i="11" l="1"/>
  <c r="Y75" i="11"/>
  <c r="T77" i="11"/>
  <c r="U77" i="11"/>
  <c r="O67" i="11"/>
  <c r="P67" i="11"/>
  <c r="F66" i="11"/>
  <c r="G67" i="11" s="1"/>
  <c r="K69" i="11"/>
  <c r="J69" i="11"/>
  <c r="N65" i="14"/>
  <c r="J64" i="14" a="1"/>
  <c r="J64" i="14" s="1"/>
  <c r="N66" i="13"/>
  <c r="J65" i="13" a="1"/>
  <c r="J65" i="13" s="1"/>
  <c r="M69" i="14"/>
  <c r="M68" i="13"/>
  <c r="Y76" i="11" l="1"/>
  <c r="Z76" i="11"/>
  <c r="U78" i="11"/>
  <c r="T78" i="11"/>
  <c r="O68" i="11"/>
  <c r="F67" i="11"/>
  <c r="G68" i="11" s="1"/>
  <c r="P68" i="11"/>
  <c r="N66" i="14"/>
  <c r="J65" i="14" a="1"/>
  <c r="J65" i="14" s="1"/>
  <c r="M69" i="13"/>
  <c r="M70" i="14"/>
  <c r="N67" i="13"/>
  <c r="J66" i="13" a="1"/>
  <c r="J66" i="13" s="1"/>
  <c r="K70" i="11"/>
  <c r="J70" i="11"/>
  <c r="Y77" i="11" l="1"/>
  <c r="Z77" i="11"/>
  <c r="T79" i="11"/>
  <c r="U79" i="11"/>
  <c r="F68" i="11"/>
  <c r="G69" i="11" s="1"/>
  <c r="O69" i="11"/>
  <c r="P69" i="11"/>
  <c r="N68" i="13"/>
  <c r="J67" i="13" a="1"/>
  <c r="J67" i="13" s="1"/>
  <c r="N67" i="14"/>
  <c r="J66" i="14" a="1"/>
  <c r="J66" i="14" s="1"/>
  <c r="M70" i="13"/>
  <c r="K71" i="11"/>
  <c r="J71" i="11"/>
  <c r="M71" i="14"/>
  <c r="Z78" i="11" l="1"/>
  <c r="Y78" i="11"/>
  <c r="U80" i="11"/>
  <c r="T80" i="11"/>
  <c r="F69" i="11"/>
  <c r="G70" i="11" s="1"/>
  <c r="O70" i="11"/>
  <c r="P70" i="11"/>
  <c r="M71" i="13"/>
  <c r="M72" i="14"/>
  <c r="J72" i="11"/>
  <c r="K72" i="11"/>
  <c r="N69" i="13"/>
  <c r="J68" i="13" a="1"/>
  <c r="J68" i="13" s="1"/>
  <c r="N68" i="14"/>
  <c r="J67" i="14" a="1"/>
  <c r="J67" i="14" s="1"/>
  <c r="Y79" i="11" l="1"/>
  <c r="Z79" i="11"/>
  <c r="T81" i="11"/>
  <c r="U81" i="1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Y80" i="11" l="1"/>
  <c r="Z80" i="11"/>
  <c r="U82" i="11"/>
  <c r="T82" i="11"/>
  <c r="P72" i="11"/>
  <c r="O72" i="11"/>
  <c r="F71" i="11"/>
  <c r="G72" i="11" s="1"/>
  <c r="N70" i="14"/>
  <c r="J69" i="14" a="1"/>
  <c r="J69" i="14" s="1"/>
  <c r="K74" i="11"/>
  <c r="J74" i="11"/>
  <c r="M74" i="14"/>
  <c r="M73" i="13"/>
  <c r="N71" i="13"/>
  <c r="J70" i="13" a="1"/>
  <c r="J70" i="13" s="1"/>
  <c r="Y81" i="11" l="1"/>
  <c r="Z81" i="11"/>
  <c r="I6" i="12"/>
  <c r="T4" i="11"/>
  <c r="I3" i="12" s="1"/>
  <c r="I8" i="12" s="1"/>
  <c r="B24" i="2"/>
  <c r="P73" i="11"/>
  <c r="F72" i="11"/>
  <c r="G73" i="11" s="1"/>
  <c r="O73" i="11"/>
  <c r="K75" i="11"/>
  <c r="J75" i="11"/>
  <c r="N71" i="14"/>
  <c r="J70" i="14" a="1"/>
  <c r="J70" i="14" s="1"/>
  <c r="M74" i="13"/>
  <c r="N72" i="13"/>
  <c r="J71" i="13" a="1"/>
  <c r="J71" i="13" s="1"/>
  <c r="M75" i="14"/>
  <c r="Y82" i="11" l="1"/>
  <c r="Z82" i="1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Y4" i="11" l="1"/>
  <c r="K3" i="12" s="1"/>
  <c r="B25" i="2"/>
  <c r="K6" i="12"/>
  <c r="P75" i="11"/>
  <c r="O75" i="11"/>
  <c r="F74" i="11"/>
  <c r="G75" i="11" s="1"/>
  <c r="N74" i="13"/>
  <c r="J73" i="13" a="1"/>
  <c r="J73" i="13" s="1"/>
  <c r="M76" i="13"/>
  <c r="K77" i="11"/>
  <c r="J77" i="11"/>
  <c r="M77" i="14"/>
  <c r="N73" i="14"/>
  <c r="J72" i="14" a="1"/>
  <c r="J72" i="14" s="1"/>
  <c r="K8" i="12" l="1"/>
  <c r="B1" i="14" s="1"/>
  <c r="O23" i="2"/>
  <c r="O20" i="2"/>
  <c r="O27" i="2"/>
  <c r="O76" i="1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B8" i="14" l="1"/>
  <c r="I8" i="14"/>
  <c r="K8" i="14" s="1"/>
  <c r="L8" i="14" s="1"/>
  <c r="I9" i="14" s="1"/>
  <c r="K9" i="14" s="1"/>
  <c r="L9" i="14" s="1"/>
  <c r="I10" i="14" s="1"/>
  <c r="O77" i="11"/>
  <c r="P77" i="11"/>
  <c r="F76" i="11"/>
  <c r="G77" i="11" s="1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A104" i="11" l="1"/>
  <c r="K82" i="11"/>
  <c r="J82" i="11"/>
  <c r="O80" i="11"/>
  <c r="F79" i="11"/>
  <c r="G80" i="11" s="1"/>
  <c r="P80" i="11"/>
  <c r="N79" i="13"/>
  <c r="J78" i="13" a="1"/>
  <c r="J78" i="13" s="1"/>
  <c r="M81" i="13"/>
  <c r="I11" i="14"/>
  <c r="N78" i="14"/>
  <c r="J77" i="14" a="1"/>
  <c r="J77" i="14" s="1"/>
  <c r="M82" i="14"/>
  <c r="E6" i="12" l="1"/>
  <c r="A98" i="11"/>
  <c r="F80" i="11"/>
  <c r="G81" i="11" s="1"/>
  <c r="P81" i="11"/>
  <c r="O81" i="11"/>
  <c r="M83" i="14"/>
  <c r="M82" i="13"/>
  <c r="N79" i="14"/>
  <c r="J78" i="14" a="1"/>
  <c r="J78" i="14" s="1"/>
  <c r="J4" i="11"/>
  <c r="E3" i="12" s="1"/>
  <c r="B22" i="2"/>
  <c r="K11" i="14"/>
  <c r="L11" i="14" s="1"/>
  <c r="N80" i="13"/>
  <c r="J79" i="13" a="1"/>
  <c r="J79" i="13" s="1"/>
  <c r="P82" i="11" l="1"/>
  <c r="O82" i="11"/>
  <c r="A100" i="11"/>
  <c r="A90" i="11"/>
  <c r="F81" i="11"/>
  <c r="G82" i="11" s="1"/>
  <c r="E8" i="12"/>
  <c r="I12" i="14"/>
  <c r="M83" i="13"/>
  <c r="N81" i="13"/>
  <c r="J80" i="13" a="1"/>
  <c r="J80" i="13" s="1"/>
  <c r="N80" i="14"/>
  <c r="J79" i="14" a="1"/>
  <c r="J79" i="14" s="1"/>
  <c r="M84" i="14"/>
  <c r="F82" i="11" l="1"/>
  <c r="D4" i="11" s="1"/>
  <c r="F2" i="11" s="1"/>
  <c r="G2" i="11" s="1"/>
  <c r="A94" i="11"/>
  <c r="A102" i="11"/>
  <c r="M84" i="13"/>
  <c r="M85" i="14"/>
  <c r="N82" i="13"/>
  <c r="J81" i="13" a="1"/>
  <c r="J81" i="13" s="1"/>
  <c r="N81" i="14"/>
  <c r="J80" i="14" a="1"/>
  <c r="J80" i="14" s="1"/>
  <c r="K12" i="14"/>
  <c r="L12" i="14" s="1"/>
  <c r="B6" i="11" l="1"/>
  <c r="O4" i="11"/>
  <c r="G3" i="12" s="1"/>
  <c r="G8" i="12" s="1"/>
  <c r="C8" i="12" s="1"/>
  <c r="G6" i="12"/>
  <c r="C6" i="12" s="1"/>
  <c r="B23" i="2"/>
  <c r="E2" i="11"/>
  <c r="O26" i="2"/>
  <c r="O37" i="2" s="1"/>
  <c r="O19" i="2"/>
  <c r="O35" i="2" s="1"/>
  <c r="M85" i="13"/>
  <c r="N83" i="13"/>
  <c r="J82" i="13" a="1"/>
  <c r="J82" i="13" s="1"/>
  <c r="M86" i="14"/>
  <c r="I13" i="14"/>
  <c r="N82" i="14"/>
  <c r="J81" i="14" a="1"/>
  <c r="J81" i="14" s="1"/>
  <c r="B26" i="2" l="1"/>
  <c r="F1" i="2" s="1"/>
  <c r="F3" i="2" s="1"/>
  <c r="O22" i="2"/>
  <c r="O36" i="2" s="1"/>
  <c r="O40" i="2" s="1"/>
  <c r="B1" i="13"/>
  <c r="I8" i="13" s="1"/>
  <c r="K8" i="13" s="1"/>
  <c r="L8" i="13" s="1"/>
  <c r="N83" i="14"/>
  <c r="J82" i="14" a="1"/>
  <c r="J82" i="14" s="1"/>
  <c r="M86" i="13"/>
  <c r="K13" i="14"/>
  <c r="L13" i="14" s="1"/>
  <c r="M87" i="14"/>
  <c r="N84" i="13"/>
  <c r="J83" i="13" a="1"/>
  <c r="J83" i="13" s="1"/>
  <c r="O18" i="2" l="1"/>
  <c r="F29" i="2"/>
  <c r="B8" i="13"/>
  <c r="P26" i="2"/>
  <c r="P36" i="2"/>
  <c r="P31" i="2"/>
  <c r="P30" i="2"/>
  <c r="P20" i="2"/>
  <c r="P22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25" i="2" l="1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P40" i="2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<sst xmlns="http://schemas.openxmlformats.org/spreadsheetml/2006/main" count="4781" uniqueCount="1094">
  <si>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</si>
  <si>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</si>
  <si>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</si>
  <si>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</si>
  <si>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</si>
  <si>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</si>
  <si>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</si>
  <si>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</si>
  <si>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</si>
  <si>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</si>
  <si>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</si>
  <si>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</si>
  <si>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</si>
  <si>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</si>
  <si>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</si>
  <si>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</si>
  <si>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</si>
  <si>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</si>
  <si>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</si>
  <si>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</si>
  <si>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</si>
  <si>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</si>
  <si>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</si>
  <si>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</si>
  <si>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</si>
  <si>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</si>
  <si>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</si>
  <si>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</si>
  <si>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</si>
  <si>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</si>
  <si>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</si>
  <si>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</si>
  <si>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</si>
  <si>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</si>
  <si>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</si>
  <si>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</si>
  <si>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</si>
  <si>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</si>
  <si>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</si>
  <si>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</si>
  <si>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</si>
  <si>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</si>
  <si>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</si>
  <si>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</si>
  <si>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</si>
  <si>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</si>
  <si>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</si>
  <si>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</si>
  <si>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</si>
  <si>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</si>
  <si>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</si>
  <si>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</si>
  <si>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</si>
  <si>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</si>
  <si>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</si>
  <si>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</si>
  <si>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</si>
  <si>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</si>
  <si>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</si>
  <si>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</si>
  <si>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</si>
  <si>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</si>
  <si>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</si>
  <si>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</si>
  <si>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</si>
  <si>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</si>
  <si>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</si>
  <si>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</si>
  <si>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</si>
  <si>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</si>
  <si>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</si>
  <si>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</si>
  <si>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</si>
  <si>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</si>
  <si>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</si>
  <si>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</si>
  <si>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</si>
  <si>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</si>
  <si>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</si>
  <si>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</si>
  <si>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</si>
  <si>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</si>
  <si>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</si>
  <si>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</si>
  <si>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</si>
  <si>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</si>
  <si>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</si>
  <si>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</si>
  <si>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</si>
  <si>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</si>
  <si>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</si>
  <si>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</si>
  <si>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</si>
  <si>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</si>
  <si>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</si>
  <si>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</si>
  <si>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</si>
  <si>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</si>
  <si>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</si>
  <si>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</si>
  <si>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</si>
  <si>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</si>
  <si>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</si>
  <si>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</si>
  <si>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</si>
  <si>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</si>
  <si>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</si>
  <si>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</si>
  <si>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</si>
  <si>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</si>
  <si>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</si>
  <si>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</si>
  <si>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</si>
  <si>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</si>
  <si>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</si>
  <si>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</si>
  <si>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</si>
  <si>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</si>
  <si>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</si>
  <si>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</si>
  <si>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</si>
  <si>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</si>
  <si>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</si>
  <si>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</si>
  <si>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</si>
  <si>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</si>
  <si>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</si>
  <si>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</si>
  <si>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</si>
  <si>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</si>
  <si>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</si>
  <si>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</si>
  <si>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</si>
  <si>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</si>
  <si>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</si>
  <si>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</si>
  <si>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</si>
  <si>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</si>
  <si>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</si>
  <si>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</si>
  <si>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</si>
  <si>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</si>
  <si>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</si>
  <si>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</si>
  <si>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</si>
  <si>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</si>
  <si>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</si>
  <si>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</si>
  <si>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</si>
  <si>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</si>
  <si>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</si>
  <si>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</si>
  <si>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</si>
  <si>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</si>
  <si>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</si>
  <si>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</si>
  <si>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</si>
  <si>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</si>
  <si>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</si>
  <si>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</si>
  <si>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</si>
  <si>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</si>
  <si>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</si>
  <si>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</si>
  <si>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</si>
  <si>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</si>
  <si>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</si>
  <si>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</si>
  <si>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</si>
  <si>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</si>
  <si>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</si>
  <si>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</si>
  <si>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</si>
  <si>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</si>
  <si>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</si>
  <si>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</si>
  <si>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</si>
  <si>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</si>
  <si>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</si>
  <si>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</si>
  <si>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</si>
  <si>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</si>
  <si>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</si>
  <si>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</si>
  <si>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</si>
  <si>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</si>
  <si>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</si>
  <si>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</si>
  <si>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</si>
  <si>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</si>
  <si>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</si>
  <si>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</si>
  <si>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</si>
  <si>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</si>
  <si>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</si>
  <si>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</si>
  <si>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</si>
  <si>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</si>
  <si>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</si>
  <si>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</si>
  <si>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</si>
  <si>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</si>
  <si>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</si>
  <si>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</si>
  <si>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</si>
  <si>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</si>
  <si>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</si>
  <si>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</si>
  <si>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</si>
  <si>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</si>
  <si>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</si>
  <si>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</si>
  <si>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</si>
  <si>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</si>
  <si>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</si>
  <si>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</si>
  <si>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</si>
  <si>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</si>
  <si>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</si>
  <si>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</si>
  <si>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</si>
  <si>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</si>
  <si>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</si>
  <si>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</si>
  <si>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</si>
  <si>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</si>
  <si>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</si>
  <si>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</si>
  <si>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</si>
  <si>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</si>
  <si>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</si>
  <si>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</si>
  <si>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</si>
  <si>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</si>
  <si>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</si>
  <si>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</si>
  <si>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</si>
  <si>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</si>
  <si>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</si>
  <si>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</si>
  <si>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</si>
  <si>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</si>
  <si>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</si>
  <si>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</si>
  <si>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</si>
  <si>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</si>
  <si>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</si>
  <si>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</si>
  <si>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</si>
  <si>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</si>
  <si>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</si>
  <si>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</si>
  <si>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</si>
  <si>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</si>
  <si>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</si>
  <si>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</si>
  <si>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</si>
  <si>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</si>
  <si>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</si>
  <si>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</si>
  <si>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</si>
  <si>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</si>
  <si>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</si>
  <si>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</si>
  <si>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</si>
  <si>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</si>
  <si>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</si>
  <si>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</si>
  <si>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</si>
  <si>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</si>
  <si>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</si>
  <si>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</si>
  <si>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</si>
  <si>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</si>
  <si>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</si>
  <si>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</si>
  <si>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</si>
  <si>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</si>
  <si>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</si>
  <si>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</si>
  <si>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</si>
  <si>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</si>
  <si>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</si>
  <si>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</si>
  <si>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</si>
  <si>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</si>
  <si>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</si>
  <si>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</si>
  <si>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</si>
  <si>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</si>
  <si>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</si>
  <si>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</si>
  <si>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</si>
  <si>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</si>
  <si>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</si>
  <si>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</si>
  <si>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</si>
  <si>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</si>
  <si>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</si>
  <si>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</si>
  <si>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</si>
  <si>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</si>
  <si>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</si>
  <si>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</si>
  <si>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</si>
  <si>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</si>
  <si>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</si>
  <si>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</si>
  <si>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</si>
  <si>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</si>
  <si>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</si>
  <si>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</si>
  <si>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</si>
  <si>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</si>
  <si>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</si>
  <si>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</si>
  <si>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</si>
  <si>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</si>
  <si>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</si>
  <si>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</si>
  <si>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</si>
  <si>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</si>
  <si>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</si>
  <si>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</si>
  <si>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</si>
  <si>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</si>
  <si>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</si>
  <si>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</si>
  <si>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</si>
  <si>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</si>
  <si>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</si>
  <si>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</si>
  <si>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</si>
  <si>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</si>
  <si>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</si>
  <si>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</si>
  <si>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</si>
  <si>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</si>
  <si>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</si>
  <si>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</si>
  <si>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</si>
  <si>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</si>
  <si>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</si>
  <si>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</si>
  <si>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</si>
  <si>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</si>
  <si>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</si>
  <si>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</si>
  <si>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</si>
  <si>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</si>
  <si>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</si>
  <si>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</si>
  <si>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</si>
  <si>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</si>
  <si>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</si>
  <si>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</si>
  <si>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</si>
  <si>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</si>
  <si>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</si>
  <si>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</si>
  <si>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</si>
  <si>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</si>
  <si>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</si>
  <si>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</si>
  <si>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</si>
  <si>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</si>
  <si>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</si>
  <si>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</si>
  <si>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</si>
  <si>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</si>
  <si>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</si>
  <si>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</si>
  <si>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</si>
  <si>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</si>
  <si>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</si>
  <si>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</si>
  <si>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</si>
  <si>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</si>
  <si>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</si>
  <si>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</si>
  <si>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</si>
  <si>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</si>
  <si>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</si>
  <si>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</si>
  <si>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</si>
  <si>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</si>
  <si>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</si>
  <si>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</si>
  <si>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</si>
  <si>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</si>
  <si>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</si>
  <si>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</si>
  <si>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</si>
  <si>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</si>
  <si>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</si>
  <si>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</si>
  <si>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</si>
  <si>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</si>
  <si>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</si>
  <si>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</si>
  <si>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</si>
  <si>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</si>
  <si>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</si>
  <si>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</si>
  <si>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</si>
  <si>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</si>
  <si>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</si>
  <si>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</si>
  <si>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</si>
  <si>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</si>
  <si>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</si>
  <si>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</si>
  <si>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</si>
  <si>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</si>
  <si>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</si>
  <si>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</si>
  <si>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</si>
  <si>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</si>
  <si>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</si>
  <si>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</si>
  <si>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</si>
  <si>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</si>
  <si>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</si>
  <si>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</si>
  <si>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</si>
  <si>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</si>
  <si>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</si>
  <si>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</si>
  <si>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</si>
  <si>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</si>
  <si>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</si>
  <si>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</si>
  <si>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</si>
  <si>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</si>
  <si>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</si>
  <si>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</si>
  <si>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</si>
  <si>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</si>
  <si>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</si>
  <si>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</si>
  <si>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</si>
  <si>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</si>
  <si>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</si>
  <si>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</si>
  <si>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</si>
  <si>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</si>
  <si>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</si>
  <si>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</si>
  <si>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</si>
  <si>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</si>
  <si>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</si>
  <si>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</si>
  <si>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</si>
  <si>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</si>
  <si>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</si>
  <si>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</si>
  <si>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</si>
  <si>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</si>
  <si>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</si>
  <si>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</si>
  <si>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</si>
  <si>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</si>
  <si>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</si>
  <si>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</si>
  <si>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</si>
  <si>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</si>
  <si>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</si>
  <si>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</si>
  <si>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</si>
  <si>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</si>
  <si>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</si>
  <si>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</si>
  <si>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</si>
  <si>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</si>
  <si>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</si>
  <si>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</si>
  <si>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</si>
  <si>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</si>
  <si>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</si>
  <si>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</si>
  <si>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</si>
  <si>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</si>
  <si>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</si>
  <si>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</si>
  <si>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</si>
  <si>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</si>
  <si>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</si>
  <si>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</si>
  <si>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</si>
  <si>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</si>
  <si>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</si>
  <si>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</si>
  <si>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</si>
  <si>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</si>
  <si>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</si>
  <si>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</si>
  <si>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</si>
  <si>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</si>
  <si>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</si>
  <si>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</si>
  <si>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</si>
  <si>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</si>
  <si>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</si>
  <si>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</si>
  <si>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</si>
  <si>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</si>
  <si>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</si>
  <si>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</si>
  <si>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</si>
  <si>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</si>
  <si>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</si>
  <si>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</si>
  <si>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</si>
  <si>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</si>
  <si>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</si>
  <si>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</si>
  <si>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</si>
  <si>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</si>
  <si>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</si>
  <si>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</si>
  <si>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</si>
  <si>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</si>
  <si>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</si>
  <si>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</si>
  <si>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</si>
  <si>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</si>
  <si>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</si>
  <si>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</si>
  <si>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</si>
  <si>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</si>
  <si>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</si>
  <si>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</si>
  <si>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</si>
  <si>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</si>
  <si>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</si>
  <si>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</si>
  <si>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</si>
  <si>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</si>
  <si>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</si>
  <si>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</si>
  <si>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</si>
  <si>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</si>
  <si>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</si>
  <si>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</si>
  <si>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</si>
  <si>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</si>
  <si>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</si>
  <si>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</si>
  <si>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</si>
  <si>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</si>
  <si>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</si>
  <si>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</si>
  <si>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</si>
  <si>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</si>
  <si>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</si>
  <si>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</si>
  <si>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</si>
  <si>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</si>
  <si>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</si>
  <si>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</si>
  <si>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</si>
  <si>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</si>
  <si>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</si>
  <si>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</si>
  <si>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</si>
  <si>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</si>
  <si>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</si>
  <si>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</si>
  <si>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</si>
  <si>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</si>
  <si>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</si>
  <si>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</si>
  <si>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</si>
  <si>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</si>
  <si>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</si>
  <si>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</si>
  <si>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</si>
  <si>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</si>
  <si>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</si>
  <si>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</si>
  <si>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</si>
  <si>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</si>
  <si>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</si>
  <si>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</si>
  <si>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</si>
  <si>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</si>
  <si>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</si>
  <si>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</si>
  <si>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</si>
  <si>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</si>
  <si>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</si>
  <si>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</si>
  <si>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</si>
  <si>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</si>
  <si>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</si>
  <si>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</si>
  <si>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</si>
  <si>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</si>
  <si>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</si>
  <si>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</si>
  <si>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</si>
  <si>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</si>
  <si>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</si>
  <si>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</si>
  <si>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</si>
  <si>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</si>
  <si>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</si>
  <si>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</si>
  <si>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</si>
  <si>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</si>
  <si>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</si>
  <si>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</si>
  <si>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</si>
  <si>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</si>
  <si>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</si>
  <si>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</si>
  <si>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</si>
  <si>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</si>
  <si>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</si>
  <si>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</si>
  <si>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</si>
  <si>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</si>
  <si>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</si>
  <si>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</si>
  <si>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</si>
  <si>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</si>
  <si>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</si>
  <si>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</si>
  <si>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</si>
  <si>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</si>
  <si>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</si>
  <si>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</si>
  <si>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</si>
  <si>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</si>
  <si>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</si>
  <si>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</si>
  <si>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</si>
  <si>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</si>
  <si>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</si>
  <si>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</si>
  <si>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</si>
  <si>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</si>
  <si>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</si>
  <si>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</si>
  <si>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</si>
  <si>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</si>
  <si>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</si>
  <si>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</si>
  <si>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</si>
  <si>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</si>
  <si>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</si>
  <si>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</si>
  <si>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</si>
  <si>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</si>
  <si>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</si>
  <si>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</si>
  <si>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</si>
  <si>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</si>
  <si>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</si>
  <si>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</si>
  <si>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</si>
  <si>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</si>
  <si>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</si>
  <si>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</si>
  <si>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</si>
  <si>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</si>
  <si>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</si>
  <si>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</si>
  <si>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</si>
  <si>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</si>
  <si>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</si>
  <si>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</si>
  <si>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</si>
  <si>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</si>
  <si>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</si>
  <si>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</si>
  <si>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</si>
  <si>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</si>
  <si>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</si>
  <si>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</si>
  <si>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</si>
  <si>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</si>
  <si>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</si>
  <si>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</si>
  <si>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</si>
  <si>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</si>
  <si>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</si>
  <si>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</si>
  <si>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</si>
  <si>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</si>
  <si>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</si>
  <si>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</si>
  <si>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</si>
  <si>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</si>
  <si>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</si>
  <si>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</si>
  <si>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</si>
  <si>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</si>
  <si>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</si>
  <si>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</si>
  <si>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</si>
  <si>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</si>
  <si>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</si>
  <si>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</si>
  <si>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</si>
  <si>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</si>
  <si>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</si>
  <si>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</si>
  <si>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</si>
  <si>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</si>
  <si>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</si>
  <si>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</si>
  <si>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</si>
  <si>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</si>
  <si>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</si>
  <si>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</si>
  <si>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</si>
  <si>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</si>
  <si>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</si>
  <si>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</si>
  <si>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</si>
  <si>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</si>
  <si>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</si>
  <si>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</si>
  <si>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</si>
  <si>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</si>
  <si>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</si>
  <si>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</si>
  <si>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</si>
  <si>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</si>
  <si>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</si>
  <si>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</si>
  <si>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</si>
  <si>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</si>
  <si>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</si>
  <si>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</si>
  <si>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</si>
  <si>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</si>
  <si>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</si>
  <si>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</si>
  <si>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</si>
  <si>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</si>
  <si>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</si>
  <si>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</si>
  <si>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</si>
  <si>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</si>
  <si>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</si>
  <si>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</si>
  <si>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</si>
  <si>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</si>
  <si>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</si>
  <si>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</si>
  <si>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</si>
  <si>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</si>
  <si>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</si>
  <si>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</si>
  <si>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</si>
  <si>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</si>
  <si>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</si>
  <si>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</si>
  <si>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</si>
  <si>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</si>
  <si>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</si>
  <si>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</si>
  <si>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</si>
  <si>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</si>
  <si>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</si>
  <si>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</si>
  <si>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</si>
  <si>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</si>
  <si>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</si>
  <si>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</si>
  <si>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</si>
  <si>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</si>
  <si>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</si>
  <si>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</si>
  <si>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</si>
  <si>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</si>
  <si>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</si>
  <si>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</si>
  <si>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</si>
  <si>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</si>
  <si>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</si>
  <si>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</si>
  <si>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</si>
  <si>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</si>
  <si>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</si>
  <si>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</si>
  <si>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</si>
  <si>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</si>
  <si>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</si>
  <si>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</si>
  <si>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</si>
  <si>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</si>
  <si>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</si>
  <si>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</si>
  <si>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</si>
  <si>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</si>
  <si>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</si>
  <si>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</si>
  <si>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</si>
  <si>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</si>
  <si>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</si>
  <si>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</si>
  <si>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</si>
  <si>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</si>
  <si>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</si>
  <si>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</si>
  <si>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</si>
  <si>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</si>
  <si>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</si>
  <si>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</si>
  <si>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</si>
  <si>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</si>
  <si>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</si>
  <si>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</si>
  <si>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</si>
  <si>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</si>
  <si>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</si>
  <si>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</si>
  <si>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</si>
  <si>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</si>
  <si>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</si>
  <si>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</si>
  <si>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</si>
  <si>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</si>
  <si>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</si>
  <si>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</si>
  <si>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</si>
  <si>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</si>
  <si>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</si>
  <si>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</si>
  <si>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</si>
  <si>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</si>
  <si>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</si>
  <si>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</si>
  <si>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</si>
  <si>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</si>
  <si>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</si>
  <si>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</si>
  <si>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</si>
  <si>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</si>
  <si>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</si>
  <si>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</si>
  <si>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</si>
  <si>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</si>
  <si>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</si>
  <si>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</si>
  <si>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</si>
  <si>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</si>
  <si>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</si>
  <si>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</si>
  <si>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</si>
  <si>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</si>
  <si>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</si>
  <si>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</si>
  <si>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</si>
  <si>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</si>
  <si>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</si>
  <si>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</si>
  <si>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</si>
  <si>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</si>
  <si>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</si>
  <si>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</si>
  <si>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</si>
  <si>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</si>
  <si>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</si>
  <si>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</si>
  <si>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</si>
  <si>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</si>
  <si>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</si>
  <si>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</si>
  <si>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</si>
  <si>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</si>
  <si>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</si>
  <si>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</si>
  <si>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</si>
  <si>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</si>
  <si>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</si>
  <si>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</si>
  <si>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</si>
  <si>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</si>
  <si>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</si>
  <si>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</si>
  <si>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</si>
  <si>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</si>
  <si>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</si>
  <si>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</si>
  <si>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</si>
  <si>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</si>
  <si>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</si>
  <si>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</si>
  <si>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</si>
  <si>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</si>
  <si>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</si>
  <si>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</si>
  <si>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</si>
  <si>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</si>
  <si>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</si>
  <si>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</si>
  <si>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</si>
  <si>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</si>
  <si>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</si>
  <si>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</si>
  <si>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</si>
  <si>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</si>
  <si>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</si>
  <si>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</si>
  <si>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</si>
  <si>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</si>
  <si>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</si>
  <si>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</si>
  <si>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</si>
  <si>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</si>
  <si>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</si>
  <si>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</si>
  <si>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</si>
  <si>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</si>
  <si>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</si>
  <si>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</si>
  <si>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</si>
  <si>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</si>
  <si>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</si>
  <si>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</si>
  <si>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</si>
  <si>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</si>
  <si>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</si>
  <si>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</si>
  <si>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</si>
  <si>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</si>
  <si>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</si>
  <si>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</si>
  <si>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</si>
  <si>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</si>
  <si>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</si>
  <si>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</si>
  <si>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</si>
  <si>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</si>
  <si>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</si>
  <si>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</si>
  <si>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</si>
  <si>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</si>
  <si>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</si>
  <si>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</si>
  <si>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</si>
  <si>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</si>
  <si>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</si>
  <si>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</si>
  <si>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</si>
  <si>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</si>
  <si>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</si>
  <si>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</si>
  <si>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</si>
  <si>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</si>
  <si>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</si>
  <si>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</si>
  <si>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</si>
  <si>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</si>
  <si>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</si>
  <si>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</si>
  <si>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</si>
  <si>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</si>
  <si>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</si>
  <si>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</si>
  <si>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</si>
  <si>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</si>
  <si>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</si>
  <si>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</si>
  <si>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</si>
  <si>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</si>
  <si>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</si>
  <si>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</si>
  <si>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</si>
  <si>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</si>
  <si>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</si>
  <si>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</si>
  <si>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</si>
  <si>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</si>
  <si>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</si>
  <si>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</si>
  <si>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</si>
  <si>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</si>
  <si>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</si>
  <si>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</si>
  <si>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</si>
  <si>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</si>
  <si>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</si>
  <si>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</si>
  <si>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</si>
  <si>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</si>
  <si>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</si>
  <si>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</si>
  <si>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</si>
  <si>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</si>
  <si>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</si>
  <si>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</si>
  <si>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</si>
  <si>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</si>
  <si>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</si>
  <si>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</si>
  <si>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</si>
  <si>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</si>
  <si>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</si>
  <si>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</si>
  <si>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</si>
  <si>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</si>
  <si>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</si>
  <si>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</si>
  <si>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</si>
  <si>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</si>
  <si>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</si>
  <si>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</si>
  <si>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</si>
  <si>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</si>
  <si>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</si>
  <si>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</si>
  <si>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</si>
  <si>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</si>
  <si>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</si>
  <si>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</si>
  <si>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</si>
  <si>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</si>
  <si>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</si>
  <si>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</si>
  <si>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</si>
  <si>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</si>
  <si>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</si>
  <si>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</si>
  <si>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</si>
  <si>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</si>
  <si>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</si>
  <si>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</si>
  <si>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</si>
  <si>
    <t>Smiles from Smith</t>
  </si>
  <si>
    <t>Insurance Refund</t>
  </si>
  <si>
    <t>August Savings</t>
  </si>
  <si>
    <t>Fantasy Football</t>
  </si>
  <si>
    <t>Bowling</t>
  </si>
  <si>
    <t>High School Football</t>
  </si>
  <si>
    <t>Bowling - Alchohol</t>
  </si>
  <si>
    <t>Bowling Prize Money</t>
  </si>
  <si>
    <t>Youtube - Sunday Ticket</t>
  </si>
  <si>
    <t>Paper Moon Winery</t>
  </si>
  <si>
    <t>The Aviator Pub &amp; Resturant</t>
  </si>
  <si>
    <t>Ross Store</t>
  </si>
  <si>
    <t>Rainbow Market</t>
  </si>
  <si>
    <t>ATM Withdrawal - Florida</t>
  </si>
  <si>
    <t>Transfer for Regan Transportation</t>
  </si>
  <si>
    <t>USBC Membership</t>
  </si>
  <si>
    <t>Rebman Recreation</t>
  </si>
  <si>
    <t>Fanatics</t>
  </si>
  <si>
    <t>Seafood Shake</t>
  </si>
  <si>
    <t>Milan Melon Festival</t>
  </si>
  <si>
    <t>Transfer to Venmo - Dana Hibsman</t>
  </si>
  <si>
    <t>Transfer to Venmo - Jay Coonce; Golf</t>
  </si>
  <si>
    <t>Pool Gas Line</t>
  </si>
  <si>
    <t>Race Trac</t>
  </si>
  <si>
    <t>Regal Golf Coast</t>
  </si>
  <si>
    <t>ABC Fine Wine</t>
  </si>
  <si>
    <t>Amazon Digital Services - Kindle Book</t>
  </si>
  <si>
    <t>Mugs N Jugs</t>
  </si>
  <si>
    <t>Audible</t>
  </si>
  <si>
    <t>Willard Park Garage</t>
  </si>
  <si>
    <t>The Solver</t>
  </si>
  <si>
    <t>Transfer to Venmo - Victoria Nicholson</t>
  </si>
  <si>
    <t>North Ridgeville Athletics</t>
  </si>
  <si>
    <t>Transfer from CashApp</t>
  </si>
  <si>
    <t>Transfer to CashApp</t>
  </si>
  <si>
    <t>Transfer to Zelle</t>
  </si>
  <si>
    <t>School Pictures</t>
  </si>
  <si>
    <t>Mulligans</t>
  </si>
  <si>
    <t>Transfer to Venmo - James Brower; CST Week</t>
  </si>
  <si>
    <t>Avason</t>
  </si>
  <si>
    <t>Transfer to Venmo - Brittany; Concert Tix</t>
  </si>
  <si>
    <t>September Transfer</t>
  </si>
  <si>
    <t>Valor</t>
  </si>
  <si>
    <t>September Rent</t>
  </si>
  <si>
    <t>Amherst Skeleton Run</t>
  </si>
  <si>
    <t>Stownut Doughnut</t>
  </si>
  <si>
    <t>Trivs</t>
  </si>
  <si>
    <t>September Savings</t>
  </si>
  <si>
    <t>Microsoft Office</t>
  </si>
  <si>
    <t>Home To Suites</t>
  </si>
  <si>
    <t>Stromboli's</t>
  </si>
  <si>
    <t>Gameday Math</t>
  </si>
  <si>
    <t>Hilton Grand Vacations</t>
  </si>
  <si>
    <t>Transfer to Venmo - Smiles from Smith</t>
  </si>
  <si>
    <t>Hollywood Casino</t>
  </si>
  <si>
    <t>ATM Withdrawal - Bowling</t>
  </si>
  <si>
    <t>Transfer to Venmo - Pina Gillespie; Homecoming</t>
  </si>
  <si>
    <t>Transfer to Venmo - Geralynn Pantina; Potluck</t>
  </si>
  <si>
    <t>Schuster's</t>
  </si>
  <si>
    <t>Golf Cart - Austin</t>
  </si>
  <si>
    <t>Innovative Counseling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</si>
</sst>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G12" sqref="G12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774</v>
      </c>
      <c r="B1" t="s">
        <v>804</v>
      </c>
      <c r="C1" s="523" t="s">
        <v>828</v>
      </c>
    </row>
    <row r="2" spans="1:3" x14ac:dyDescent="0.3">
      <c r="A2" t="s">
        <v>106</v>
      </c>
      <c r="B2" t="s">
        <v>805</v>
      </c>
      <c r="C2" s="524">
        <v>1994.9999989999999</v>
      </c>
    </row>
    <row r="3" spans="1:3" x14ac:dyDescent="0.3">
      <c r="A3" t="s">
        <v>106</v>
      </c>
      <c r="B3" t="s">
        <v>806</v>
      </c>
      <c r="C3" s="524">
        <v>960.92107699999997</v>
      </c>
    </row>
    <row r="4" spans="1:3" x14ac:dyDescent="0.3">
      <c r="A4" t="s">
        <v>106</v>
      </c>
      <c r="B4" t="s">
        <v>807</v>
      </c>
      <c r="C4" s="524">
        <v>1366.72757</v>
      </c>
    </row>
    <row r="5" spans="1:3" x14ac:dyDescent="0.3">
      <c r="A5" t="s">
        <v>808</v>
      </c>
      <c r="B5" t="s">
        <v>805</v>
      </c>
      <c r="C5" s="524">
        <v>464.38822099999999</v>
      </c>
    </row>
    <row r="6" spans="1:3" x14ac:dyDescent="0.3">
      <c r="A6" t="s">
        <v>808</v>
      </c>
      <c r="B6" t="s">
        <v>806</v>
      </c>
      <c r="C6" s="524">
        <v>738.12772700000005</v>
      </c>
    </row>
    <row r="7" spans="1:3" x14ac:dyDescent="0.3">
      <c r="A7" t="s">
        <v>810</v>
      </c>
      <c r="B7" t="s">
        <v>809</v>
      </c>
      <c r="C7" s="524">
        <v>208.27799999999999</v>
      </c>
    </row>
    <row r="8" spans="1:3" x14ac:dyDescent="0.3">
      <c r="A8" t="s">
        <v>810</v>
      </c>
      <c r="B8" t="s">
        <v>811</v>
      </c>
      <c r="C8" s="524">
        <v>1246.5709999999999</v>
      </c>
    </row>
    <row r="9" spans="1:3" x14ac:dyDescent="0.3">
      <c r="A9" t="s">
        <v>810</v>
      </c>
      <c r="B9" t="s">
        <v>812</v>
      </c>
      <c r="C9" s="524">
        <v>141.73699999999999</v>
      </c>
    </row>
    <row r="10" spans="1:3" x14ac:dyDescent="0.3">
      <c r="A10" t="s">
        <v>813</v>
      </c>
      <c r="B10" t="s">
        <v>811</v>
      </c>
      <c r="C10" s="524">
        <v>701.83600000000001</v>
      </c>
    </row>
    <row r="11" spans="1:3" x14ac:dyDescent="0.3">
      <c r="A11" t="s">
        <v>54</v>
      </c>
      <c r="B11" t="s">
        <v>814</v>
      </c>
      <c r="C11" s="524">
        <v>51.697000000000003</v>
      </c>
    </row>
    <row r="12" spans="1:3" x14ac:dyDescent="0.3">
      <c r="A12" t="s">
        <v>54</v>
      </c>
      <c r="B12" t="s">
        <v>815</v>
      </c>
      <c r="C12" s="524">
        <v>33.098599999999998</v>
      </c>
    </row>
    <row r="13" spans="1:3" x14ac:dyDescent="0.3">
      <c r="A13" t="s">
        <v>54</v>
      </c>
      <c r="B13" t="s">
        <v>816</v>
      </c>
      <c r="C13" s="524">
        <v>238.65389999999999</v>
      </c>
    </row>
    <row r="14" spans="1:3" x14ac:dyDescent="0.3">
      <c r="A14" t="s">
        <v>54</v>
      </c>
      <c r="B14" t="s">
        <v>817</v>
      </c>
      <c r="C14" s="524">
        <v>221.08779999999999</v>
      </c>
    </row>
    <row r="15" spans="1:3" x14ac:dyDescent="0.3">
      <c r="A15" t="s">
        <v>54</v>
      </c>
      <c r="B15" t="s">
        <v>818</v>
      </c>
      <c r="C15" s="524">
        <v>219.96960000000001</v>
      </c>
    </row>
    <row r="16" spans="1:3" x14ac:dyDescent="0.3">
      <c r="A16" t="s">
        <v>59</v>
      </c>
      <c r="B16" t="s">
        <v>819</v>
      </c>
      <c r="C16" s="524">
        <v>0.13134000000000001</v>
      </c>
    </row>
    <row r="17" spans="1:3" x14ac:dyDescent="0.3">
      <c r="A17" t="s">
        <v>59</v>
      </c>
      <c r="B17" t="s">
        <v>820</v>
      </c>
      <c r="C17" s="524">
        <v>1.7378899999999999</v>
      </c>
    </row>
    <row r="18" spans="1:3" x14ac:dyDescent="0.3">
      <c r="A18" t="s">
        <v>59</v>
      </c>
      <c r="B18" t="s">
        <v>821</v>
      </c>
      <c r="C18" s="524">
        <v>24.803419999999999</v>
      </c>
    </row>
    <row r="19" spans="1:3" x14ac:dyDescent="0.3">
      <c r="A19" t="s">
        <v>59</v>
      </c>
      <c r="B19" t="s">
        <v>822</v>
      </c>
      <c r="C19" s="524">
        <v>6.1864220000000003</v>
      </c>
    </row>
    <row r="20" spans="1:3" x14ac:dyDescent="0.3">
      <c r="A20" t="s">
        <v>59</v>
      </c>
      <c r="B20" t="s">
        <v>823</v>
      </c>
      <c r="C20" s="524">
        <v>19.99126</v>
      </c>
    </row>
    <row r="21" spans="1:3" x14ac:dyDescent="0.3">
      <c r="A21" t="s">
        <v>59</v>
      </c>
      <c r="B21" t="s">
        <v>824</v>
      </c>
      <c r="C21" s="524">
        <v>183.82106999999999</v>
      </c>
    </row>
    <row r="22" spans="1:3" x14ac:dyDescent="0.3">
      <c r="A22" t="s">
        <v>59</v>
      </c>
      <c r="B22" t="s">
        <v>825</v>
      </c>
      <c r="C22" s="524">
        <v>410.49151000000001</v>
      </c>
    </row>
    <row r="23" spans="1:3" x14ac:dyDescent="0.3">
      <c r="A23" s="521" t="s">
        <v>826</v>
      </c>
      <c r="B23" s="521" t="s">
        <v>814</v>
      </c>
      <c r="C23" s="524">
        <v>8.8515999999999995</v>
      </c>
    </row>
    <row r="24" spans="1:3" x14ac:dyDescent="0.3">
      <c r="A24" s="521" t="s">
        <v>826</v>
      </c>
      <c r="B24" s="521" t="s">
        <v>816</v>
      </c>
      <c r="C24" s="524">
        <v>27.192</v>
      </c>
    </row>
    <row r="25" spans="1:3" x14ac:dyDescent="0.3">
      <c r="A25" s="521" t="s">
        <v>826</v>
      </c>
      <c r="B25" s="521" t="s">
        <v>827</v>
      </c>
      <c r="C25" s="524">
        <v>30.557400000000001</v>
      </c>
    </row>
    <row r="26" spans="1:3" x14ac:dyDescent="0.3">
      <c r="A26" s="521" t="s">
        <v>826</v>
      </c>
      <c r="B26" s="521" t="s">
        <v>817</v>
      </c>
      <c r="C26" s="524">
        <v>24.8154</v>
      </c>
    </row>
    <row r="27" spans="1:3" x14ac:dyDescent="0.3">
      <c r="A27" s="521" t="s">
        <v>826</v>
      </c>
      <c r="B27" s="521" t="s">
        <v>818</v>
      </c>
      <c r="C27" s="524">
        <v>20.678000000000001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I29" sqref="I29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1802598.5199999998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60</v>
      </c>
      <c r="C2" s="15">
        <f t="shared" ref="C2:C6" ca="1" si="0">TODAY()</f>
        <v>46305</v>
      </c>
      <c r="E2" s="13" t="s">
        <v>40</v>
      </c>
      <c r="F2" s="16">
        <f>F14</f>
        <v>169426.55</v>
      </c>
      <c r="H2" s="17"/>
      <c r="J2" s="18" t="s">
        <v>41</v>
      </c>
      <c r="K2" s="19">
        <v>0.75</v>
      </c>
      <c r="L2" s="20">
        <f>K5/(K5+K6)</f>
        <v>0.80025072660861718</v>
      </c>
      <c r="N2" s="21" t="s">
        <v>42</v>
      </c>
      <c r="O2" s="22">
        <f>B12-O1</f>
        <v>-4300</v>
      </c>
      <c r="P2" s="11"/>
      <c r="Q2" s="23" t="s">
        <v>43</v>
      </c>
      <c r="R2" s="23">
        <f ca="1">E20*(1+$Q$1)</f>
        <v>1878147.7654999995</v>
      </c>
    </row>
    <row r="3" spans="1:18" ht="14.4" x14ac:dyDescent="0.3">
      <c r="A3" s="13" t="s">
        <v>44</v>
      </c>
      <c r="B3" s="14">
        <v>0</v>
      </c>
      <c r="C3" s="15">
        <f t="shared" ca="1" si="0"/>
        <v>46305</v>
      </c>
      <c r="E3" s="21" t="s">
        <v>45</v>
      </c>
      <c r="F3" s="22">
        <f ca="1">F1-F2</f>
        <v>1633171.9699999997</v>
      </c>
      <c r="H3" s="17"/>
      <c r="J3" s="18" t="s">
        <v>46</v>
      </c>
      <c r="K3" s="19">
        <v>0.25</v>
      </c>
      <c r="L3" s="20">
        <f>K6/(K5+K6)</f>
        <v>0.19974927339138276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2159869.9303249991</v>
      </c>
    </row>
    <row r="4" spans="1:18" ht="14.4" x14ac:dyDescent="0.3">
      <c r="A4" s="13" t="s">
        <v>49</v>
      </c>
      <c r="B4" s="14">
        <v>0</v>
      </c>
      <c r="C4" s="15">
        <f t="shared" ca="1" si="0"/>
        <v>46305</v>
      </c>
      <c r="F4" s="7"/>
      <c r="H4" s="17"/>
      <c r="J4" s="24"/>
      <c r="K4" s="25"/>
      <c r="L4" s="26"/>
      <c r="N4" s="27" t="s">
        <v>50</v>
      </c>
      <c r="O4" s="28">
        <f>B10-O3</f>
        <v>29081.800000000003</v>
      </c>
      <c r="P4" s="11"/>
      <c r="Q4" s="23" t="s">
        <v>51</v>
      </c>
      <c r="R4" s="23">
        <f t="shared" ca="1" si="1"/>
        <v>2483850.4198737489</v>
      </c>
    </row>
    <row r="5" spans="1:18" ht="14.4" x14ac:dyDescent="0.3">
      <c r="A5" s="13" t="s">
        <v>52</v>
      </c>
      <c r="B5" s="14">
        <f ca="1">'Checking Transaction Log'!G1</f>
        <v>3161.589999999992</v>
      </c>
      <c r="C5" s="15">
        <f t="shared" ca="1" si="0"/>
        <v>46305</v>
      </c>
      <c r="E5" s="554" t="s">
        <v>53</v>
      </c>
      <c r="F5" s="552"/>
      <c r="G5" s="553"/>
      <c r="H5" s="17"/>
      <c r="J5" s="29" t="s">
        <v>54</v>
      </c>
      <c r="K5" s="30">
        <f>B10</f>
        <v>96951.88</v>
      </c>
      <c r="L5" s="20">
        <f ca="1">K5/F3</f>
        <v>5.9364158692975864E-2</v>
      </c>
      <c r="N5" s="5" t="s">
        <v>55</v>
      </c>
      <c r="O5" s="6"/>
      <c r="P5" s="11"/>
      <c r="Q5" s="23" t="s">
        <v>56</v>
      </c>
      <c r="R5" s="23">
        <f t="shared" ca="1" si="1"/>
        <v>2856427.982854811</v>
      </c>
    </row>
    <row r="6" spans="1:18" ht="14.4" x14ac:dyDescent="0.3">
      <c r="A6" s="13" t="s">
        <v>57</v>
      </c>
      <c r="B6" s="14">
        <f>'Savings Transaction Log'!A3</f>
        <v>19875.390000000007</v>
      </c>
      <c r="C6" s="15">
        <f t="shared" ca="1" si="0"/>
        <v>46305</v>
      </c>
      <c r="E6" s="31" t="s">
        <v>58</v>
      </c>
      <c r="F6" s="14">
        <v>134615.22</v>
      </c>
      <c r="G6" s="32">
        <v>46305</v>
      </c>
      <c r="H6" s="17"/>
      <c r="J6" s="18" t="s">
        <v>59</v>
      </c>
      <c r="K6" s="30">
        <f>B12</f>
        <v>24200</v>
      </c>
      <c r="L6" s="20">
        <f ca="1">K6/F3</f>
        <v>1.4817790437586315E-2</v>
      </c>
      <c r="N6" s="21" t="s">
        <v>60</v>
      </c>
      <c r="O6" s="22"/>
      <c r="P6" s="11"/>
      <c r="Q6" s="23" t="s">
        <v>61</v>
      </c>
      <c r="R6" s="23">
        <f t="shared" ca="1" si="1"/>
        <v>3284892.1802830324</v>
      </c>
    </row>
    <row r="7" spans="1:18" ht="14.4" x14ac:dyDescent="0.3">
      <c r="A7" s="21" t="s">
        <v>62</v>
      </c>
      <c r="B7" s="33">
        <f ca="1">SUM(B2:B6)</f>
        <v>23096.98</v>
      </c>
      <c r="C7" s="34">
        <f ca="1">B7/F3</f>
        <v>1.414240534632737E-2</v>
      </c>
      <c r="E7" s="529" t="s">
        <v>834</v>
      </c>
      <c r="F7" s="14">
        <v>16806</v>
      </c>
      <c r="G7" s="32">
        <v>46305</v>
      </c>
      <c r="H7" s="7"/>
      <c r="J7" s="18" t="s">
        <v>64</v>
      </c>
      <c r="K7" s="30">
        <f>IF((B3+B4+B6)&gt;10000,(B3+B4+B6-10000),0)</f>
        <v>9875.3900000000067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3777626.0073254867</v>
      </c>
    </row>
    <row r="8" spans="1:18" ht="14.4" x14ac:dyDescent="0.3">
      <c r="B8" s="7"/>
      <c r="C8" s="37"/>
      <c r="E8" s="529" t="s">
        <v>898</v>
      </c>
      <c r="F8" s="14">
        <v>0</v>
      </c>
      <c r="G8" s="32">
        <v>46305</v>
      </c>
      <c r="H8" s="7"/>
      <c r="I8" s="7"/>
      <c r="J8" s="18" t="s">
        <v>68</v>
      </c>
      <c r="K8" s="30">
        <f>SUM(K5:K7)</f>
        <v>131027.27000000002</v>
      </c>
      <c r="L8" s="20">
        <f ca="1">K8/F3</f>
        <v>8.022870365574547E-2</v>
      </c>
      <c r="N8" s="21" t="s">
        <v>69</v>
      </c>
      <c r="O8" s="22">
        <f t="shared" si="2"/>
        <v>24781.800000000003</v>
      </c>
      <c r="P8" s="11"/>
      <c r="Q8" s="23" t="s">
        <v>70</v>
      </c>
      <c r="R8" s="23">
        <f t="shared" ca="1" si="1"/>
        <v>4344269.9084243095</v>
      </c>
    </row>
    <row r="9" spans="1:18" ht="14.4" x14ac:dyDescent="0.3">
      <c r="A9" s="551" t="s">
        <v>71</v>
      </c>
      <c r="B9" s="552"/>
      <c r="C9" s="553"/>
      <c r="E9" s="528" t="s">
        <v>839</v>
      </c>
      <c r="F9" s="526">
        <v>9040</v>
      </c>
      <c r="G9" s="527">
        <v>46277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4995910.3946879553</v>
      </c>
    </row>
    <row r="10" spans="1:18" ht="14.4" x14ac:dyDescent="0.3">
      <c r="A10" s="31" t="s">
        <v>74</v>
      </c>
      <c r="B10" s="14">
        <v>96951.88</v>
      </c>
      <c r="C10" s="15">
        <v>46305</v>
      </c>
      <c r="D10" s="17"/>
      <c r="E10" s="528" t="s">
        <v>835</v>
      </c>
      <c r="F10" s="526">
        <v>8965.33</v>
      </c>
      <c r="G10" s="527">
        <v>46305</v>
      </c>
      <c r="H10" s="17"/>
      <c r="I10" s="7"/>
      <c r="J10" s="18" t="s">
        <v>54</v>
      </c>
      <c r="K10" s="30">
        <f>(K8*K2)-K5</f>
        <v>1318.5725000000093</v>
      </c>
      <c r="L10" s="40">
        <f t="shared" ref="L10:L11" si="3">K10+K5</f>
        <v>98270.452500000014</v>
      </c>
      <c r="P10" s="11"/>
      <c r="Q10" s="23" t="s">
        <v>75</v>
      </c>
      <c r="R10" s="23">
        <f t="shared" ca="1" si="1"/>
        <v>5745296.9538911479</v>
      </c>
    </row>
    <row r="11" spans="1:18" ht="14.4" x14ac:dyDescent="0.3">
      <c r="A11" s="31" t="s">
        <v>76</v>
      </c>
      <c r="B11" s="14">
        <v>13274.6</v>
      </c>
      <c r="C11" s="15">
        <v>46305</v>
      </c>
      <c r="D11" s="17"/>
      <c r="E11" s="528" t="s">
        <v>836</v>
      </c>
      <c r="F11" s="526">
        <v>0</v>
      </c>
      <c r="G11" s="527">
        <v>46305</v>
      </c>
      <c r="H11" s="17"/>
      <c r="I11" s="7"/>
      <c r="J11" s="43" t="s">
        <v>78</v>
      </c>
      <c r="K11" s="44">
        <f>(K8*K3)-K6</f>
        <v>8556.8175000000047</v>
      </c>
      <c r="L11" s="45">
        <f t="shared" si="3"/>
        <v>32756.817500000005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6607091.4969748193</v>
      </c>
    </row>
    <row r="12" spans="1:18" ht="14.4" x14ac:dyDescent="0.3">
      <c r="A12" s="47" t="s">
        <v>81</v>
      </c>
      <c r="B12" s="48">
        <v>24200</v>
      </c>
      <c r="C12" s="15">
        <v>46305</v>
      </c>
      <c r="D12" s="17"/>
      <c r="E12" s="525" t="s">
        <v>837</v>
      </c>
      <c r="F12" s="526">
        <v>0</v>
      </c>
      <c r="G12" s="527">
        <v>46305</v>
      </c>
      <c r="I12" s="7"/>
      <c r="J12" s="49"/>
      <c r="K12" s="25"/>
      <c r="L12" s="50">
        <f ca="1">L11/F3</f>
        <v>2.0057175913936368E-2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838</v>
      </c>
      <c r="F13" s="526">
        <v>0</v>
      </c>
      <c r="G13" s="527">
        <v>46305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169426.55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110226.48000000001</v>
      </c>
      <c r="L15" s="59">
        <f ca="1">K15/F3</f>
        <v>6.7492267822842941E-2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144248.85999999999</v>
      </c>
      <c r="I16" s="7"/>
      <c r="J16" s="18" t="s">
        <v>46</v>
      </c>
      <c r="K16" s="63">
        <f>B12</f>
        <v>24200</v>
      </c>
      <c r="L16" s="20">
        <f ca="1">K16/F3</f>
        <v>1.4817790437586315E-2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1558186.3199999998</v>
      </c>
      <c r="P18" s="11"/>
    </row>
    <row r="19" spans="1:17" ht="14.4" x14ac:dyDescent="0.3">
      <c r="A19" s="68" t="s">
        <v>92</v>
      </c>
      <c r="B19" s="33">
        <f>SUM(B10:B18)</f>
        <v>134426.48000000001</v>
      </c>
      <c r="C19" s="34">
        <f ca="1">B19/F3</f>
        <v>8.2310058260429267E-2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295635.47499999998</v>
      </c>
      <c r="P19" s="73">
        <f t="shared" ref="P19:P32" si="4">O19/$O$18</f>
        <v>0.18973050347406464</v>
      </c>
      <c r="Q19" s="74" t="s">
        <v>97</v>
      </c>
    </row>
    <row r="20" spans="1:17" ht="14.4" x14ac:dyDescent="0.3">
      <c r="B20" s="7"/>
      <c r="C20" s="37"/>
      <c r="E20" s="56">
        <f ca="1">F3</f>
        <v>1633171.9699999997</v>
      </c>
      <c r="F20" s="44">
        <f ca="1">E20-E22</f>
        <v>218169.5399999998</v>
      </c>
      <c r="G20" s="34">
        <f ca="1">(E20-E22)/E22</f>
        <v>0.15418315571373245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273552.05499999999</v>
      </c>
      <c r="P20" s="78">
        <f t="shared" si="4"/>
        <v>0.17555798782779714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0.1834140150000001</v>
      </c>
      <c r="L21" s="11"/>
      <c r="N21" s="27" t="s">
        <v>104</v>
      </c>
      <c r="O21" s="51">
        <f>($B$10+$B$11)*0.25</f>
        <v>27556.620000000003</v>
      </c>
      <c r="P21" s="82">
        <f t="shared" si="4"/>
        <v>1.7685060923907998E-2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-'TSP-401K'!H84</f>
        <v>448737.99999999994</v>
      </c>
      <c r="C22" s="15">
        <v>46305</v>
      </c>
      <c r="E22" s="56">
        <v>1415002.43</v>
      </c>
      <c r="F22" s="45">
        <f ca="1">((F20/(C2-E21))*365)+E22</f>
        <v>1697384.9906382975</v>
      </c>
      <c r="G22" s="34">
        <f ca="1">(F22-E22)/E22</f>
        <v>0.19956330438124945</v>
      </c>
      <c r="I22" s="7"/>
      <c r="J22" s="81">
        <v>3000000</v>
      </c>
      <c r="K22" s="50">
        <f ca="1">1-($E$20/J22)</f>
        <v>0.45560934333333347</v>
      </c>
      <c r="L22" s="11"/>
      <c r="N22" s="5" t="s">
        <v>108</v>
      </c>
      <c r="O22" s="72">
        <f>($B$22+$B$23)*0.3</f>
        <v>177381.28499999997</v>
      </c>
      <c r="P22" s="73">
        <f t="shared" si="4"/>
        <v>0.11383830208443878</v>
      </c>
      <c r="Q22" s="74" t="s">
        <v>97</v>
      </c>
    </row>
    <row r="23" spans="1:17" ht="15.75" customHeight="1" x14ac:dyDescent="0.3">
      <c r="A23" s="31" t="s">
        <v>109</v>
      </c>
      <c r="B23" s="14">
        <f>-'TSP-401K'!L84</f>
        <v>142532.94999999998</v>
      </c>
      <c r="C23" s="15">
        <f>C22</f>
        <v>46305</v>
      </c>
      <c r="E23" s="7"/>
      <c r="G23" s="65"/>
      <c r="I23" s="7"/>
      <c r="J23" s="81">
        <v>4000000</v>
      </c>
      <c r="K23" s="50">
        <f ca="1">1-($E$20/J23)</f>
        <v>0.59170700750000005</v>
      </c>
      <c r="L23" s="11"/>
      <c r="N23" s="13" t="s">
        <v>111</v>
      </c>
      <c r="O23" s="14">
        <f>($B$24+$B$25)*0.3</f>
        <v>164131.23299999998</v>
      </c>
      <c r="P23" s="78">
        <f t="shared" si="4"/>
        <v>0.10533479269667827</v>
      </c>
      <c r="Q23" s="79" t="s">
        <v>101</v>
      </c>
    </row>
    <row r="24" spans="1:17" ht="15.75" customHeight="1" x14ac:dyDescent="0.3">
      <c r="A24" s="31" t="s">
        <v>112</v>
      </c>
      <c r="B24" s="14">
        <f>-'TSP-401K'!Q84</f>
        <v>419419.08999999991</v>
      </c>
      <c r="C24" s="15">
        <f>C22</f>
        <v>46305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0.67336560600000006</v>
      </c>
      <c r="L24" s="11"/>
      <c r="N24" s="13" t="s">
        <v>113</v>
      </c>
      <c r="O24" s="14">
        <f t="shared" ref="O24:O25" si="5">($B$10+$B$11)*0.25</f>
        <v>27556.620000000003</v>
      </c>
      <c r="P24" s="78">
        <f t="shared" si="4"/>
        <v>1.7685060923907998E-2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-'TSP-401K'!V84</f>
        <v>127685.02000000006</v>
      </c>
      <c r="C25" s="15">
        <f>C22</f>
        <v>46305</v>
      </c>
      <c r="E25" s="75" t="s">
        <v>34</v>
      </c>
      <c r="F25" s="76">
        <f ca="1">B7</f>
        <v>23096.98</v>
      </c>
      <c r="G25" s="77">
        <f t="shared" ref="G25:G31" ca="1" si="6">F25/SUM($F$25:$F$31)</f>
        <v>1.3988188912238559E-2</v>
      </c>
      <c r="I25" s="7"/>
      <c r="J25" s="84"/>
      <c r="K25" s="25"/>
      <c r="L25" s="11"/>
      <c r="N25" s="27" t="s">
        <v>116</v>
      </c>
      <c r="O25" s="51">
        <f t="shared" si="5"/>
        <v>27556.620000000003</v>
      </c>
      <c r="P25" s="82">
        <f t="shared" si="4"/>
        <v>1.7685060923907998E-2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1138375.0599999998</v>
      </c>
      <c r="C26" s="34">
        <f ca="1">B26/F3</f>
        <v>0.69703318506011347</v>
      </c>
      <c r="E26" s="80" t="s">
        <v>103</v>
      </c>
      <c r="F26" s="30">
        <f>(B11)</f>
        <v>13274.6</v>
      </c>
      <c r="G26" s="20">
        <f t="shared" ca="1" si="6"/>
        <v>8.039475833394755E-3</v>
      </c>
      <c r="I26" s="7"/>
      <c r="J26" s="49"/>
      <c r="K26" s="25"/>
      <c r="L26" s="11"/>
      <c r="N26" s="5" t="s">
        <v>119</v>
      </c>
      <c r="O26" s="72">
        <f>($B$22+$B$23)*0.2</f>
        <v>118254.19</v>
      </c>
      <c r="P26" s="73">
        <f t="shared" si="4"/>
        <v>7.5892201389625866E-2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96951.88</v>
      </c>
      <c r="G27" s="20">
        <f t="shared" ca="1" si="6"/>
        <v>5.8716819810931277E-2</v>
      </c>
      <c r="I27" s="7"/>
      <c r="J27" s="49"/>
      <c r="K27" s="25"/>
      <c r="L27" s="11"/>
      <c r="N27" s="13" t="s">
        <v>120</v>
      </c>
      <c r="O27" s="14">
        <f>($B$24+$B$25)*0.2</f>
        <v>109420.822</v>
      </c>
      <c r="P27" s="78">
        <f t="shared" si="4"/>
        <v>7.0223195131118854E-2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24200</v>
      </c>
      <c r="G28" s="20">
        <f t="shared" ca="1" si="6"/>
        <v>1.4656209239310644E-2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11022.648000000001</v>
      </c>
      <c r="P28" s="78">
        <f t="shared" si="4"/>
        <v>7.0740243695631994E-3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46305</v>
      </c>
      <c r="E29" s="80" t="s">
        <v>102</v>
      </c>
      <c r="F29" s="30">
        <f>B26</f>
        <v>1138375.0599999998</v>
      </c>
      <c r="G29" s="20">
        <f t="shared" ca="1" si="6"/>
        <v>0.68943235835424821</v>
      </c>
      <c r="H29" s="86"/>
      <c r="I29" s="7"/>
      <c r="J29" s="49"/>
      <c r="K29" s="25"/>
      <c r="L29" s="11"/>
      <c r="N29" s="27" t="s">
        <v>123</v>
      </c>
      <c r="O29" s="51">
        <f t="shared" si="7"/>
        <v>11022.648000000001</v>
      </c>
      <c r="P29" s="82">
        <f t="shared" si="4"/>
        <v>7.0740243695631994E-3</v>
      </c>
      <c r="Q29" s="83" t="s">
        <v>105</v>
      </c>
    </row>
    <row r="30" spans="1:17" ht="15.75" customHeight="1" x14ac:dyDescent="0.3">
      <c r="A30" s="31" t="s">
        <v>124</v>
      </c>
      <c r="B30" s="14">
        <v>105000</v>
      </c>
      <c r="C30" s="15">
        <v>46305</v>
      </c>
      <c r="E30" s="80" t="s">
        <v>115</v>
      </c>
      <c r="F30" s="30">
        <f>B31-F6</f>
        <v>285384.78000000003</v>
      </c>
      <c r="G30" s="20">
        <f t="shared" ca="1" si="6"/>
        <v>0.17283715080143122</v>
      </c>
      <c r="H30" s="86"/>
      <c r="I30" s="7"/>
      <c r="J30" s="49"/>
      <c r="K30" s="25"/>
      <c r="L30" s="11"/>
      <c r="N30" s="5" t="s">
        <v>115</v>
      </c>
      <c r="O30" s="72">
        <f>B31-F6</f>
        <v>285384.78000000003</v>
      </c>
      <c r="P30" s="73">
        <f t="shared" si="4"/>
        <v>0.18315189675134619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420000</v>
      </c>
      <c r="C31" s="34">
        <f ca="1">(B31-F6)/F3</f>
        <v>0.17474263901308573</v>
      </c>
      <c r="E31" s="85" t="s">
        <v>118</v>
      </c>
      <c r="F31" s="44">
        <f>B40-F8-F7</f>
        <v>69894</v>
      </c>
      <c r="G31" s="34">
        <f t="shared" ca="1" si="6"/>
        <v>4.2329797048445375E-2</v>
      </c>
      <c r="I31" s="7"/>
      <c r="J31" s="49"/>
      <c r="K31" s="25"/>
      <c r="L31" s="11"/>
      <c r="N31" s="27" t="s">
        <v>127</v>
      </c>
      <c r="O31" s="51">
        <f>($B$10+$B$11)*0.05</f>
        <v>5511.3240000000005</v>
      </c>
      <c r="P31" s="82">
        <f t="shared" si="4"/>
        <v>3.5370121847815997E-3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24200</v>
      </c>
      <c r="P32" s="88">
        <f t="shared" si="4"/>
        <v>1.5530876949298337E-2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21500</v>
      </c>
      <c r="C34" s="15">
        <v>46305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20500</v>
      </c>
      <c r="C35" s="15">
        <v>46305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596744.15</v>
      </c>
      <c r="P35" s="59">
        <f t="shared" ref="P35:P39" si="8">O35/$O$18</f>
        <v>0.38297355222576984</v>
      </c>
    </row>
    <row r="36" spans="1:16" ht="15.75" customHeight="1" x14ac:dyDescent="0.3">
      <c r="A36" s="13" t="s">
        <v>131</v>
      </c>
      <c r="B36" s="14">
        <v>9000</v>
      </c>
      <c r="C36" s="15">
        <v>46305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396625.75799999991</v>
      </c>
      <c r="P36" s="20">
        <f t="shared" si="8"/>
        <v>0.25454321662893303</v>
      </c>
    </row>
    <row r="37" spans="1:16" ht="15.75" customHeight="1" x14ac:dyDescent="0.3">
      <c r="A37" s="13" t="s">
        <v>891</v>
      </c>
      <c r="B37" s="14">
        <v>2700</v>
      </c>
      <c r="C37" s="15">
        <v>46305</v>
      </c>
      <c r="D37" s="86"/>
      <c r="I37" s="7"/>
      <c r="N37" s="13" t="s">
        <v>134</v>
      </c>
      <c r="O37" s="14">
        <f>SUM(O26:O29)</f>
        <v>249720.30799999996</v>
      </c>
      <c r="P37" s="20">
        <f t="shared" si="8"/>
        <v>0.1602634452598711</v>
      </c>
    </row>
    <row r="38" spans="1:16" ht="15.75" customHeight="1" x14ac:dyDescent="0.3">
      <c r="A38" s="13" t="s">
        <v>133</v>
      </c>
      <c r="B38" s="14">
        <v>23000</v>
      </c>
      <c r="C38" s="15">
        <v>46305</v>
      </c>
      <c r="D38" s="86"/>
      <c r="E38" s="39"/>
      <c r="F38" s="11"/>
      <c r="G38" s="39"/>
      <c r="I38" s="7"/>
      <c r="N38" s="13" t="s">
        <v>115</v>
      </c>
      <c r="O38" s="14">
        <f>O30+O31</f>
        <v>290896.10400000005</v>
      </c>
      <c r="P38" s="20">
        <f t="shared" si="8"/>
        <v>0.1866889089361278</v>
      </c>
    </row>
    <row r="39" spans="1:16" ht="15" customHeight="1" x14ac:dyDescent="0.3">
      <c r="A39" s="546" t="s">
        <v>973</v>
      </c>
      <c r="B39" s="526">
        <v>10000</v>
      </c>
      <c r="C39" s="15">
        <v>46305</v>
      </c>
      <c r="E39" s="25"/>
      <c r="F39" s="25"/>
      <c r="G39" s="25"/>
      <c r="N39" s="27" t="s">
        <v>46</v>
      </c>
      <c r="O39" s="51">
        <f>O32</f>
        <v>24200</v>
      </c>
      <c r="P39" s="91">
        <f t="shared" si="8"/>
        <v>1.5530876949298337E-2</v>
      </c>
    </row>
    <row r="40" spans="1:16" ht="15" customHeight="1" x14ac:dyDescent="0.3">
      <c r="A40" s="21" t="s">
        <v>135</v>
      </c>
      <c r="B40" s="33">
        <f>SUM(B34:B39)</f>
        <v>86700</v>
      </c>
      <c r="C40" s="34">
        <f ca="1">(B40-F8-F7)/F3</f>
        <v>4.2796472927465204E-2</v>
      </c>
      <c r="E40" s="25"/>
      <c r="F40" s="25"/>
      <c r="G40" s="25"/>
      <c r="N40" s="93" t="s">
        <v>137</v>
      </c>
      <c r="O40" s="94">
        <f t="shared" ref="O40:P40" si="9">SUM(O35:O39)</f>
        <v>1558186.32</v>
      </c>
      <c r="P40" s="95">
        <f t="shared" si="9"/>
        <v>1.0000000000000002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T15" sqref="T15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157752.37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70746.3</v>
      </c>
      <c r="K2" s="102">
        <f>J2/D2</f>
        <v>0.44846426079050355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62360.489999999991</v>
      </c>
      <c r="Q2" s="102">
        <f>P2/D2</f>
        <v>0.39530620047102932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24645.580000000038</v>
      </c>
      <c r="W2" s="102">
        <f>V2/D2</f>
        <v>0.15622953873846737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82352.320000000007</v>
      </c>
      <c r="E4" s="20">
        <f t="shared" ref="E4:E7" si="1">D4/$D$2</f>
        <v>0.5220353900229836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9893.14</v>
      </c>
      <c r="K4" s="545">
        <f>J4/$D$2</f>
        <v>6.2713099017149471E-2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9810.3799999999992</v>
      </c>
      <c r="Q4" s="545">
        <f t="shared" ref="Q4:Q12" si="3">P4/$D$2</f>
        <v>6.2188479323638683E-2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42942.82</v>
      </c>
      <c r="W4" s="102">
        <f t="shared" ref="W4:W7" si="5">V4/$D$2</f>
        <v>0.27221663928091855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55859.61</v>
      </c>
      <c r="E5" s="20">
        <f t="shared" si="1"/>
        <v>0.35409680374374092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548.02</v>
      </c>
      <c r="K5" s="545">
        <f t="shared" ref="K5:K30" si="6">J5/$D$2</f>
        <v>3.4739256215294894E-3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548.02</v>
      </c>
      <c r="Q5" s="545">
        <f>P5/$D$2</f>
        <v>3.4739256215294894E-3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400</v>
      </c>
      <c r="W5" s="102">
        <f t="shared" si="5"/>
        <v>2.5356195916422684E-3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12340.440000000002</v>
      </c>
      <c r="E6" s="20">
        <f t="shared" si="1"/>
        <v>7.8226653583714792E-2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5934.579999999999</v>
      </c>
      <c r="K6" s="545">
        <f>J6/$D$2</f>
        <v>3.7619593290420923E-2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7674.07</v>
      </c>
      <c r="Q6" s="545">
        <f t="shared" si="3"/>
        <v>4.8646305599085456E-2</v>
      </c>
      <c r="S6" s="98" t="s">
        <v>148</v>
      </c>
      <c r="T6" s="103"/>
      <c r="U6" s="100"/>
      <c r="V6" s="104">
        <f>'Budget Breakdown'!T16</f>
        <v>473.5000000000291</v>
      </c>
      <c r="W6" s="102">
        <f t="shared" si="5"/>
        <v>3.0015396916067195E-3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7200</v>
      </c>
      <c r="E7" s="34">
        <f t="shared" si="1"/>
        <v>4.5641152649560826E-2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12516.200000000003</v>
      </c>
      <c r="K7" s="545">
        <f t="shared" si="6"/>
        <v>7.9340804832282411E-2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7907.9</v>
      </c>
      <c r="Q7" s="545">
        <f>P7/$D$2</f>
        <v>5.0128565421869734E-2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-19170.739999999991</v>
      </c>
      <c r="W7" s="116">
        <f t="shared" si="5"/>
        <v>-0.12152425982570018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161.10000000000002</v>
      </c>
      <c r="K8" s="545">
        <f t="shared" ref="K8:K16" si="9">J8/$D$2</f>
        <v>1.0212207905339237E-3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2790.59</v>
      </c>
      <c r="Q8" s="545">
        <f>P8/$D$2</f>
        <v>1.7689686690602495E-2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2590.4399999999996</v>
      </c>
      <c r="K9" s="545">
        <f t="shared" si="9"/>
        <v>1.6420926037434492E-2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6933.04</v>
      </c>
      <c r="Q9" s="545">
        <f t="shared" si="3"/>
        <v>4.3948880134098776E-2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935.71499999999992</v>
      </c>
      <c r="K10" s="545">
        <f t="shared" si="9"/>
        <v>5.9315432154838617E-3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935.71499999999992</v>
      </c>
      <c r="Q10" s="545">
        <f>P10/$D$2</f>
        <v>5.9315432154838617E-3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2065.9699999999998</v>
      </c>
      <c r="K11" s="545">
        <f t="shared" si="9"/>
        <v>1.3096285019362941E-2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1596.43</v>
      </c>
      <c r="Q11" s="545">
        <f>P11/$D$2</f>
        <v>1.0119847961713667E-2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1366.8000000000002</v>
      </c>
      <c r="K12" s="545">
        <f t="shared" si="9"/>
        <v>8.6642121446416313E-3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6.3390489791056706E-3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1007.6800000000001</v>
      </c>
      <c r="K13" s="545">
        <f t="shared" si="9"/>
        <v>6.3877328752652025E-3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1800</v>
      </c>
      <c r="Q13" s="545">
        <f t="shared" ref="Q13:Q18" si="11">P13/$D$2</f>
        <v>1.1410288162390207E-2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982.36999999999989</v>
      </c>
      <c r="K14" s="545">
        <f t="shared" si="9"/>
        <v>6.227291545604037E-3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1500</v>
      </c>
      <c r="Q14" s="545">
        <f t="shared" si="11"/>
        <v>9.5085734686585054E-3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6.3390489791056706E-3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853.73000000000013</v>
      </c>
      <c r="Q15" s="545">
        <f t="shared" si="11"/>
        <v>5.4118362849318851E-3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1500</v>
      </c>
      <c r="K16" s="545">
        <f t="shared" si="9"/>
        <v>9.5085734686585054E-3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1034.4699999999998</v>
      </c>
      <c r="Q16" s="545">
        <f t="shared" si="11"/>
        <v>6.5575559974154415E-3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8619.4000000000015</v>
      </c>
      <c r="K17" s="545">
        <f t="shared" si="6"/>
        <v>5.4638798770503427E-2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6641.09</v>
      </c>
      <c r="Q17" s="545">
        <f t="shared" si="11"/>
        <v>4.2098194784648879E-2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927.08</v>
      </c>
      <c r="K18" s="545">
        <f t="shared" ref="K18:K25" si="13">J18/$D$2</f>
        <v>5.8768055275492852E-3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11335.054999999997</v>
      </c>
      <c r="Q18" s="545">
        <f t="shared" si="11"/>
        <v>7.1853468825856609E-2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889.76999999999987</v>
      </c>
      <c r="K19" s="545">
        <f t="shared" si="13"/>
        <v>5.6402956101388518E-3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613.44000000000005</v>
      </c>
      <c r="K20" s="545">
        <f t="shared" si="13"/>
        <v>3.8886262057425828E-3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1.0247960141581393E-2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1.3686006745889143E-2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1.2267961489263205E-3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1.2267961489263205E-3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2.3725792518996701E-3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11335.054999999997</v>
      </c>
      <c r="K26" s="545">
        <f t="shared" si="6"/>
        <v>7.1853468825856609E-2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3.1726940140423881E-3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1.551659731007528E-2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2.3725792518996701E-3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O33" sqref="O33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F14" sqref="F14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2.77734375" bestFit="1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46266</v>
      </c>
      <c r="Z1" s="251">
        <v>46295</v>
      </c>
      <c r="AA1" s="252">
        <v>46296</v>
      </c>
      <c r="AB1" s="252">
        <v>46326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157278.87</v>
      </c>
      <c r="F3" s="268">
        <f t="shared" si="0"/>
        <v>-928.87529205335613</v>
      </c>
      <c r="G3" s="269">
        <f>1-((E3/SUM(E3:F3)))</f>
        <v>-5.9409998304664757E-3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17483.150000000001</v>
      </c>
      <c r="X3" s="275"/>
      <c r="Y3" s="276">
        <f>SUM(Y5:Y46)</f>
        <v>14978.64</v>
      </c>
      <c r="Z3" s="277"/>
      <c r="AA3" s="278">
        <f>SUM(AA5:AA46)</f>
        <v>3929.22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1067.1961659574467</v>
      </c>
      <c r="E5" s="289">
        <f>I5+K5+M5+O5+Q5+S5+U5+W5+Y5+AA5+AC5+AE5</f>
        <v>9893.14</v>
      </c>
      <c r="F5" s="289">
        <f t="shared" ref="F5:F12" si="2">J5+L5+N5+P5+R5+T5+V5+X5</f>
        <v>318.52999999999929</v>
      </c>
      <c r="G5" s="269">
        <f t="shared" ref="G5:G12" si="3">1-((E5/SUM(E5:F5)))</f>
        <v>3.1192743204588314E-2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451.57000000000005</v>
      </c>
      <c r="Z5" s="276">
        <f t="shared" ref="Z5:Z12" si="12">H5-Y5</f>
        <v>748.43</v>
      </c>
      <c r="AA5" s="278">
        <f>SUMIFS('Checking Transaction Log'!$E:$E,'Checking Transaction Log'!$C:$C,"&gt;="&amp;AA1,'Checking Transaction Log'!$C:$C,"&lt;="&amp;AB1,'Checking Transaction Log'!$A:$A,"D",'Checking Transaction Log'!$B:$B,1)</f>
        <v>160.1</v>
      </c>
      <c r="AB5" s="278">
        <f t="shared" ref="AB5:AB12" si="13">H5-AA5</f>
        <v>1039.9000000000001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1058.2686510638298</v>
      </c>
      <c r="E6" s="289">
        <f t="shared" ref="E6:E12" si="16">Q6+S6+U6+W6+Y6+AA6+AC6+AE6+I6+K6+M6+O6</f>
        <v>9810.3799999999992</v>
      </c>
      <c r="F6" s="289">
        <f t="shared" si="2"/>
        <v>873.81000000000097</v>
      </c>
      <c r="G6" s="269">
        <f t="shared" si="3"/>
        <v>8.1785329538317963E-2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816.7399999999999</v>
      </c>
      <c r="X6" s="236">
        <f t="shared" si="11"/>
        <v>383.2600000000001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938.07</v>
      </c>
      <c r="Z6" s="276">
        <f t="shared" si="12"/>
        <v>261.92999999999995</v>
      </c>
      <c r="AA6" s="278">
        <f>SUMIFS('Checking Transaction Log'!$E:$E,'Checking Transaction Log'!$C:$C,"&gt;="&amp;AA1,'Checking Transaction Log'!$C:$C,"&lt;="&amp;AB1,'Checking Transaction Log'!$A:$A,"D",'Checking Transaction Log'!$B:$B,2)</f>
        <v>146.12</v>
      </c>
      <c r="AB6" s="278">
        <f t="shared" si="13"/>
        <v>1053.8800000000001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118.23240000000001</v>
      </c>
      <c r="E7" s="289">
        <f t="shared" si="16"/>
        <v>1096.04</v>
      </c>
      <c r="F7" s="289">
        <f t="shared" si="2"/>
        <v>262.85000000000002</v>
      </c>
      <c r="G7" s="269">
        <f t="shared" si="3"/>
        <v>0.19342993178255774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110.24000000000001</v>
      </c>
      <c r="Z7" s="276">
        <f t="shared" si="12"/>
        <v>39.759999999999991</v>
      </c>
      <c r="AA7" s="278">
        <f>SUMIFS('Checking Transaction Log'!$E:$E,'Checking Transaction Log'!$C:$C,"&gt;="&amp;AA1,'Checking Transaction Log'!$C:$C,"&lt;="&amp;AB1,'Checking Transaction Log'!$A:$A,"D",'Checking Transaction Log'!$B:$B,3)</f>
        <v>48.65</v>
      </c>
      <c r="AB7" s="278">
        <f t="shared" si="13"/>
        <v>101.35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640.17703404255315</v>
      </c>
      <c r="E8" s="289">
        <f t="shared" si="16"/>
        <v>5934.579999999999</v>
      </c>
      <c r="F8" s="289">
        <f t="shared" si="2"/>
        <v>-173.59000000000015</v>
      </c>
      <c r="G8" s="269">
        <f t="shared" si="3"/>
        <v>-3.0131973844773174E-2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770.33</v>
      </c>
      <c r="Z8" s="276">
        <f t="shared" si="12"/>
        <v>-170.33000000000004</v>
      </c>
      <c r="AA8" s="278">
        <f>SUMIFS('Checking Transaction Log'!$E:$E,'Checking Transaction Log'!$C:$C,"&gt;="&amp;AA1,'Checking Transaction Log'!$C:$C,"&lt;="&amp;AB1,'Checking Transaction Log'!$A:$A,"D",'Checking Transaction Log'!$B:$B,4)</f>
        <v>190.65999999999997</v>
      </c>
      <c r="AB8" s="278">
        <f t="shared" si="13"/>
        <v>409.34000000000003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827.81989148936179</v>
      </c>
      <c r="E9" s="289">
        <f t="shared" si="16"/>
        <v>7674.07</v>
      </c>
      <c r="F9" s="289">
        <f t="shared" si="2"/>
        <v>457.22999999999996</v>
      </c>
      <c r="G9" s="269">
        <f t="shared" si="3"/>
        <v>5.6230860993936926E-2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1921.67</v>
      </c>
      <c r="Z9" s="276">
        <f t="shared" si="12"/>
        <v>-1221.67</v>
      </c>
      <c r="AA9" s="278">
        <f>SUMIFS('Checking Transaction Log'!$E:$E,'Checking Transaction Log'!$C:$C,"&gt;="&amp;AA1,'Checking Transaction Log'!$C:$C,"&lt;="&amp;AB1,'Checking Transaction Log'!$A:$A,"D",'Checking Transaction Log'!$B:$B,5)</f>
        <v>609.63</v>
      </c>
      <c r="AB9" s="278">
        <f t="shared" si="13"/>
        <v>90.37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853.04368085106387</v>
      </c>
      <c r="E10" s="289">
        <f t="shared" si="16"/>
        <v>7907.9</v>
      </c>
      <c r="F10" s="289">
        <f t="shared" si="2"/>
        <v>908.64999999999964</v>
      </c>
      <c r="G10" s="269">
        <f t="shared" si="3"/>
        <v>0.10306185526084466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777.34</v>
      </c>
      <c r="X10" s="236">
        <f t="shared" si="11"/>
        <v>122.65999999999997</v>
      </c>
      <c r="Y10" s="276">
        <f>SUMIFS('Checking Transaction Log'!$E:$E,'Checking Transaction Log'!$C:$C,"&gt;="&amp;Y1,'Checking Transaction Log'!$C:$C,"&lt;="&amp;Z1,'Checking Transaction Log'!$A:$A,"D",'Checking Transaction Log'!$B:$B,6)</f>
        <v>1024.6100000000001</v>
      </c>
      <c r="Z10" s="276">
        <f t="shared" si="12"/>
        <v>-124.61000000000013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591.93999999999994</v>
      </c>
      <c r="AB10" s="278">
        <f t="shared" si="13"/>
        <v>308.06000000000006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301.02747446808513</v>
      </c>
      <c r="E11" s="289">
        <f t="shared" si="16"/>
        <v>2790.59</v>
      </c>
      <c r="F11" s="289">
        <f t="shared" si="2"/>
        <v>261.49000000000012</v>
      </c>
      <c r="G11" s="269">
        <f t="shared" si="3"/>
        <v>8.5675998007916032E-2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252.07999999999998</v>
      </c>
      <c r="Z11" s="276">
        <f t="shared" si="12"/>
        <v>97.920000000000016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747.8832510638299</v>
      </c>
      <c r="E12" s="289">
        <f t="shared" si="16"/>
        <v>6933.04</v>
      </c>
      <c r="F12" s="289">
        <f t="shared" si="2"/>
        <v>-670.36</v>
      </c>
      <c r="G12" s="269">
        <f t="shared" si="3"/>
        <v>-0.10704043636270733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464.71000000000009</v>
      </c>
      <c r="Z12" s="276">
        <f t="shared" si="12"/>
        <v>235.28999999999991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197.97</v>
      </c>
      <c r="AB12" s="278">
        <f t="shared" si="13"/>
        <v>502.03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1350.151787234043</v>
      </c>
      <c r="E14" s="289">
        <f t="shared" ref="E14:E31" si="18">Q14+S14+U14+W14+Y14+AA14+AC14+AE14+I14+K14+M14+O14</f>
        <v>12516.200000000003</v>
      </c>
      <c r="F14" s="289">
        <f t="shared" ref="F14:F31" si="19">J14+L14+N14+P14+R14+T14+V14+X14</f>
        <v>227.15999999999985</v>
      </c>
      <c r="G14" s="269">
        <f t="shared" ref="G14:G31" si="20">1-((E14/SUM(E14:F14)))</f>
        <v>1.7825753961278612E-2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1231.68</v>
      </c>
      <c r="Z14" s="276">
        <f t="shared" ref="Z14:Z31" si="29">H14-Y14</f>
        <v>53.319999999999936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1231.68</v>
      </c>
      <c r="AB14" s="278">
        <f t="shared" ref="AB14:AB31" si="30">H14-AA14</f>
        <v>53.319999999999936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17.378234042553196</v>
      </c>
      <c r="E15" s="289">
        <f t="shared" si="18"/>
        <v>161.10000000000002</v>
      </c>
      <c r="F15" s="289">
        <f t="shared" si="19"/>
        <v>16.800000000000011</v>
      </c>
      <c r="G15" s="269">
        <f t="shared" si="20"/>
        <v>9.4435075885328845E-2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17.899999999999999</v>
      </c>
      <c r="X15" s="236">
        <f t="shared" si="28"/>
        <v>2.1000000000000014</v>
      </c>
      <c r="Y15" s="276">
        <f>SUMIFS('Checking Transaction Log'!$E:$E,'Checking Transaction Log'!$C:$C,"&gt;="&amp;Y1,'Checking Transaction Log'!$C:$C,"&lt;="&amp;Z1,'Checking Transaction Log'!$A:$A,"F",'Checking Transaction Log'!$B:$B,10)</f>
        <v>17.899999999999999</v>
      </c>
      <c r="Z15" s="276">
        <f t="shared" si="29"/>
        <v>2.1000000000000014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279.43682553191485</v>
      </c>
      <c r="E16" s="289">
        <f t="shared" si="18"/>
        <v>2590.4399999999996</v>
      </c>
      <c r="F16" s="289">
        <f t="shared" si="19"/>
        <v>-173.60000000000002</v>
      </c>
      <c r="G16" s="269">
        <f t="shared" si="20"/>
        <v>-7.1829330861786334E-2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256.83999999999997</v>
      </c>
      <c r="Z16" s="276">
        <f t="shared" si="29"/>
        <v>13.160000000000025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201.87553404255317</v>
      </c>
      <c r="E17" s="289">
        <f t="shared" si="18"/>
        <v>1871.4299999999998</v>
      </c>
      <c r="F17" s="289">
        <f t="shared" si="19"/>
        <v>-26.949999999999989</v>
      </c>
      <c r="G17" s="269">
        <f t="shared" si="20"/>
        <v>-1.4611164122137366E-2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204.48</v>
      </c>
      <c r="Z17" s="276">
        <f t="shared" si="29"/>
        <v>0.52000000000001023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222.86101914893615</v>
      </c>
      <c r="E18" s="289">
        <f t="shared" si="18"/>
        <v>2065.9699999999998</v>
      </c>
      <c r="F18" s="289">
        <f t="shared" si="19"/>
        <v>78.539999999999992</v>
      </c>
      <c r="G18" s="269">
        <f t="shared" si="20"/>
        <v>3.662375088015446E-2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344.23</v>
      </c>
      <c r="Z18" s="276">
        <f t="shared" si="29"/>
        <v>-164.23000000000002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360.28</v>
      </c>
      <c r="AB18" s="278">
        <f t="shared" si="30"/>
        <v>-180.27999999999997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147.43991489361704</v>
      </c>
      <c r="E19" s="289">
        <f t="shared" si="18"/>
        <v>1366.8000000000002</v>
      </c>
      <c r="F19" s="289">
        <f t="shared" si="19"/>
        <v>29.169999999999931</v>
      </c>
      <c r="G19" s="269">
        <f t="shared" si="20"/>
        <v>2.0895864524309138E-2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136.92000000000002</v>
      </c>
      <c r="Z19" s="276">
        <f t="shared" si="29"/>
        <v>3.0799999999999841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139.05000000000001</v>
      </c>
      <c r="AB19" s="278">
        <f t="shared" si="30"/>
        <v>0.94999999999998863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108.70080000000002</v>
      </c>
      <c r="E20" s="289">
        <f t="shared" si="18"/>
        <v>1007.6800000000001</v>
      </c>
      <c r="F20" s="289">
        <f t="shared" si="19"/>
        <v>-143.98999999999998</v>
      </c>
      <c r="G20" s="269">
        <f t="shared" si="20"/>
        <v>-0.16671490928458121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63.69</v>
      </c>
      <c r="Z20" s="276">
        <f t="shared" si="29"/>
        <v>36.31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105.97055106382977</v>
      </c>
      <c r="E21" s="289">
        <f t="shared" si="18"/>
        <v>982.36999999999989</v>
      </c>
      <c r="F21" s="289">
        <f t="shared" si="19"/>
        <v>-897.36999999999989</v>
      </c>
      <c r="G21" s="269">
        <f t="shared" si="20"/>
        <v>-10.557294117647057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85</v>
      </c>
      <c r="AB21" s="278">
        <f t="shared" si="30"/>
        <v>-85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172.21064042553195</v>
      </c>
      <c r="E22" s="289">
        <f t="shared" si="18"/>
        <v>1596.43</v>
      </c>
      <c r="F22" s="289">
        <f t="shared" si="19"/>
        <v>-195.78000000000003</v>
      </c>
      <c r="G22" s="269">
        <f t="shared" si="20"/>
        <v>-0.13977796023274913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141.65</v>
      </c>
      <c r="Z22" s="276">
        <f t="shared" si="29"/>
        <v>3.3499999999999943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99</v>
      </c>
      <c r="AB22" s="278">
        <f t="shared" si="30"/>
        <v>46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215.74468085106383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194.17021276595744</v>
      </c>
      <c r="E24" s="289">
        <f t="shared" si="18"/>
        <v>1800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200</v>
      </c>
      <c r="Z24" s="276">
        <f t="shared" si="29"/>
        <v>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323.61702127659578</v>
      </c>
      <c r="E25" s="289">
        <f t="shared" si="18"/>
        <v>3000</v>
      </c>
      <c r="F25" s="289">
        <f t="shared" si="19"/>
        <v>2400</v>
      </c>
      <c r="G25" s="269">
        <f t="shared" si="20"/>
        <v>0.44444444444444442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600</v>
      </c>
      <c r="Z25" s="276">
        <f t="shared" si="29"/>
        <v>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92.093853191489373</v>
      </c>
      <c r="E26" s="289">
        <f t="shared" si="18"/>
        <v>853.73000000000013</v>
      </c>
      <c r="F26" s="289">
        <f t="shared" si="19"/>
        <v>-92.73</v>
      </c>
      <c r="G26" s="269">
        <f t="shared" si="20"/>
        <v>-0.12185282522996066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81</v>
      </c>
      <c r="Z26" s="276">
        <f t="shared" si="29"/>
        <v>4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111.59069999999998</v>
      </c>
      <c r="E27" s="289">
        <f t="shared" si="18"/>
        <v>1034.4699999999998</v>
      </c>
      <c r="F27" s="289">
        <f t="shared" si="19"/>
        <v>-61.03</v>
      </c>
      <c r="G27" s="269">
        <f t="shared" si="20"/>
        <v>-6.2695184089414768E-2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154.30000000000004</v>
      </c>
      <c r="Z27" s="276">
        <f t="shared" si="29"/>
        <v>-54.30000000000004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19.14</v>
      </c>
      <c r="AB27" s="278">
        <f t="shared" si="30"/>
        <v>80.86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929.79485106383004</v>
      </c>
      <c r="E28" s="289">
        <f t="shared" si="18"/>
        <v>8619.4000000000015</v>
      </c>
      <c r="F28" s="289">
        <f t="shared" si="19"/>
        <v>1510.059999999999</v>
      </c>
      <c r="G28" s="269">
        <f t="shared" si="20"/>
        <v>0.14907606131027706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529.46</v>
      </c>
      <c r="Z28" s="276">
        <f t="shared" si="29"/>
        <v>670.54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100.00628936170214</v>
      </c>
      <c r="E29" s="289">
        <f t="shared" si="18"/>
        <v>927.08</v>
      </c>
      <c r="F29" s="289">
        <f t="shared" si="19"/>
        <v>121.09</v>
      </c>
      <c r="G29" s="269">
        <f t="shared" si="20"/>
        <v>0.11552515336252711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83.5</v>
      </c>
      <c r="X29" s="236">
        <f t="shared" si="28"/>
        <v>36.5</v>
      </c>
      <c r="Y29" s="276">
        <f>SUMIFS('Checking Transaction Log'!$E:$E,'Checking Transaction Log'!$C:$C,"&gt;="&amp;Y1,'Checking Transaction Log'!$C:$C,"&lt;="&amp;Z1,'Checking Transaction Log'!$A:$A,"F",'Checking Transaction Log'!$B:$B,24)</f>
        <v>88.17</v>
      </c>
      <c r="Z29" s="276">
        <f t="shared" si="29"/>
        <v>31.83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95.981572340425529</v>
      </c>
      <c r="E30" s="289">
        <f t="shared" si="18"/>
        <v>889.76999999999987</v>
      </c>
      <c r="F30" s="289">
        <f t="shared" si="19"/>
        <v>-178.61999999999998</v>
      </c>
      <c r="G30" s="269">
        <f t="shared" si="20"/>
        <v>-0.25117063910567405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111.15</v>
      </c>
      <c r="Z30" s="276">
        <f t="shared" si="29"/>
        <v>-36.150000000000006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66.173208510638304</v>
      </c>
      <c r="E31" s="289">
        <f t="shared" si="18"/>
        <v>613.44000000000005</v>
      </c>
      <c r="F31" s="289">
        <f t="shared" si="19"/>
        <v>51.749999999999986</v>
      </c>
      <c r="G31" s="269">
        <f t="shared" si="20"/>
        <v>7.7797321066161551E-2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65.19</v>
      </c>
      <c r="Z31" s="276">
        <f t="shared" si="29"/>
        <v>9.8100000000000023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339.79787234042556</v>
      </c>
      <c r="E33" s="289">
        <f t="shared" ref="E33:E43" si="34">Q33+S33+U33+W33+Y33+AA33+AC33+AE33+I33+K33+M33+O33</f>
        <v>3150</v>
      </c>
      <c r="F33" s="289">
        <f t="shared" ref="F33:F43" si="35">J33+L33+N33+P33+R33+T33+V33+X33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350</v>
      </c>
      <c r="Z33" s="276">
        <f t="shared" ref="Z33:Z43" si="45">H33-Y33</f>
        <v>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310.67234042553196</v>
      </c>
      <c r="E34" s="289">
        <f t="shared" si="34"/>
        <v>2880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320</v>
      </c>
      <c r="Z34" s="276">
        <f t="shared" si="45"/>
        <v>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24.271276595744681</v>
      </c>
      <c r="E35" s="289">
        <f t="shared" si="34"/>
        <v>225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25</v>
      </c>
      <c r="Z35" s="276">
        <f t="shared" si="45"/>
        <v>0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24.271276595744681</v>
      </c>
      <c r="E36" s="289">
        <f t="shared" si="34"/>
        <v>225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25</v>
      </c>
      <c r="Z36" s="276">
        <f t="shared" si="45"/>
        <v>0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43.688297872340428</v>
      </c>
      <c r="E37" s="289">
        <f t="shared" si="34"/>
        <v>405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45</v>
      </c>
      <c r="Z37" s="276">
        <f t="shared" si="45"/>
        <v>0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388.34042553191489</v>
      </c>
      <c r="E38" s="289">
        <f t="shared" si="34"/>
        <v>3600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400</v>
      </c>
      <c r="Z38" s="276">
        <f t="shared" si="45"/>
        <v>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364.06914893617022</v>
      </c>
      <c r="E39" s="289">
        <f t="shared" si="34"/>
        <v>3375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375</v>
      </c>
      <c r="Z39" s="276">
        <f t="shared" si="45"/>
        <v>0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97.085106382978722</v>
      </c>
      <c r="E40" s="289">
        <f t="shared" si="34"/>
        <v>900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100</v>
      </c>
      <c r="Z40" s="276">
        <f t="shared" si="45"/>
        <v>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82.522340425531922</v>
      </c>
      <c r="E41" s="289">
        <f t="shared" si="34"/>
        <v>765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85</v>
      </c>
      <c r="Z41" s="276">
        <f t="shared" si="45"/>
        <v>0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223.29574468085107</v>
      </c>
      <c r="E42" s="289">
        <f t="shared" si="34"/>
        <v>2070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230</v>
      </c>
      <c r="Z42" s="276">
        <f t="shared" si="45"/>
        <v>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43.688297872340428</v>
      </c>
      <c r="E43" s="289">
        <f t="shared" si="34"/>
        <v>405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45</v>
      </c>
      <c r="Z43" s="276">
        <f t="shared" si="45"/>
        <v>0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43.148936170212771</v>
      </c>
      <c r="E45" s="289">
        <f t="shared" ref="E45:E46" si="50">Q45+S45+U45+W45+Y45+AA45+AC45+AE45+I45+K45+M45+O45</f>
        <v>400</v>
      </c>
      <c r="F45" s="289">
        <f>J45+L45+N45+P45+R45+T45+V45+X45</f>
        <v>50</v>
      </c>
      <c r="G45" s="269">
        <f t="shared" ref="G45:G46" si="51">1-((E45/SUM(E45:F45)))</f>
        <v>0.11111111111111116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50</v>
      </c>
      <c r="Z45" s="276">
        <f t="shared" ref="Z45:Z46" si="60">H45-Y45</f>
        <v>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4632.3424978723406</v>
      </c>
      <c r="E46" s="289">
        <f t="shared" si="50"/>
        <v>42942.82</v>
      </c>
      <c r="F46" s="289">
        <f>J46+L46+N46+P46+R46+T46+V46+X46</f>
        <v>-7081.9852920533558</v>
      </c>
      <c r="G46" s="269">
        <f t="shared" si="51"/>
        <v>-0.19748523283770658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6844.38</v>
      </c>
      <c r="X46" s="236">
        <f t="shared" si="59"/>
        <v>-2714.1131615066697</v>
      </c>
      <c r="Y46" s="276">
        <f>SUMIFS('Checking Transaction Log'!$E:$E,'Checking Transaction Log'!$C:$C,"&gt;="&amp;Y1,'Checking Transaction Log'!$C:$C,"&lt;="&amp;Z1,'Checking Transaction Log'!$A:$A,"s",'Checking Transaction Log'!$B:$B,37)</f>
        <v>2768.7</v>
      </c>
      <c r="Z46" s="276">
        <f t="shared" si="60"/>
        <v>1361.5668384933306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50</v>
      </c>
      <c r="AB46" s="278">
        <f t="shared" si="61"/>
        <v>4080.2668384933304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8883.5374978723412</v>
      </c>
      <c r="E49" s="268">
        <f t="shared" ref="E49:E52" si="65">Q49+S49+U49+W49+Y49+AA49+AC49+AE49+I49+K49+M49+O49</f>
        <v>82352.320000000007</v>
      </c>
      <c r="F49" s="268">
        <f>E49-('Proposed Budget'!J68*14)</f>
        <v>17982.751956380016</v>
      </c>
      <c r="G49" s="246">
        <f t="shared" ref="G49:G50" si="66">(E49/(E49-F49))-1</f>
        <v>0.27936729269635641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9449.3100000000013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6025.706865957447</v>
      </c>
      <c r="E50" s="268">
        <f t="shared" si="65"/>
        <v>55859.61</v>
      </c>
      <c r="F50" s="268">
        <f>E50-('Proposed Budget'!J44*14)</f>
        <v>17166.640930000009</v>
      </c>
      <c r="G50" s="246">
        <f t="shared" si="66"/>
        <v>0.44366305668979811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5529.33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2765.54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1331.1921446808515</v>
      </c>
      <c r="E51" s="268">
        <f t="shared" si="65"/>
        <v>12340.440000000002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837.18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776.68085106382978</v>
      </c>
      <c r="E52" s="268">
        <f t="shared" si="65"/>
        <v>7200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800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157752.37</v>
      </c>
      <c r="F54" s="297">
        <f>F49+F50+E52</f>
        <v>42349.392886380025</v>
      </c>
      <c r="G54" s="246">
        <f>(E54/(E54-F54))-1</f>
        <v>0.36696967396850555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14978.640000000001</v>
      </c>
      <c r="Z54" s="295"/>
      <c r="AA54" s="198">
        <f>SUM(AA49:AA52)</f>
        <v>4402.7199999999993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D11" sqref="D11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 t="s">
        <v>287</v>
      </c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10638.77</v>
      </c>
      <c r="L9" s="211">
        <f t="shared" si="3"/>
        <v>2361.2299999999996</v>
      </c>
      <c r="M9" s="212">
        <f t="shared" si="4"/>
        <v>-0.1816330769230769</v>
      </c>
      <c r="N9" s="198"/>
      <c r="O9" s="213">
        <f t="shared" si="5"/>
        <v>3719.6362543266659</v>
      </c>
      <c r="P9" s="214">
        <f>SUM('Monthly Breakdown'!W45:W46)</f>
        <v>6844.38</v>
      </c>
      <c r="Q9" s="215">
        <f t="shared" si="6"/>
        <v>3124.7437456733342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2</v>
      </c>
      <c r="D10" s="188" t="s">
        <v>287</v>
      </c>
      <c r="E10" s="205">
        <f>(B10*'Proposed Budget'!$O$68)+(C10*'Proposed Budget'!$O$44)+'Proposed Budget'!$L$21+'Proposed Budget'!$L$22</f>
        <v>16719.636254326666</v>
      </c>
      <c r="F10" s="206">
        <f>SUM('Monthly Breakdown'!Y49:Y52)</f>
        <v>14978.640000000001</v>
      </c>
      <c r="G10" s="207">
        <f t="shared" si="0"/>
        <v>-1740.9962543266647</v>
      </c>
      <c r="H10" s="208">
        <f t="shared" si="1"/>
        <v>-0.10412883557057852</v>
      </c>
      <c r="I10" s="198"/>
      <c r="J10" s="209">
        <f t="shared" ref="J10:K10" si="15">SUM(O28,E28,J28)</f>
        <v>13000</v>
      </c>
      <c r="K10" s="210">
        <f t="shared" si="15"/>
        <v>12159.939999999999</v>
      </c>
      <c r="L10" s="211">
        <f t="shared" si="3"/>
        <v>840.06000000000131</v>
      </c>
      <c r="M10" s="212">
        <f t="shared" si="4"/>
        <v>-6.4620000000000094E-2</v>
      </c>
      <c r="N10" s="198"/>
      <c r="O10" s="213">
        <f t="shared" si="5"/>
        <v>3719.6362543266659</v>
      </c>
      <c r="P10" s="214">
        <f>SUM('Monthly Breakdown'!Y45:Y46)</f>
        <v>2818.7</v>
      </c>
      <c r="Q10" s="215">
        <f t="shared" si="6"/>
        <v>-900.93625432666613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3</v>
      </c>
      <c r="D11" s="188"/>
      <c r="E11" s="205">
        <f>(B11*'Proposed Budget'!$O$68)+(C11*'Proposed Budget'!$O$44)+'Proposed Budget'!$L$21+'Proposed Budget'!$L$22</f>
        <v>19483.419759326665</v>
      </c>
      <c r="F11" s="206">
        <f>SUM('Monthly Breakdown'!AA49:AA52)</f>
        <v>4402.7199999999993</v>
      </c>
      <c r="G11" s="207">
        <f t="shared" si="0"/>
        <v>-15080.699759326666</v>
      </c>
      <c r="H11" s="208">
        <f t="shared" si="1"/>
        <v>-0.77402734969601894</v>
      </c>
      <c r="I11" s="198"/>
      <c r="J11" s="209">
        <f t="shared" ref="J11:K11" si="16">SUM(O29,E29,J29)</f>
        <v>13000</v>
      </c>
      <c r="K11" s="210">
        <f t="shared" si="16"/>
        <v>3879.2200000000003</v>
      </c>
      <c r="L11" s="211">
        <f t="shared" si="3"/>
        <v>9120.7799999999988</v>
      </c>
      <c r="M11" s="212">
        <f t="shared" si="4"/>
        <v>-0.7015984615384615</v>
      </c>
      <c r="N11" s="198"/>
      <c r="O11" s="213">
        <f t="shared" si="5"/>
        <v>6483.4197593266654</v>
      </c>
      <c r="P11" s="214">
        <f>SUM('Monthly Breakdown'!AA45:AA46)</f>
        <v>50</v>
      </c>
      <c r="Q11" s="215">
        <f t="shared" si="6"/>
        <v>-6433.4197593266654</v>
      </c>
      <c r="R11" s="198"/>
      <c r="S11" s="198"/>
      <c r="T11" s="198">
        <f t="shared" si="7"/>
        <v>473.49999999999909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SUM(E2:E11)</f>
        <v>172723.9295532667</v>
      </c>
      <c r="F16" s="205">
        <f>SUM(F2:F11)</f>
        <v>157752.37000000002</v>
      </c>
      <c r="G16" s="205">
        <f>SUM(G2:G11)</f>
        <v>-14971.559553266656</v>
      </c>
      <c r="H16" s="208">
        <f>((SUM(F16))-SUM(E16))/SUM(E16)</f>
        <v>-8.6679127738635467E-2</v>
      </c>
      <c r="I16" s="198"/>
      <c r="J16" s="209">
        <f>SUM(J2:J11)</f>
        <v>130000</v>
      </c>
      <c r="K16" s="209">
        <f>SUM(K2:K11)</f>
        <v>113936.05</v>
      </c>
      <c r="L16" s="209">
        <f>SUM(L2:L11)</f>
        <v>16063.949999999999</v>
      </c>
      <c r="M16" s="212">
        <f>((K16-SUM(J16))/SUM(J16))</f>
        <v>-0.12356884615384613</v>
      </c>
      <c r="N16" s="198"/>
      <c r="O16" s="213">
        <f>SUM(O2:O11)</f>
        <v>42723.929553266658</v>
      </c>
      <c r="P16" s="213">
        <f>SUM(P2:P11)</f>
        <v>43342.819999999992</v>
      </c>
      <c r="Q16" s="213">
        <f>SUM(Q2:Q11)</f>
        <v>618.89044673334138</v>
      </c>
      <c r="R16" s="218">
        <f>((P16-SUM(O16))/SUM(O16))</f>
        <v>1.4485803464349498E-2</v>
      </c>
      <c r="S16" s="198"/>
      <c r="T16" s="198">
        <f>F16-K16-P16</f>
        <v>473.5000000000291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4137.04</v>
      </c>
      <c r="G27" s="232">
        <f t="shared" si="19"/>
        <v>1062.96</v>
      </c>
      <c r="H27" s="233">
        <f t="shared" si="20"/>
        <v>-0.20441538461538461</v>
      </c>
      <c r="I27" s="198"/>
      <c r="J27" s="234">
        <f>SUM('Proposed Budget'!$D$5:$D$12)</f>
        <v>5800</v>
      </c>
      <c r="K27" s="235">
        <f>SUM('Monthly Breakdown'!W5:W12)</f>
        <v>4501.7299999999996</v>
      </c>
      <c r="L27" s="236">
        <f t="shared" si="21"/>
        <v>1298.2700000000004</v>
      </c>
      <c r="M27" s="237">
        <f t="shared" si="22"/>
        <v>-0.22383965517241386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4226.66</v>
      </c>
      <c r="G28" s="232">
        <f t="shared" si="19"/>
        <v>973.34000000000015</v>
      </c>
      <c r="H28" s="233">
        <f t="shared" si="20"/>
        <v>-0.18718076923076926</v>
      </c>
      <c r="I28" s="198"/>
      <c r="J28" s="234">
        <f>SUM('Proposed Budget'!$D$5:$D$12)</f>
        <v>5800</v>
      </c>
      <c r="K28" s="235">
        <f>SUM('Monthly Breakdown'!Y5:Y12)</f>
        <v>5933.28</v>
      </c>
      <c r="L28" s="236">
        <f t="shared" si="21"/>
        <v>-133.27999999999975</v>
      </c>
      <c r="M28" s="237">
        <f t="shared" si="22"/>
        <v>2.2979310344827541E-2</v>
      </c>
      <c r="N28" s="198"/>
      <c r="O28" s="238">
        <f>SUM('Proposed Budget'!$D$33:$D$43)</f>
        <v>2000</v>
      </c>
      <c r="P28" s="239">
        <f>SUM('Monthly Breakdown'!Y33:Y43)</f>
        <v>2000</v>
      </c>
      <c r="Q28" s="240">
        <f t="shared" si="23"/>
        <v>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1934.15</v>
      </c>
      <c r="G29" s="232">
        <f t="shared" si="19"/>
        <v>3265.85</v>
      </c>
      <c r="H29" s="233">
        <f t="shared" si="20"/>
        <v>-0.62804807692307696</v>
      </c>
      <c r="I29" s="198"/>
      <c r="J29" s="234">
        <f>SUM('Proposed Budget'!$D$5:$D$12)</f>
        <v>5800</v>
      </c>
      <c r="K29" s="235">
        <f>SUM('Monthly Breakdown'!AA5:AA12)</f>
        <v>1945.07</v>
      </c>
      <c r="L29" s="236">
        <f t="shared" si="21"/>
        <v>3854.9300000000003</v>
      </c>
      <c r="M29" s="237">
        <f t="shared" si="22"/>
        <v>-0.66464310344827593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SUM(E20:E29)</f>
        <v>52000</v>
      </c>
      <c r="F34" s="230">
        <f>SUM(F20:F29)</f>
        <v>43896.310000000005</v>
      </c>
      <c r="G34" s="230">
        <f>SUM(G20:G29)</f>
        <v>8103.6899999999987</v>
      </c>
      <c r="H34" s="233">
        <f>((F34-SUM(E34)))/SUM(E34)</f>
        <v>-0.15584019230769222</v>
      </c>
      <c r="I34" s="198"/>
      <c r="J34" s="234">
        <f>SUM(J20:J29)</f>
        <v>58000</v>
      </c>
      <c r="K34" s="234">
        <f>SUM(K20:K29)</f>
        <v>52039.74</v>
      </c>
      <c r="L34" s="234">
        <f>SUM(L20:L29)</f>
        <v>5960.26</v>
      </c>
      <c r="M34" s="237">
        <f>((K34-SUM(J34))/SUM(J34))</f>
        <v>-0.1027631034482759</v>
      </c>
      <c r="N34" s="198"/>
      <c r="O34" s="238">
        <f t="shared" ref="O34:Q34" si="24">SUM(O20:O31)</f>
        <v>24000</v>
      </c>
      <c r="P34" s="238">
        <f t="shared" si="24"/>
        <v>18000</v>
      </c>
      <c r="Q34" s="238">
        <f t="shared" si="24"/>
        <v>6000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530"/>
  <sheetViews>
    <sheetView tabSelected="1" workbookViewId="0">
      <pane ySplit="4" topLeftCell="A5" activePane="bottomLeft" state="frozen"/>
      <selection pane="bottomLeft" activeCell="I19" sqref="I19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(SUM(INDIRECT("g5:g5")))+J2+L2+N2+P2-R2+T2-G1733</f>
        <v>3161.589999999992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60</v>
      </c>
      <c r="H2" s="301"/>
      <c r="I2" s="314" t="s">
        <v>275</v>
      </c>
      <c r="J2" s="303">
        <f>SUMIFS(E:E,I:I,"1")</f>
        <v>107.86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60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289</v>
      </c>
      <c r="B5" s="330">
        <v>6</v>
      </c>
      <c r="C5" s="298">
        <v>46305</v>
      </c>
      <c r="D5" s="299" t="s">
        <v>1089</v>
      </c>
      <c r="E5" s="522">
        <v>65</v>
      </c>
      <c r="F5" s="522"/>
      <c r="G5" s="333">
        <f t="shared" ref="G5:G84" si="0">G6-E5+F5</f>
        <v>3113.7299999999918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6</v>
      </c>
      <c r="C6" s="298">
        <v>46305</v>
      </c>
      <c r="D6" s="299" t="s">
        <v>1090</v>
      </c>
      <c r="E6" s="522">
        <v>50</v>
      </c>
      <c r="F6" s="522"/>
      <c r="G6" s="333">
        <f t="shared" si="0"/>
        <v>3178.7299999999918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3</v>
      </c>
      <c r="C7" s="298">
        <v>46304</v>
      </c>
      <c r="D7" s="299" t="s">
        <v>1001</v>
      </c>
      <c r="E7" s="522">
        <v>10</v>
      </c>
      <c r="F7" s="522"/>
      <c r="G7" s="333">
        <f t="shared" si="0"/>
        <v>3228.7299999999918</v>
      </c>
      <c r="H7" s="334" t="s">
        <v>298</v>
      </c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2</v>
      </c>
      <c r="C8" s="298">
        <v>46304</v>
      </c>
      <c r="D8" s="299" t="s">
        <v>1001</v>
      </c>
      <c r="E8" s="522">
        <v>10</v>
      </c>
      <c r="F8" s="522"/>
      <c r="G8" s="333">
        <f t="shared" si="0"/>
        <v>3238.7299999999918</v>
      </c>
      <c r="H8" s="334" t="s">
        <v>298</v>
      </c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4</v>
      </c>
      <c r="C9" s="298">
        <v>46303</v>
      </c>
      <c r="D9" s="299" t="s">
        <v>296</v>
      </c>
      <c r="E9" s="522">
        <v>40.69</v>
      </c>
      <c r="F9" s="522"/>
      <c r="G9" s="333">
        <f t="shared" si="0"/>
        <v>3248.7299999999918</v>
      </c>
      <c r="H9" s="334"/>
      <c r="I9" s="335">
        <v>1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2</v>
      </c>
      <c r="C10" s="298">
        <v>46303</v>
      </c>
      <c r="D10" s="299" t="s">
        <v>357</v>
      </c>
      <c r="E10" s="522">
        <v>14.1</v>
      </c>
      <c r="F10" s="522"/>
      <c r="G10" s="333">
        <f t="shared" si="0"/>
        <v>3289.4199999999919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6</v>
      </c>
      <c r="C11" s="298">
        <v>46303</v>
      </c>
      <c r="D11" s="299" t="s">
        <v>300</v>
      </c>
      <c r="E11" s="522">
        <v>53.07</v>
      </c>
      <c r="F11" s="522"/>
      <c r="G11" s="333">
        <f t="shared" si="0"/>
        <v>3303.5199999999918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2</v>
      </c>
      <c r="C12" s="298">
        <v>46303</v>
      </c>
      <c r="D12" s="299" t="s">
        <v>357</v>
      </c>
      <c r="E12" s="522">
        <v>21.79</v>
      </c>
      <c r="F12" s="522"/>
      <c r="G12" s="333">
        <f t="shared" si="0"/>
        <v>3356.589999999992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335</v>
      </c>
      <c r="B13" s="330" t="s">
        <v>335</v>
      </c>
      <c r="C13" s="298">
        <v>46303</v>
      </c>
      <c r="D13" s="299" t="s">
        <v>182</v>
      </c>
      <c r="E13" s="522">
        <v>79.209999999999994</v>
      </c>
      <c r="F13" s="522"/>
      <c r="G13" s="333">
        <f t="shared" si="0"/>
        <v>3378.3799999999919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2</v>
      </c>
      <c r="C14" s="298">
        <v>46302</v>
      </c>
      <c r="D14" s="299" t="s">
        <v>301</v>
      </c>
      <c r="E14" s="522">
        <v>16.05</v>
      </c>
      <c r="F14" s="522"/>
      <c r="G14" s="333">
        <f t="shared" si="0"/>
        <v>3457.589999999992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294</v>
      </c>
      <c r="B15" s="330">
        <v>13</v>
      </c>
      <c r="C15" s="298">
        <v>46302</v>
      </c>
      <c r="D15" s="299" t="s">
        <v>182</v>
      </c>
      <c r="E15" s="522">
        <v>360.28</v>
      </c>
      <c r="F15" s="522"/>
      <c r="G15" s="333">
        <f t="shared" si="0"/>
        <v>3473.6399999999921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294</v>
      </c>
      <c r="B16" s="330">
        <v>9</v>
      </c>
      <c r="C16" s="298">
        <v>46302</v>
      </c>
      <c r="D16" s="299" t="s">
        <v>58</v>
      </c>
      <c r="E16" s="522">
        <v>1231.68</v>
      </c>
      <c r="F16" s="522"/>
      <c r="G16" s="333">
        <f t="shared" si="0"/>
        <v>3833.9199999999919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5</v>
      </c>
      <c r="C17" s="298">
        <v>46302</v>
      </c>
      <c r="D17" s="299" t="s">
        <v>1088</v>
      </c>
      <c r="E17" s="522">
        <v>102.95</v>
      </c>
      <c r="F17" s="522"/>
      <c r="G17" s="333">
        <f t="shared" si="0"/>
        <v>5065.5999999999922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4</v>
      </c>
      <c r="C18" s="298">
        <v>46301</v>
      </c>
      <c r="D18" s="299" t="s">
        <v>310</v>
      </c>
      <c r="E18" s="522">
        <v>38.58</v>
      </c>
      <c r="F18" s="522"/>
      <c r="G18" s="333">
        <f t="shared" si="0"/>
        <v>5168.549999999992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294</v>
      </c>
      <c r="B19" s="330">
        <v>16</v>
      </c>
      <c r="C19" s="298">
        <v>46301</v>
      </c>
      <c r="D19" s="299" t="s">
        <v>1093</v>
      </c>
      <c r="E19" s="522">
        <v>85</v>
      </c>
      <c r="F19" s="522"/>
      <c r="G19" s="333">
        <f t="shared" si="0"/>
        <v>5207.1299999999919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6</v>
      </c>
      <c r="C20" s="298">
        <v>46301</v>
      </c>
      <c r="D20" s="299" t="s">
        <v>300</v>
      </c>
      <c r="E20" s="522">
        <v>28.73</v>
      </c>
      <c r="F20" s="522"/>
      <c r="G20" s="333">
        <f t="shared" si="0"/>
        <v>5292.1299999999919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294</v>
      </c>
      <c r="B21" s="330">
        <v>14</v>
      </c>
      <c r="C21" s="298">
        <v>46301</v>
      </c>
      <c r="D21" s="299" t="s">
        <v>365</v>
      </c>
      <c r="E21" s="522">
        <v>66.67</v>
      </c>
      <c r="F21" s="522"/>
      <c r="G21" s="333">
        <f t="shared" si="0"/>
        <v>5320.8599999999915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2</v>
      </c>
      <c r="C22" s="298">
        <v>46301</v>
      </c>
      <c r="D22" s="299" t="s">
        <v>301</v>
      </c>
      <c r="E22" s="522">
        <v>16.05</v>
      </c>
      <c r="F22" s="522"/>
      <c r="G22" s="333">
        <f t="shared" si="0"/>
        <v>5387.5299999999916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6</v>
      </c>
      <c r="C23" s="298">
        <v>46301</v>
      </c>
      <c r="D23" s="299" t="s">
        <v>396</v>
      </c>
      <c r="E23" s="522">
        <v>6.79</v>
      </c>
      <c r="F23" s="522"/>
      <c r="G23" s="333">
        <f t="shared" si="0"/>
        <v>5403.5799999999917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1</v>
      </c>
      <c r="C24" s="298">
        <v>46300</v>
      </c>
      <c r="D24" s="299" t="s">
        <v>306</v>
      </c>
      <c r="E24" s="522">
        <v>160.1</v>
      </c>
      <c r="F24" s="522"/>
      <c r="G24" s="333">
        <f t="shared" si="0"/>
        <v>5410.3699999999917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4</v>
      </c>
      <c r="C25" s="298">
        <v>46300</v>
      </c>
      <c r="D25" s="299" t="s">
        <v>296</v>
      </c>
      <c r="E25" s="522">
        <v>77.569999999999993</v>
      </c>
      <c r="F25" s="522"/>
      <c r="G25" s="333">
        <f t="shared" si="0"/>
        <v>5570.4699999999921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294</v>
      </c>
      <c r="B26" s="330">
        <v>14</v>
      </c>
      <c r="C26" s="298">
        <v>46300</v>
      </c>
      <c r="D26" s="299" t="s">
        <v>366</v>
      </c>
      <c r="E26" s="522">
        <v>72.38</v>
      </c>
      <c r="F26" s="522"/>
      <c r="G26" s="333">
        <f t="shared" si="0"/>
        <v>5648.0399999999918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6</v>
      </c>
      <c r="C27" s="298">
        <v>46300</v>
      </c>
      <c r="D27" s="299" t="s">
        <v>1091</v>
      </c>
      <c r="E27" s="522">
        <v>78.64</v>
      </c>
      <c r="F27" s="522"/>
      <c r="G27" s="333">
        <f t="shared" si="0"/>
        <v>5720.4199999999919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5</v>
      </c>
      <c r="C28" s="298">
        <v>46300</v>
      </c>
      <c r="D28" s="299" t="s">
        <v>1086</v>
      </c>
      <c r="E28" s="522">
        <v>60</v>
      </c>
      <c r="F28" s="522"/>
      <c r="G28" s="333">
        <f t="shared" si="0"/>
        <v>5799.0599999999922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6</v>
      </c>
      <c r="C29" s="298">
        <v>46300</v>
      </c>
      <c r="D29" s="299" t="s">
        <v>1081</v>
      </c>
      <c r="E29" s="522">
        <v>138.43</v>
      </c>
      <c r="F29" s="522"/>
      <c r="G29" s="333">
        <f t="shared" si="0"/>
        <v>5859.0599999999922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5</v>
      </c>
      <c r="C30" s="298">
        <v>46300</v>
      </c>
      <c r="D30" s="299" t="s">
        <v>1033</v>
      </c>
      <c r="E30" s="522">
        <v>265</v>
      </c>
      <c r="F30" s="522"/>
      <c r="G30" s="333">
        <f t="shared" si="0"/>
        <v>5997.4899999999925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6</v>
      </c>
      <c r="C31" s="298">
        <v>46300</v>
      </c>
      <c r="D31" s="299" t="s">
        <v>300</v>
      </c>
      <c r="E31" s="522">
        <v>29.78</v>
      </c>
      <c r="F31" s="522"/>
      <c r="G31" s="333">
        <f t="shared" si="0"/>
        <v>6262.4899999999925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/>
      <c r="B32" s="330"/>
      <c r="C32" s="298">
        <v>46299</v>
      </c>
      <c r="D32" s="299" t="s">
        <v>843</v>
      </c>
      <c r="E32" s="522">
        <v>80.89</v>
      </c>
      <c r="F32" s="522"/>
      <c r="G32" s="333">
        <f t="shared" si="0"/>
        <v>6292.2699999999923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5</v>
      </c>
      <c r="C33" s="298">
        <v>46299</v>
      </c>
      <c r="D33" s="299" t="s">
        <v>1082</v>
      </c>
      <c r="E33" s="522">
        <v>167.68</v>
      </c>
      <c r="F33" s="522"/>
      <c r="G33" s="333">
        <f t="shared" si="0"/>
        <v>6373.1599999999926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294</v>
      </c>
      <c r="B34" s="330">
        <v>17</v>
      </c>
      <c r="C34" s="298">
        <v>46299</v>
      </c>
      <c r="D34" s="299" t="s">
        <v>369</v>
      </c>
      <c r="E34" s="522">
        <v>99</v>
      </c>
      <c r="F34" s="522"/>
      <c r="G34" s="333">
        <f t="shared" si="0"/>
        <v>6540.8399999999929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8</v>
      </c>
      <c r="C35" s="298">
        <v>46298</v>
      </c>
      <c r="D35" s="299" t="s">
        <v>1087</v>
      </c>
      <c r="E35" s="522">
        <v>83.15</v>
      </c>
      <c r="F35" s="522"/>
      <c r="G35" s="333">
        <f t="shared" si="0"/>
        <v>6639.8399999999929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6</v>
      </c>
      <c r="C36" s="298">
        <v>46298</v>
      </c>
      <c r="D36" s="299" t="s">
        <v>339</v>
      </c>
      <c r="E36" s="522">
        <v>106.5</v>
      </c>
      <c r="F36" s="522"/>
      <c r="G36" s="333">
        <f t="shared" si="0"/>
        <v>6722.9899999999925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4</v>
      </c>
      <c r="C37" s="298">
        <v>46298</v>
      </c>
      <c r="D37" s="299" t="s">
        <v>310</v>
      </c>
      <c r="E37" s="522">
        <v>33.82</v>
      </c>
      <c r="F37" s="522"/>
      <c r="G37" s="333">
        <f t="shared" si="0"/>
        <v>6829.4899999999925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3</v>
      </c>
      <c r="C38" s="298">
        <v>46298</v>
      </c>
      <c r="D38" s="299" t="s">
        <v>310</v>
      </c>
      <c r="E38" s="522">
        <v>13.65</v>
      </c>
      <c r="F38" s="522"/>
      <c r="G38" s="333">
        <f t="shared" si="0"/>
        <v>6863.3099999999922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294</v>
      </c>
      <c r="B39" s="330">
        <v>22</v>
      </c>
      <c r="C39" s="298">
        <v>46298</v>
      </c>
      <c r="D39" s="299" t="s">
        <v>951</v>
      </c>
      <c r="E39" s="522">
        <v>12.77</v>
      </c>
      <c r="F39" s="522"/>
      <c r="G39" s="333">
        <f t="shared" si="0"/>
        <v>6876.9599999999919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8</v>
      </c>
      <c r="C40" s="298">
        <v>46298</v>
      </c>
      <c r="D40" s="299" t="s">
        <v>1083</v>
      </c>
      <c r="E40" s="522">
        <v>114.82</v>
      </c>
      <c r="F40" s="522"/>
      <c r="G40" s="333">
        <f t="shared" si="0"/>
        <v>6889.7299999999923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2</v>
      </c>
      <c r="C41" s="298">
        <v>46298</v>
      </c>
      <c r="D41" s="299" t="s">
        <v>385</v>
      </c>
      <c r="E41" s="522">
        <v>8.59</v>
      </c>
      <c r="F41" s="522"/>
      <c r="G41" s="333">
        <f t="shared" si="0"/>
        <v>7004.549999999992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5</v>
      </c>
      <c r="C42" s="298">
        <v>46297</v>
      </c>
      <c r="D42" s="299" t="s">
        <v>1084</v>
      </c>
      <c r="E42" s="522">
        <v>14</v>
      </c>
      <c r="F42" s="522"/>
      <c r="G42" s="333">
        <f t="shared" si="0"/>
        <v>7013.1399999999921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2</v>
      </c>
      <c r="C43" s="298">
        <v>46297</v>
      </c>
      <c r="D43" s="299" t="s">
        <v>324</v>
      </c>
      <c r="E43" s="522">
        <v>11.7</v>
      </c>
      <c r="F43" s="522"/>
      <c r="G43" s="333">
        <f t="shared" si="0"/>
        <v>7027.1399999999921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287</v>
      </c>
      <c r="B44" s="330" t="s">
        <v>287</v>
      </c>
      <c r="C44" s="298">
        <v>46297</v>
      </c>
      <c r="D44" s="299" t="s">
        <v>1085</v>
      </c>
      <c r="E44" s="522">
        <v>112.25</v>
      </c>
      <c r="F44" s="522">
        <v>112.25</v>
      </c>
      <c r="G44" s="333">
        <f t="shared" si="0"/>
        <v>7038.839999999992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3</v>
      </c>
      <c r="C45" s="298">
        <v>46297</v>
      </c>
      <c r="D45" s="299" t="s">
        <v>350</v>
      </c>
      <c r="E45" s="522">
        <v>25</v>
      </c>
      <c r="F45" s="522"/>
      <c r="G45" s="333">
        <f t="shared" si="0"/>
        <v>7038.839999999992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2</v>
      </c>
      <c r="C46" s="298">
        <v>46297</v>
      </c>
      <c r="D46" s="299" t="s">
        <v>1078</v>
      </c>
      <c r="E46" s="522">
        <v>30</v>
      </c>
      <c r="F46" s="522"/>
      <c r="G46" s="333">
        <f t="shared" si="0"/>
        <v>7063.839999999992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284</v>
      </c>
      <c r="B47" s="330">
        <v>37</v>
      </c>
      <c r="C47" s="298">
        <v>46297</v>
      </c>
      <c r="D47" s="299" t="s">
        <v>373</v>
      </c>
      <c r="E47" s="522">
        <v>50</v>
      </c>
      <c r="F47" s="522"/>
      <c r="G47" s="333">
        <f t="shared" si="0"/>
        <v>7093.839999999992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294</v>
      </c>
      <c r="B48" s="330">
        <v>22</v>
      </c>
      <c r="C48" s="298">
        <v>46297</v>
      </c>
      <c r="D48" s="299" t="s">
        <v>374</v>
      </c>
      <c r="E48" s="522">
        <v>6.37</v>
      </c>
      <c r="F48" s="522"/>
      <c r="G48" s="333">
        <f t="shared" si="0"/>
        <v>7143.839999999992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2</v>
      </c>
      <c r="C49" s="298">
        <v>46296</v>
      </c>
      <c r="D49" s="299" t="s">
        <v>296</v>
      </c>
      <c r="E49" s="522">
        <v>17.84</v>
      </c>
      <c r="F49" s="522"/>
      <c r="G49" s="333">
        <f t="shared" si="0"/>
        <v>7150.2099999999919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6</v>
      </c>
      <c r="C50" s="298">
        <v>46296</v>
      </c>
      <c r="D50" s="299" t="s">
        <v>359</v>
      </c>
      <c r="E50" s="522">
        <v>35</v>
      </c>
      <c r="F50" s="522"/>
      <c r="G50" s="333">
        <f t="shared" si="0"/>
        <v>7168.049999999992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335</v>
      </c>
      <c r="B51" s="330" t="s">
        <v>335</v>
      </c>
      <c r="C51" s="298">
        <v>46296</v>
      </c>
      <c r="D51" s="299" t="s">
        <v>458</v>
      </c>
      <c r="E51" s="522"/>
      <c r="F51" s="522">
        <v>200</v>
      </c>
      <c r="G51" s="333">
        <f t="shared" si="0"/>
        <v>7203.049999999992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291</v>
      </c>
      <c r="B52" s="330">
        <v>41</v>
      </c>
      <c r="C52" s="298">
        <v>46296</v>
      </c>
      <c r="D52" s="299" t="s">
        <v>1076</v>
      </c>
      <c r="E52" s="522"/>
      <c r="F52" s="522">
        <v>800</v>
      </c>
      <c r="G52" s="333">
        <f t="shared" si="0"/>
        <v>7003.049999999992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291</v>
      </c>
      <c r="B53" s="330">
        <v>39</v>
      </c>
      <c r="C53" s="298">
        <v>46296</v>
      </c>
      <c r="D53" s="299" t="s">
        <v>292</v>
      </c>
      <c r="E53" s="522"/>
      <c r="F53" s="522">
        <v>2765.54</v>
      </c>
      <c r="G53" s="333">
        <f t="shared" si="0"/>
        <v>6203.049999999992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291</v>
      </c>
      <c r="B54" s="330">
        <v>40</v>
      </c>
      <c r="C54" s="298">
        <v>46296</v>
      </c>
      <c r="D54" s="299" t="s">
        <v>316</v>
      </c>
      <c r="E54" s="522"/>
      <c r="F54" s="522">
        <v>837.18</v>
      </c>
      <c r="G54" s="333">
        <f t="shared" si="0"/>
        <v>3437.5099999999916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284</v>
      </c>
      <c r="B55" s="330">
        <v>37</v>
      </c>
      <c r="C55" s="298">
        <v>46295</v>
      </c>
      <c r="D55" s="299" t="s">
        <v>1080</v>
      </c>
      <c r="E55" s="522">
        <v>2768.7</v>
      </c>
      <c r="F55" s="522"/>
      <c r="G55" s="333">
        <f t="shared" si="0"/>
        <v>2600.3299999999917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286</v>
      </c>
      <c r="B56" s="330">
        <v>25</v>
      </c>
      <c r="C56" s="298">
        <v>46295</v>
      </c>
      <c r="D56" s="298" t="s">
        <v>204</v>
      </c>
      <c r="E56" s="331">
        <v>350</v>
      </c>
      <c r="F56" s="522"/>
      <c r="G56" s="333">
        <f t="shared" si="0"/>
        <v>5369.0299999999916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286</v>
      </c>
      <c r="B57" s="330">
        <v>26</v>
      </c>
      <c r="C57" s="298">
        <v>46295</v>
      </c>
      <c r="D57" s="298" t="s">
        <v>205</v>
      </c>
      <c r="E57" s="331">
        <v>320</v>
      </c>
      <c r="F57" s="522"/>
      <c r="G57" s="333">
        <f t="shared" si="0"/>
        <v>5719.0299999999916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286</v>
      </c>
      <c r="B58" s="330">
        <v>27</v>
      </c>
      <c r="C58" s="298">
        <v>46295</v>
      </c>
      <c r="D58" s="298" t="s">
        <v>206</v>
      </c>
      <c r="E58" s="331">
        <v>25</v>
      </c>
      <c r="F58" s="522"/>
      <c r="G58" s="333">
        <f t="shared" si="0"/>
        <v>6039.0299999999916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286</v>
      </c>
      <c r="B59" s="330">
        <v>28</v>
      </c>
      <c r="C59" s="298">
        <v>46295</v>
      </c>
      <c r="D59" s="298" t="s">
        <v>207</v>
      </c>
      <c r="E59" s="331">
        <v>25</v>
      </c>
      <c r="F59" s="522"/>
      <c r="G59" s="333">
        <f t="shared" si="0"/>
        <v>6064.0299999999916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286</v>
      </c>
      <c r="B60" s="330">
        <v>29</v>
      </c>
      <c r="C60" s="298">
        <v>46295</v>
      </c>
      <c r="D60" s="298" t="s">
        <v>208</v>
      </c>
      <c r="E60" s="331">
        <v>45</v>
      </c>
      <c r="F60" s="522"/>
      <c r="G60" s="333">
        <f t="shared" si="0"/>
        <v>6089.0299999999916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286</v>
      </c>
      <c r="B61" s="330">
        <v>30</v>
      </c>
      <c r="C61" s="298">
        <v>46295</v>
      </c>
      <c r="D61" s="298" t="s">
        <v>209</v>
      </c>
      <c r="E61" s="331">
        <v>400</v>
      </c>
      <c r="F61" s="522"/>
      <c r="G61" s="333">
        <f t="shared" si="0"/>
        <v>6134.0299999999916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286</v>
      </c>
      <c r="B62" s="330">
        <v>31</v>
      </c>
      <c r="C62" s="298">
        <v>46295</v>
      </c>
      <c r="D62" s="298" t="s">
        <v>210</v>
      </c>
      <c r="E62" s="331">
        <v>375</v>
      </c>
      <c r="F62" s="522"/>
      <c r="G62" s="333">
        <f t="shared" si="0"/>
        <v>6534.0299999999916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286</v>
      </c>
      <c r="B63" s="330">
        <v>32</v>
      </c>
      <c r="C63" s="298">
        <v>46295</v>
      </c>
      <c r="D63" s="298" t="s">
        <v>211</v>
      </c>
      <c r="E63" s="331">
        <v>100</v>
      </c>
      <c r="F63" s="522"/>
      <c r="G63" s="333">
        <f t="shared" si="0"/>
        <v>6909.0299999999916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286</v>
      </c>
      <c r="B64" s="330">
        <v>33</v>
      </c>
      <c r="C64" s="298">
        <v>46295</v>
      </c>
      <c r="D64" s="298" t="s">
        <v>212</v>
      </c>
      <c r="E64" s="331">
        <v>85</v>
      </c>
      <c r="F64" s="522"/>
      <c r="G64" s="333">
        <f t="shared" si="0"/>
        <v>7009.0299999999916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286</v>
      </c>
      <c r="B65" s="330">
        <v>34</v>
      </c>
      <c r="C65" s="298">
        <v>46295</v>
      </c>
      <c r="D65" s="298" t="s">
        <v>213</v>
      </c>
      <c r="E65" s="331">
        <v>230</v>
      </c>
      <c r="F65" s="522"/>
      <c r="G65" s="333">
        <f t="shared" si="0"/>
        <v>7094.0299999999916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286</v>
      </c>
      <c r="B66" s="330">
        <v>35</v>
      </c>
      <c r="C66" s="298">
        <v>46295</v>
      </c>
      <c r="D66" s="298" t="s">
        <v>214</v>
      </c>
      <c r="E66" s="331">
        <v>45</v>
      </c>
      <c r="F66" s="522"/>
      <c r="G66" s="333">
        <f t="shared" si="0"/>
        <v>7324.0299999999916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2</v>
      </c>
      <c r="C67" s="298">
        <v>46295</v>
      </c>
      <c r="D67" s="298" t="s">
        <v>1079</v>
      </c>
      <c r="E67" s="522">
        <v>19.57</v>
      </c>
      <c r="F67" s="522"/>
      <c r="G67" s="333">
        <f t="shared" si="0"/>
        <v>7369.0299999999916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5</v>
      </c>
      <c r="C68" s="298">
        <v>46295</v>
      </c>
      <c r="D68" s="298" t="s">
        <v>1077</v>
      </c>
      <c r="E68" s="522">
        <v>32.99</v>
      </c>
      <c r="F68" s="522"/>
      <c r="G68" s="333">
        <f t="shared" si="0"/>
        <v>7388.5999999999913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294</v>
      </c>
      <c r="B69" s="330">
        <v>10</v>
      </c>
      <c r="C69" s="298">
        <v>46295</v>
      </c>
      <c r="D69" s="298" t="s">
        <v>176</v>
      </c>
      <c r="E69" s="522">
        <v>17.899999999999999</v>
      </c>
      <c r="F69" s="522"/>
      <c r="G69" s="333">
        <f t="shared" si="0"/>
        <v>7421.5899999999911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2</v>
      </c>
      <c r="C70" s="298">
        <v>46294</v>
      </c>
      <c r="D70" s="298" t="s">
        <v>334</v>
      </c>
      <c r="E70" s="522">
        <v>14.28</v>
      </c>
      <c r="F70" s="522"/>
      <c r="G70" s="333">
        <f t="shared" si="0"/>
        <v>7439.4899999999907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6</v>
      </c>
      <c r="C71" s="298">
        <v>46294</v>
      </c>
      <c r="D71" s="298" t="s">
        <v>300</v>
      </c>
      <c r="E71" s="522">
        <v>34.49</v>
      </c>
      <c r="F71" s="522"/>
      <c r="G71" s="333">
        <f t="shared" si="0"/>
        <v>7453.7699999999904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291</v>
      </c>
      <c r="B72" s="330">
        <v>38</v>
      </c>
      <c r="C72" s="298">
        <v>46294</v>
      </c>
      <c r="D72" s="299" t="s">
        <v>293</v>
      </c>
      <c r="E72" s="522"/>
      <c r="F72" s="522">
        <v>4719.97</v>
      </c>
      <c r="G72" s="333">
        <f t="shared" si="0"/>
        <v>7488.2599999999902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294</v>
      </c>
      <c r="B73" s="330">
        <v>20</v>
      </c>
      <c r="C73" s="298">
        <v>46294</v>
      </c>
      <c r="D73" s="299" t="s">
        <v>193</v>
      </c>
      <c r="E73" s="522">
        <v>600</v>
      </c>
      <c r="F73" s="522"/>
      <c r="G73" s="333">
        <f t="shared" si="0"/>
        <v>2768.28999999999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5</v>
      </c>
      <c r="C74" s="298">
        <v>46293</v>
      </c>
      <c r="D74" s="299" t="s">
        <v>1073</v>
      </c>
      <c r="E74" s="522">
        <v>785</v>
      </c>
      <c r="F74" s="522"/>
      <c r="G74" s="333">
        <f t="shared" si="0"/>
        <v>3368.28999999999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4</v>
      </c>
      <c r="C75" s="298">
        <v>46293</v>
      </c>
      <c r="D75" s="299" t="s">
        <v>310</v>
      </c>
      <c r="E75" s="522">
        <v>47.75</v>
      </c>
      <c r="F75" s="522"/>
      <c r="G75" s="333">
        <f t="shared" si="0"/>
        <v>4153.28999999999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4</v>
      </c>
      <c r="C76" s="298">
        <v>46293</v>
      </c>
      <c r="D76" s="299" t="s">
        <v>296</v>
      </c>
      <c r="E76" s="522">
        <v>91.28</v>
      </c>
      <c r="F76" s="522"/>
      <c r="G76" s="333">
        <f t="shared" si="0"/>
        <v>4201.03999999999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3</v>
      </c>
      <c r="C77" s="298">
        <v>46293</v>
      </c>
      <c r="D77" s="299" t="s">
        <v>296</v>
      </c>
      <c r="E77" s="522">
        <v>3.49</v>
      </c>
      <c r="F77" s="522"/>
      <c r="G77" s="333">
        <f t="shared" si="0"/>
        <v>4292.3199999999897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6</v>
      </c>
      <c r="C78" s="298">
        <v>46293</v>
      </c>
      <c r="D78" s="299" t="s">
        <v>1075</v>
      </c>
      <c r="E78" s="522">
        <v>260.32</v>
      </c>
      <c r="F78" s="522"/>
      <c r="G78" s="333">
        <f t="shared" si="0"/>
        <v>4295.8099999999895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3</v>
      </c>
      <c r="C79" s="298">
        <v>46292</v>
      </c>
      <c r="D79" s="299" t="s">
        <v>981</v>
      </c>
      <c r="E79" s="522">
        <v>9.35</v>
      </c>
      <c r="F79" s="522"/>
      <c r="G79" s="333">
        <f t="shared" si="0"/>
        <v>4556.1299999999892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8</v>
      </c>
      <c r="C80" s="298">
        <v>46291</v>
      </c>
      <c r="D80" s="299" t="s">
        <v>1072</v>
      </c>
      <c r="E80" s="522">
        <v>46.73</v>
      </c>
      <c r="F80" s="522"/>
      <c r="G80" s="333">
        <f t="shared" si="0"/>
        <v>4565.4799999999896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5</v>
      </c>
      <c r="C81" s="298">
        <v>46291</v>
      </c>
      <c r="D81" s="299" t="s">
        <v>428</v>
      </c>
      <c r="E81" s="522">
        <v>102.95</v>
      </c>
      <c r="F81" s="522"/>
      <c r="G81" s="333">
        <f t="shared" si="0"/>
        <v>4612.2099999999891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8</v>
      </c>
      <c r="C82" s="298">
        <v>46291</v>
      </c>
      <c r="D82" s="299" t="s">
        <v>319</v>
      </c>
      <c r="E82" s="522">
        <v>53.4</v>
      </c>
      <c r="F82" s="522"/>
      <c r="G82" s="333">
        <f t="shared" si="0"/>
        <v>4715.1599999999889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2</v>
      </c>
      <c r="C83" s="298">
        <v>46290</v>
      </c>
      <c r="D83" s="299" t="s">
        <v>326</v>
      </c>
      <c r="E83" s="522">
        <v>17.72</v>
      </c>
      <c r="F83" s="522"/>
      <c r="G83" s="333">
        <f t="shared" si="0"/>
        <v>4768.5599999999886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4</v>
      </c>
      <c r="C84" s="298">
        <v>46290</v>
      </c>
      <c r="D84" s="299" t="s">
        <v>296</v>
      </c>
      <c r="E84" s="522">
        <v>42.12</v>
      </c>
      <c r="F84" s="522"/>
      <c r="G84" s="333">
        <f t="shared" si="0"/>
        <v>4786.2799999999888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2</v>
      </c>
      <c r="C85" s="298">
        <v>46290</v>
      </c>
      <c r="D85" s="299" t="s">
        <v>296</v>
      </c>
      <c r="E85" s="522">
        <v>17.84</v>
      </c>
      <c r="F85" s="522"/>
      <c r="G85" s="333">
        <f t="shared" ref="G85:G129" si="1">G86-E85+F85</f>
        <v>4828.3999999999887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294</v>
      </c>
      <c r="B86" s="330">
        <v>12</v>
      </c>
      <c r="C86" s="298">
        <v>46290</v>
      </c>
      <c r="D86" s="299" t="s">
        <v>314</v>
      </c>
      <c r="E86" s="522">
        <v>204.48</v>
      </c>
      <c r="F86" s="522"/>
      <c r="G86" s="333">
        <f t="shared" si="1"/>
        <v>4846.2399999999889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3</v>
      </c>
      <c r="C87" s="298">
        <v>46290</v>
      </c>
      <c r="D87" s="299" t="s">
        <v>1038</v>
      </c>
      <c r="E87" s="522">
        <v>6</v>
      </c>
      <c r="F87" s="522"/>
      <c r="G87" s="333">
        <f t="shared" si="1"/>
        <v>5050.7199999999884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2</v>
      </c>
      <c r="C88" s="298">
        <v>46290</v>
      </c>
      <c r="D88" s="299" t="s">
        <v>370</v>
      </c>
      <c r="E88" s="522">
        <v>18.16</v>
      </c>
      <c r="F88" s="522"/>
      <c r="G88" s="333">
        <f t="shared" si="1"/>
        <v>5056.7199999999884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5</v>
      </c>
      <c r="C89" s="298">
        <v>46290</v>
      </c>
      <c r="D89" s="299" t="s">
        <v>1038</v>
      </c>
      <c r="E89" s="522">
        <v>28.83</v>
      </c>
      <c r="F89" s="522"/>
      <c r="G89" s="333">
        <f t="shared" si="1"/>
        <v>5074.8799999999883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3</v>
      </c>
      <c r="C90" s="298">
        <v>46289</v>
      </c>
      <c r="D90" s="299" t="s">
        <v>1066</v>
      </c>
      <c r="E90" s="522">
        <v>-33.75</v>
      </c>
      <c r="F90" s="522"/>
      <c r="G90" s="333">
        <f t="shared" si="1"/>
        <v>5103.7099999999882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2</v>
      </c>
      <c r="C91" s="298">
        <v>46289</v>
      </c>
      <c r="D91" s="299" t="s">
        <v>357</v>
      </c>
      <c r="E91" s="522">
        <v>18.760000000000002</v>
      </c>
      <c r="F91" s="522"/>
      <c r="G91" s="333">
        <f t="shared" si="1"/>
        <v>5069.9599999999882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6</v>
      </c>
      <c r="C92" s="298">
        <v>46289</v>
      </c>
      <c r="D92" s="299" t="s">
        <v>1069</v>
      </c>
      <c r="E92" s="522">
        <v>40.450000000000003</v>
      </c>
      <c r="F92" s="522"/>
      <c r="G92" s="333">
        <f t="shared" si="1"/>
        <v>5088.7199999999884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6</v>
      </c>
      <c r="C93" s="298">
        <v>46288</v>
      </c>
      <c r="D93" s="299" t="s">
        <v>1067</v>
      </c>
      <c r="E93" s="522">
        <v>25</v>
      </c>
      <c r="F93" s="522"/>
      <c r="G93" s="333">
        <f t="shared" si="1"/>
        <v>5129.1699999999882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2</v>
      </c>
      <c r="C94" s="298">
        <v>46288</v>
      </c>
      <c r="D94" s="299" t="s">
        <v>363</v>
      </c>
      <c r="E94" s="522">
        <v>28.46</v>
      </c>
      <c r="F94" s="522"/>
      <c r="G94" s="333">
        <f t="shared" si="1"/>
        <v>5154.1699999999882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294</v>
      </c>
      <c r="B95" s="330">
        <v>42</v>
      </c>
      <c r="C95" s="298">
        <v>46288</v>
      </c>
      <c r="D95" s="299" t="s">
        <v>200</v>
      </c>
      <c r="E95" s="522">
        <v>59</v>
      </c>
      <c r="F95" s="522"/>
      <c r="G95" s="333">
        <f t="shared" si="1"/>
        <v>5182.6299999999883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294</v>
      </c>
      <c r="B96" s="330">
        <v>43</v>
      </c>
      <c r="C96" s="298">
        <v>46288</v>
      </c>
      <c r="D96" s="299" t="s">
        <v>201</v>
      </c>
      <c r="E96" s="522">
        <v>42.84</v>
      </c>
      <c r="F96" s="522"/>
      <c r="G96" s="333">
        <f t="shared" si="1"/>
        <v>5241.6299999999883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8</v>
      </c>
      <c r="C97" s="298">
        <v>46288</v>
      </c>
      <c r="D97" s="299" t="s">
        <v>1070</v>
      </c>
      <c r="E97" s="522">
        <v>38.25</v>
      </c>
      <c r="F97" s="522"/>
      <c r="G97" s="333">
        <f t="shared" si="1"/>
        <v>5284.4699999999884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2</v>
      </c>
      <c r="C98" s="298">
        <v>46288</v>
      </c>
      <c r="D98" s="299" t="s">
        <v>308</v>
      </c>
      <c r="E98" s="522">
        <v>117.74</v>
      </c>
      <c r="F98" s="522"/>
      <c r="G98" s="333">
        <f t="shared" si="1"/>
        <v>5322.7199999999884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3</v>
      </c>
      <c r="C99" s="298">
        <v>46287</v>
      </c>
      <c r="D99" s="299" t="s">
        <v>1068</v>
      </c>
      <c r="E99" s="522">
        <v>58</v>
      </c>
      <c r="F99" s="522"/>
      <c r="G99" s="333">
        <f t="shared" si="1"/>
        <v>5440.4599999999882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6</v>
      </c>
      <c r="C100" s="298">
        <v>46287</v>
      </c>
      <c r="D100" s="299" t="s">
        <v>1071</v>
      </c>
      <c r="E100" s="522">
        <v>50</v>
      </c>
      <c r="F100" s="522"/>
      <c r="G100" s="333">
        <f t="shared" si="1"/>
        <v>5498.4599999999882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2</v>
      </c>
      <c r="C101" s="298">
        <v>46287</v>
      </c>
      <c r="D101" s="299" t="s">
        <v>426</v>
      </c>
      <c r="E101" s="522">
        <v>-12</v>
      </c>
      <c r="F101" s="522"/>
      <c r="G101" s="333">
        <f t="shared" si="1"/>
        <v>5548.4599999999882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1</v>
      </c>
      <c r="C102" s="298">
        <v>46287</v>
      </c>
      <c r="D102" s="299" t="s">
        <v>306</v>
      </c>
      <c r="E102" s="522">
        <v>58.63</v>
      </c>
      <c r="F102" s="522"/>
      <c r="G102" s="333">
        <f t="shared" si="1"/>
        <v>5536.4599999999882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294</v>
      </c>
      <c r="B103" s="330">
        <v>24</v>
      </c>
      <c r="C103" s="298">
        <v>46287</v>
      </c>
      <c r="D103" s="299" t="s">
        <v>858</v>
      </c>
      <c r="E103" s="522">
        <v>88.17</v>
      </c>
      <c r="F103" s="522"/>
      <c r="G103" s="333">
        <f t="shared" si="1"/>
        <v>5595.0899999999883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2</v>
      </c>
      <c r="C104" s="298">
        <v>46287</v>
      </c>
      <c r="D104" s="299" t="s">
        <v>296</v>
      </c>
      <c r="E104" s="522">
        <v>11.71</v>
      </c>
      <c r="F104" s="522"/>
      <c r="G104" s="333">
        <f t="shared" si="1"/>
        <v>5683.2599999999884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4</v>
      </c>
      <c r="C105" s="298">
        <v>46287</v>
      </c>
      <c r="D105" s="299" t="s">
        <v>296</v>
      </c>
      <c r="E105" s="522">
        <v>46.45</v>
      </c>
      <c r="F105" s="522"/>
      <c r="G105" s="333">
        <f t="shared" si="1"/>
        <v>5694.9699999999884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7</v>
      </c>
      <c r="C106" s="298">
        <v>46287</v>
      </c>
      <c r="D106" s="299" t="s">
        <v>320</v>
      </c>
      <c r="E106" s="522">
        <v>20.75</v>
      </c>
      <c r="F106" s="522"/>
      <c r="G106" s="333">
        <f t="shared" si="1"/>
        <v>5741.4199999999882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8</v>
      </c>
      <c r="C107" s="298">
        <v>46287</v>
      </c>
      <c r="D107" s="299" t="s">
        <v>308</v>
      </c>
      <c r="E107" s="522">
        <v>71.75</v>
      </c>
      <c r="F107" s="522"/>
      <c r="G107" s="333">
        <f t="shared" si="1"/>
        <v>5762.1699999999882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6</v>
      </c>
      <c r="C108" s="298">
        <v>46286</v>
      </c>
      <c r="D108" s="299" t="s">
        <v>300</v>
      </c>
      <c r="E108" s="522">
        <v>16.14</v>
      </c>
      <c r="F108" s="522"/>
      <c r="G108" s="333">
        <f t="shared" si="1"/>
        <v>5833.9199999999882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6</v>
      </c>
      <c r="C109" s="298">
        <v>46286</v>
      </c>
      <c r="D109" s="299" t="s">
        <v>300</v>
      </c>
      <c r="E109" s="522">
        <v>32.97</v>
      </c>
      <c r="F109" s="522"/>
      <c r="G109" s="333">
        <f t="shared" si="1"/>
        <v>5850.0599999999886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294</v>
      </c>
      <c r="B110" s="330">
        <v>22</v>
      </c>
      <c r="C110" s="298">
        <v>46286</v>
      </c>
      <c r="D110" s="299" t="s">
        <v>323</v>
      </c>
      <c r="E110" s="522">
        <v>23.42</v>
      </c>
      <c r="F110" s="522"/>
      <c r="G110" s="333">
        <f t="shared" si="1"/>
        <v>5883.0299999999888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3</v>
      </c>
      <c r="C111" s="298">
        <v>46286</v>
      </c>
      <c r="D111" s="299" t="s">
        <v>310</v>
      </c>
      <c r="E111" s="522">
        <v>5.86</v>
      </c>
      <c r="F111" s="522"/>
      <c r="G111" s="333">
        <f t="shared" si="1"/>
        <v>5906.4499999999889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4</v>
      </c>
      <c r="C112" s="298">
        <v>46286</v>
      </c>
      <c r="D112" s="299" t="s">
        <v>310</v>
      </c>
      <c r="E112" s="522">
        <v>51.5</v>
      </c>
      <c r="F112" s="522"/>
      <c r="G112" s="333">
        <f t="shared" si="1"/>
        <v>5912.3099999999886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6</v>
      </c>
      <c r="C113" s="298">
        <v>46286</v>
      </c>
      <c r="D113" s="299" t="s">
        <v>829</v>
      </c>
      <c r="E113" s="522">
        <v>25</v>
      </c>
      <c r="F113" s="522"/>
      <c r="G113" s="333">
        <f t="shared" si="1"/>
        <v>5963.8099999999886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1</v>
      </c>
      <c r="C114" s="298">
        <v>46285</v>
      </c>
      <c r="D114" s="299" t="s">
        <v>311</v>
      </c>
      <c r="E114" s="522">
        <v>187.63</v>
      </c>
      <c r="F114" s="522"/>
      <c r="G114" s="333">
        <f t="shared" si="1"/>
        <v>5988.8099999999886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2</v>
      </c>
      <c r="C115" s="298">
        <v>46285</v>
      </c>
      <c r="D115" s="299" t="s">
        <v>334</v>
      </c>
      <c r="E115" s="522">
        <v>20.38</v>
      </c>
      <c r="F115" s="522"/>
      <c r="G115" s="333">
        <f t="shared" si="1"/>
        <v>6176.4399999999887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2</v>
      </c>
      <c r="C116" s="298">
        <v>46285</v>
      </c>
      <c r="D116" s="299" t="s">
        <v>357</v>
      </c>
      <c r="E116" s="522">
        <v>10.050000000000001</v>
      </c>
      <c r="F116" s="522"/>
      <c r="G116" s="333">
        <f t="shared" si="1"/>
        <v>6196.8199999999888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6</v>
      </c>
      <c r="C117" s="298">
        <v>46285</v>
      </c>
      <c r="D117" s="299" t="s">
        <v>300</v>
      </c>
      <c r="E117" s="522">
        <v>10.64</v>
      </c>
      <c r="F117" s="522"/>
      <c r="G117" s="333">
        <f t="shared" si="1"/>
        <v>6206.869999999989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2</v>
      </c>
      <c r="C118" s="298">
        <v>46284</v>
      </c>
      <c r="D118" s="299" t="s">
        <v>982</v>
      </c>
      <c r="E118" s="522">
        <v>64.599999999999994</v>
      </c>
      <c r="F118" s="522"/>
      <c r="G118" s="333">
        <f t="shared" si="1"/>
        <v>6217.5099999999893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3</v>
      </c>
      <c r="C119" s="298">
        <v>46284</v>
      </c>
      <c r="D119" s="299" t="s">
        <v>334</v>
      </c>
      <c r="E119" s="522">
        <v>9.1300000000000008</v>
      </c>
      <c r="F119" s="522"/>
      <c r="G119" s="333">
        <f t="shared" si="1"/>
        <v>6282.1099999999897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4</v>
      </c>
      <c r="C120" s="298">
        <v>46284</v>
      </c>
      <c r="D120" s="299" t="s">
        <v>334</v>
      </c>
      <c r="E120" s="522">
        <v>93.73</v>
      </c>
      <c r="F120" s="522"/>
      <c r="G120" s="333">
        <f t="shared" si="1"/>
        <v>6291.2399999999898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294</v>
      </c>
      <c r="B121" s="330">
        <v>22</v>
      </c>
      <c r="C121" s="298">
        <v>46284</v>
      </c>
      <c r="D121" s="299" t="s">
        <v>328</v>
      </c>
      <c r="E121" s="522">
        <v>7.46</v>
      </c>
      <c r="F121" s="522"/>
      <c r="G121" s="333">
        <f t="shared" si="1"/>
        <v>6384.9699999999893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5</v>
      </c>
      <c r="C122" s="298">
        <v>46283</v>
      </c>
      <c r="D122" s="299" t="s">
        <v>1065</v>
      </c>
      <c r="E122" s="522">
        <v>22.66</v>
      </c>
      <c r="F122" s="522"/>
      <c r="G122" s="333">
        <f t="shared" si="1"/>
        <v>6392.4299999999894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6</v>
      </c>
      <c r="C123" s="298">
        <v>46283</v>
      </c>
      <c r="D123" s="299" t="s">
        <v>1064</v>
      </c>
      <c r="E123" s="522">
        <v>20</v>
      </c>
      <c r="F123" s="522"/>
      <c r="G123" s="333">
        <f t="shared" si="1"/>
        <v>6415.0899999999892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8</v>
      </c>
      <c r="C124" s="298">
        <v>46283</v>
      </c>
      <c r="D124" s="299" t="s">
        <v>319</v>
      </c>
      <c r="E124" s="522">
        <v>7.33</v>
      </c>
      <c r="F124" s="522"/>
      <c r="G124" s="333">
        <f t="shared" si="1"/>
        <v>6435.0899999999892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294</v>
      </c>
      <c r="B125" s="330">
        <v>22</v>
      </c>
      <c r="C125" s="298">
        <v>46283</v>
      </c>
      <c r="D125" s="299" t="s">
        <v>928</v>
      </c>
      <c r="E125" s="522">
        <v>13.84</v>
      </c>
      <c r="F125" s="522"/>
      <c r="G125" s="333">
        <f t="shared" si="1"/>
        <v>6442.4199999999892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6</v>
      </c>
      <c r="C126" s="298">
        <v>46283</v>
      </c>
      <c r="D126" s="299" t="s">
        <v>1062</v>
      </c>
      <c r="E126" s="522">
        <v>9</v>
      </c>
      <c r="F126" s="522"/>
      <c r="G126" s="333">
        <f t="shared" si="1"/>
        <v>6456.2599999999893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294</v>
      </c>
      <c r="B127" s="330">
        <v>22</v>
      </c>
      <c r="C127" s="298">
        <v>46283</v>
      </c>
      <c r="D127" s="299" t="s">
        <v>833</v>
      </c>
      <c r="E127" s="522">
        <v>10.64</v>
      </c>
      <c r="F127" s="522"/>
      <c r="G127" s="333">
        <f t="shared" si="1"/>
        <v>6465.2599999999893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5</v>
      </c>
      <c r="C128" s="298">
        <v>46283</v>
      </c>
      <c r="D128" s="299" t="s">
        <v>1063</v>
      </c>
      <c r="E128" s="522">
        <v>37.99</v>
      </c>
      <c r="F128" s="522"/>
      <c r="G128" s="333">
        <f t="shared" si="1"/>
        <v>6475.8999999999896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294</v>
      </c>
      <c r="B129" s="330">
        <v>21</v>
      </c>
      <c r="C129" s="298">
        <v>46282</v>
      </c>
      <c r="D129" s="299" t="s">
        <v>194</v>
      </c>
      <c r="E129" s="522">
        <v>81</v>
      </c>
      <c r="F129" s="522"/>
      <c r="G129" s="333">
        <f t="shared" si="1"/>
        <v>6513.8899999999894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294</v>
      </c>
      <c r="B130" s="330">
        <v>17</v>
      </c>
      <c r="C130" s="298">
        <v>46282</v>
      </c>
      <c r="D130" s="299" t="s">
        <v>188</v>
      </c>
      <c r="E130" s="522">
        <v>42.65</v>
      </c>
      <c r="F130" s="522"/>
      <c r="G130" s="333">
        <f t="shared" ref="G130:G143" si="2">G131-E130+F130</f>
        <v>6594.8899999999894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294</v>
      </c>
      <c r="B131" s="330">
        <v>23</v>
      </c>
      <c r="C131" s="298">
        <v>46282</v>
      </c>
      <c r="D131" s="299" t="s">
        <v>63</v>
      </c>
      <c r="E131" s="522">
        <v>529.46</v>
      </c>
      <c r="F131" s="522"/>
      <c r="G131" s="333">
        <f t="shared" si="2"/>
        <v>6637.539999999989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294</v>
      </c>
      <c r="B132" s="330">
        <v>43</v>
      </c>
      <c r="C132" s="298">
        <v>46282</v>
      </c>
      <c r="D132" s="299" t="s">
        <v>333</v>
      </c>
      <c r="E132" s="522">
        <v>22.35</v>
      </c>
      <c r="F132" s="522"/>
      <c r="G132" s="333">
        <f t="shared" si="2"/>
        <v>7166.9999999999891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294</v>
      </c>
      <c r="B133" s="330">
        <v>42</v>
      </c>
      <c r="C133" s="298">
        <v>46282</v>
      </c>
      <c r="D133" s="299" t="s">
        <v>333</v>
      </c>
      <c r="E133" s="522">
        <v>52.15</v>
      </c>
      <c r="F133" s="522"/>
      <c r="G133" s="333">
        <f t="shared" si="2"/>
        <v>7189.3499999999894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3</v>
      </c>
      <c r="C134" s="298">
        <v>46282</v>
      </c>
      <c r="D134" s="299" t="s">
        <v>334</v>
      </c>
      <c r="E134" s="522">
        <v>5.33</v>
      </c>
      <c r="F134" s="522"/>
      <c r="G134" s="333">
        <f t="shared" si="2"/>
        <v>7241.4999999999891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2</v>
      </c>
      <c r="C135" s="298">
        <v>46282</v>
      </c>
      <c r="D135" s="299" t="s">
        <v>357</v>
      </c>
      <c r="E135" s="522">
        <v>18.03</v>
      </c>
      <c r="F135" s="522"/>
      <c r="G135" s="333">
        <f t="shared" si="2"/>
        <v>7246.829999999989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291</v>
      </c>
      <c r="B136" s="330">
        <v>39</v>
      </c>
      <c r="C136" s="298">
        <v>46281</v>
      </c>
      <c r="D136" s="299" t="s">
        <v>292</v>
      </c>
      <c r="E136" s="522"/>
      <c r="F136" s="522">
        <v>2765.54</v>
      </c>
      <c r="G136" s="333">
        <f t="shared" si="2"/>
        <v>7264.8599999999888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294</v>
      </c>
      <c r="B137" s="330">
        <v>11</v>
      </c>
      <c r="C137" s="298">
        <v>46281</v>
      </c>
      <c r="D137" s="299" t="s">
        <v>178</v>
      </c>
      <c r="E137" s="522">
        <v>256.83999999999997</v>
      </c>
      <c r="F137" s="522"/>
      <c r="G137" s="333">
        <f t="shared" si="2"/>
        <v>4499.3199999999888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5</v>
      </c>
      <c r="C138" s="298">
        <v>46281</v>
      </c>
      <c r="D138" s="299" t="s">
        <v>428</v>
      </c>
      <c r="E138" s="522">
        <v>102.95</v>
      </c>
      <c r="F138" s="522"/>
      <c r="G138" s="333">
        <f t="shared" si="2"/>
        <v>4756.1599999999889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291</v>
      </c>
      <c r="B139" s="330">
        <v>38</v>
      </c>
      <c r="C139" s="298">
        <v>46280</v>
      </c>
      <c r="D139" s="299" t="s">
        <v>293</v>
      </c>
      <c r="E139" s="522"/>
      <c r="F139" s="522">
        <v>4729.34</v>
      </c>
      <c r="G139" s="333">
        <f t="shared" si="2"/>
        <v>4859.1099999999888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294</v>
      </c>
      <c r="B140" s="330">
        <v>22</v>
      </c>
      <c r="C140" s="298">
        <v>46280</v>
      </c>
      <c r="D140" s="299" t="s">
        <v>996</v>
      </c>
      <c r="E140" s="522">
        <v>10.64</v>
      </c>
      <c r="F140" s="522"/>
      <c r="G140" s="333">
        <f t="shared" si="2"/>
        <v>129.76999999998878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8</v>
      </c>
      <c r="C141" s="298">
        <v>46280</v>
      </c>
      <c r="D141" s="299" t="s">
        <v>319</v>
      </c>
      <c r="E141" s="522">
        <v>3.18</v>
      </c>
      <c r="F141" s="522"/>
      <c r="G141" s="333">
        <f t="shared" si="2"/>
        <v>140.4099999999888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294</v>
      </c>
      <c r="B142" s="330">
        <v>22</v>
      </c>
      <c r="C142" s="298">
        <v>46280</v>
      </c>
      <c r="D142" s="299" t="s">
        <v>1061</v>
      </c>
      <c r="E142" s="522">
        <v>12.78</v>
      </c>
      <c r="F142" s="522"/>
      <c r="G142" s="333">
        <f t="shared" si="2"/>
        <v>143.58999999998881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4</v>
      </c>
      <c r="C143" s="298">
        <v>46279</v>
      </c>
      <c r="D143" s="299" t="s">
        <v>295</v>
      </c>
      <c r="E143" s="522">
        <v>39.200000000000003</v>
      </c>
      <c r="F143" s="522"/>
      <c r="G143" s="333">
        <f t="shared" si="2"/>
        <v>156.36999999998881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2</v>
      </c>
      <c r="C144" s="298">
        <v>46279</v>
      </c>
      <c r="D144" s="299" t="s">
        <v>301</v>
      </c>
      <c r="E144" s="522">
        <v>18.850000000000001</v>
      </c>
      <c r="F144" s="522"/>
      <c r="G144" s="333">
        <f t="shared" ref="G144:G172" si="3">G145-E144+F144</f>
        <v>195.56999999998882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294</v>
      </c>
      <c r="B145" s="330">
        <v>19</v>
      </c>
      <c r="C145" s="298">
        <v>46279</v>
      </c>
      <c r="D145" s="299" t="s">
        <v>191</v>
      </c>
      <c r="E145" s="522">
        <v>200</v>
      </c>
      <c r="F145" s="522"/>
      <c r="G145" s="333">
        <f t="shared" si="3"/>
        <v>214.41999999998882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2</v>
      </c>
      <c r="C146" s="298">
        <v>46278</v>
      </c>
      <c r="D146" s="299" t="s">
        <v>352</v>
      </c>
      <c r="E146" s="522">
        <v>20.98</v>
      </c>
      <c r="F146" s="522"/>
      <c r="G146" s="333">
        <f t="shared" si="3"/>
        <v>414.41999999998882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294</v>
      </c>
      <c r="B147" s="330">
        <v>22</v>
      </c>
      <c r="C147" s="298">
        <v>46278</v>
      </c>
      <c r="D147" s="299" t="s">
        <v>1059</v>
      </c>
      <c r="E147" s="522">
        <v>19.14</v>
      </c>
      <c r="F147" s="522"/>
      <c r="G147" s="333">
        <f t="shared" si="3"/>
        <v>435.39999999998884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2</v>
      </c>
      <c r="C148" s="298">
        <v>46278</v>
      </c>
      <c r="D148" s="299" t="s">
        <v>1060</v>
      </c>
      <c r="E148" s="522">
        <v>142.21</v>
      </c>
      <c r="F148" s="522"/>
      <c r="G148" s="333">
        <f t="shared" si="3"/>
        <v>454.53999999998882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3</v>
      </c>
      <c r="C149" s="298">
        <v>46277</v>
      </c>
      <c r="D149" s="299" t="s">
        <v>1056</v>
      </c>
      <c r="E149" s="522">
        <v>10.44</v>
      </c>
      <c r="F149" s="522"/>
      <c r="G149" s="333">
        <f t="shared" si="3"/>
        <v>596.74999999998886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8</v>
      </c>
      <c r="C150" s="298">
        <v>46277</v>
      </c>
      <c r="D150" s="299" t="s">
        <v>1057</v>
      </c>
      <c r="E150" s="522">
        <v>23.4</v>
      </c>
      <c r="F150" s="522"/>
      <c r="G150" s="333">
        <f t="shared" si="3"/>
        <v>607.18999999998891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3</v>
      </c>
      <c r="C151" s="298">
        <v>46277</v>
      </c>
      <c r="D151" s="299" t="s">
        <v>981</v>
      </c>
      <c r="E151" s="522">
        <v>3.82</v>
      </c>
      <c r="F151" s="522"/>
      <c r="G151" s="333">
        <f t="shared" si="3"/>
        <v>630.58999999998889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5</v>
      </c>
      <c r="C152" s="298">
        <v>46276</v>
      </c>
      <c r="D152" s="299" t="s">
        <v>482</v>
      </c>
      <c r="E152" s="522">
        <v>59.07</v>
      </c>
      <c r="F152" s="522"/>
      <c r="G152" s="333">
        <f t="shared" si="3"/>
        <v>634.40999999998894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8</v>
      </c>
      <c r="C153" s="298">
        <v>46276</v>
      </c>
      <c r="D153" s="299" t="s">
        <v>1058</v>
      </c>
      <c r="E153" s="522">
        <v>63.86</v>
      </c>
      <c r="F153" s="522"/>
      <c r="G153" s="333">
        <f t="shared" si="3"/>
        <v>693.47999999998899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2</v>
      </c>
      <c r="C154" s="298">
        <v>46276</v>
      </c>
      <c r="D154" s="299" t="s">
        <v>459</v>
      </c>
      <c r="E154" s="522">
        <v>19.98</v>
      </c>
      <c r="F154" s="522"/>
      <c r="G154" s="333">
        <f t="shared" si="3"/>
        <v>757.339999999989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294</v>
      </c>
      <c r="B155" s="330">
        <v>22</v>
      </c>
      <c r="C155" s="298">
        <v>46276</v>
      </c>
      <c r="D155" s="299" t="s">
        <v>351</v>
      </c>
      <c r="E155" s="522">
        <v>21.29</v>
      </c>
      <c r="F155" s="522"/>
      <c r="G155" s="333">
        <f t="shared" si="3"/>
        <v>777.31999999998902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2</v>
      </c>
      <c r="C156" s="298">
        <v>46276</v>
      </c>
      <c r="D156" s="299" t="s">
        <v>357</v>
      </c>
      <c r="E156" s="522">
        <v>16.98</v>
      </c>
      <c r="F156" s="522"/>
      <c r="G156" s="333">
        <f t="shared" si="3"/>
        <v>798.60999999998899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1</v>
      </c>
      <c r="C157" s="298">
        <v>46276</v>
      </c>
      <c r="D157" s="299" t="s">
        <v>306</v>
      </c>
      <c r="E157" s="522">
        <v>14.99</v>
      </c>
      <c r="F157" s="522"/>
      <c r="G157" s="333">
        <f t="shared" si="3"/>
        <v>815.589999999989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1</v>
      </c>
      <c r="C158" s="298">
        <v>46276</v>
      </c>
      <c r="D158" s="299" t="s">
        <v>306</v>
      </c>
      <c r="E158" s="522">
        <v>140.31</v>
      </c>
      <c r="F158" s="522"/>
      <c r="G158" s="333">
        <f t="shared" si="3"/>
        <v>830.57999999998901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6</v>
      </c>
      <c r="C159" s="298">
        <v>46276</v>
      </c>
      <c r="D159" s="299" t="s">
        <v>411</v>
      </c>
      <c r="E159" s="522">
        <v>-3.4</v>
      </c>
      <c r="F159" s="522"/>
      <c r="G159" s="333">
        <f t="shared" si="3"/>
        <v>970.88999999998896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6</v>
      </c>
      <c r="C160" s="298">
        <v>46276</v>
      </c>
      <c r="D160" s="299" t="s">
        <v>905</v>
      </c>
      <c r="E160" s="522">
        <v>-0.06</v>
      </c>
      <c r="F160" s="522"/>
      <c r="G160" s="333">
        <f t="shared" si="3"/>
        <v>967.48999999998898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2</v>
      </c>
      <c r="C161" s="298">
        <v>46276</v>
      </c>
      <c r="D161" s="299" t="s">
        <v>1028</v>
      </c>
      <c r="E161" s="522">
        <v>25</v>
      </c>
      <c r="F161" s="522"/>
      <c r="G161" s="333">
        <f t="shared" si="3"/>
        <v>967.42999999998904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335</v>
      </c>
      <c r="B162" s="330" t="s">
        <v>335</v>
      </c>
      <c r="C162" s="298">
        <v>46276</v>
      </c>
      <c r="D162" s="299" t="s">
        <v>185</v>
      </c>
      <c r="E162" s="522">
        <v>62.37</v>
      </c>
      <c r="F162" s="522"/>
      <c r="G162" s="333">
        <f t="shared" si="3"/>
        <v>992.42999999998904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294</v>
      </c>
      <c r="B163" s="330">
        <v>15</v>
      </c>
      <c r="C163" s="298">
        <v>46276</v>
      </c>
      <c r="D163" s="299" t="s">
        <v>185</v>
      </c>
      <c r="E163" s="522">
        <v>63.69</v>
      </c>
      <c r="F163" s="522"/>
      <c r="G163" s="333">
        <f t="shared" si="3"/>
        <v>1054.799999999989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2</v>
      </c>
      <c r="C164" s="298">
        <v>46275</v>
      </c>
      <c r="D164" s="299" t="s">
        <v>357</v>
      </c>
      <c r="E164" s="522">
        <v>6.28</v>
      </c>
      <c r="F164" s="522"/>
      <c r="G164" s="333">
        <f t="shared" si="3"/>
        <v>1118.4899999999891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2</v>
      </c>
      <c r="C165" s="298">
        <v>46275</v>
      </c>
      <c r="D165" s="299" t="s">
        <v>385</v>
      </c>
      <c r="E165" s="522">
        <v>15.75</v>
      </c>
      <c r="F165" s="522"/>
      <c r="G165" s="333">
        <f t="shared" si="3"/>
        <v>1124.7699999999891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2</v>
      </c>
      <c r="C166" s="298">
        <v>46275</v>
      </c>
      <c r="D166" s="299" t="s">
        <v>318</v>
      </c>
      <c r="E166" s="522">
        <v>20.440000000000001</v>
      </c>
      <c r="F166" s="522"/>
      <c r="G166" s="333">
        <f t="shared" si="3"/>
        <v>1140.5199999999891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4</v>
      </c>
      <c r="C167" s="298">
        <v>46275</v>
      </c>
      <c r="D167" s="299" t="s">
        <v>329</v>
      </c>
      <c r="E167" s="522">
        <v>28.67</v>
      </c>
      <c r="F167" s="522"/>
      <c r="G167" s="333">
        <f t="shared" si="3"/>
        <v>1160.9599999999891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5</v>
      </c>
      <c r="C168" s="298">
        <v>46275</v>
      </c>
      <c r="D168" s="299" t="s">
        <v>1046</v>
      </c>
      <c r="E168" s="522">
        <v>100</v>
      </c>
      <c r="F168" s="522"/>
      <c r="G168" s="333">
        <f t="shared" si="3"/>
        <v>1189.6299999999892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6</v>
      </c>
      <c r="C169" s="298">
        <v>46275</v>
      </c>
      <c r="D169" s="299" t="s">
        <v>1046</v>
      </c>
      <c r="E169" s="522">
        <v>100</v>
      </c>
      <c r="F169" s="522"/>
      <c r="G169" s="333">
        <f t="shared" si="3"/>
        <v>1289.6299999999892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6</v>
      </c>
      <c r="C170" s="298">
        <v>46275</v>
      </c>
      <c r="D170" s="299" t="s">
        <v>428</v>
      </c>
      <c r="E170" s="522">
        <v>103.4</v>
      </c>
      <c r="F170" s="522"/>
      <c r="G170" s="333">
        <f t="shared" si="3"/>
        <v>1389.6299999999892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6</v>
      </c>
      <c r="C171" s="298">
        <v>46274</v>
      </c>
      <c r="D171" s="299" t="s">
        <v>1047</v>
      </c>
      <c r="E171" s="522">
        <v>50</v>
      </c>
      <c r="F171" s="522"/>
      <c r="G171" s="333">
        <f t="shared" si="3"/>
        <v>1493.0299999999893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5</v>
      </c>
      <c r="C172" s="298">
        <v>46274</v>
      </c>
      <c r="D172" s="299" t="s">
        <v>852</v>
      </c>
      <c r="E172" s="522">
        <v>10.68</v>
      </c>
      <c r="F172" s="522"/>
      <c r="G172" s="333">
        <f t="shared" si="3"/>
        <v>1543.0299999999893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5</v>
      </c>
      <c r="C173" s="298">
        <v>46274</v>
      </c>
      <c r="D173" s="299" t="s">
        <v>1048</v>
      </c>
      <c r="E173" s="522">
        <v>31.5</v>
      </c>
      <c r="F173" s="522"/>
      <c r="G173" s="333">
        <f t="shared" ref="G173:G175" si="4">G174-E173+F173</f>
        <v>1553.7099999999893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294</v>
      </c>
      <c r="B174" s="330">
        <v>22</v>
      </c>
      <c r="C174" s="298">
        <v>46274</v>
      </c>
      <c r="D174" s="299" t="s">
        <v>977</v>
      </c>
      <c r="E174" s="522">
        <v>5.31</v>
      </c>
      <c r="F174" s="522"/>
      <c r="G174" s="333">
        <f t="shared" si="4"/>
        <v>1585.2099999999893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6</v>
      </c>
      <c r="C175" s="298">
        <v>46273</v>
      </c>
      <c r="D175" s="299" t="s">
        <v>1053</v>
      </c>
      <c r="E175" s="522">
        <v>10</v>
      </c>
      <c r="F175" s="522"/>
      <c r="G175" s="333">
        <f t="shared" si="4"/>
        <v>1590.5199999999893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335</v>
      </c>
      <c r="B176" s="330" t="s">
        <v>335</v>
      </c>
      <c r="C176" s="298">
        <v>46273</v>
      </c>
      <c r="D176" s="299" t="s">
        <v>182</v>
      </c>
      <c r="E176" s="522">
        <v>77.400000000000006</v>
      </c>
      <c r="F176" s="522"/>
      <c r="G176" s="333">
        <f t="shared" ref="G176:G197" si="5">G177-E176+F176</f>
        <v>1600.5199999999893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294</v>
      </c>
      <c r="B177" s="330">
        <v>9</v>
      </c>
      <c r="C177" s="298">
        <v>46273</v>
      </c>
      <c r="D177" s="299" t="s">
        <v>58</v>
      </c>
      <c r="E177" s="522">
        <v>1231.68</v>
      </c>
      <c r="F177" s="522"/>
      <c r="G177" s="333">
        <f t="shared" si="5"/>
        <v>1677.9199999999894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8</v>
      </c>
      <c r="C178" s="298">
        <v>46273</v>
      </c>
      <c r="D178" s="299" t="s">
        <v>319</v>
      </c>
      <c r="E178" s="522">
        <v>9.5</v>
      </c>
      <c r="F178" s="522"/>
      <c r="G178" s="333">
        <f t="shared" si="5"/>
        <v>2909.5999999999894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2</v>
      </c>
      <c r="C179" s="298">
        <v>46273</v>
      </c>
      <c r="D179" s="299" t="s">
        <v>1049</v>
      </c>
      <c r="E179" s="522">
        <v>19.16</v>
      </c>
      <c r="F179" s="522"/>
      <c r="G179" s="333">
        <f t="shared" si="5"/>
        <v>2919.0999999999894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8</v>
      </c>
      <c r="C180" s="298">
        <v>46273</v>
      </c>
      <c r="D180" s="299" t="s">
        <v>1049</v>
      </c>
      <c r="E180" s="522">
        <v>10</v>
      </c>
      <c r="F180" s="522"/>
      <c r="G180" s="333">
        <f t="shared" si="5"/>
        <v>2938.2599999999893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6</v>
      </c>
      <c r="C181" s="298">
        <v>46273</v>
      </c>
      <c r="D181" s="299" t="s">
        <v>300</v>
      </c>
      <c r="E181" s="522">
        <v>31.94</v>
      </c>
      <c r="F181" s="522"/>
      <c r="G181" s="333">
        <f t="shared" si="5"/>
        <v>2948.2599999999893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6</v>
      </c>
      <c r="C182" s="298">
        <v>46273</v>
      </c>
      <c r="D182" s="299" t="s">
        <v>1001</v>
      </c>
      <c r="E182" s="522">
        <v>50</v>
      </c>
      <c r="F182" s="522"/>
      <c r="G182" s="333">
        <f t="shared" si="5"/>
        <v>2980.1999999999894</v>
      </c>
      <c r="H182" s="334" t="s">
        <v>298</v>
      </c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5</v>
      </c>
      <c r="C183" s="298">
        <v>46273</v>
      </c>
      <c r="D183" s="299" t="s">
        <v>1037</v>
      </c>
      <c r="E183" s="522">
        <v>110</v>
      </c>
      <c r="F183" s="522"/>
      <c r="G183" s="333">
        <f t="shared" si="5"/>
        <v>3030.1999999999894</v>
      </c>
      <c r="H183" s="334" t="s">
        <v>298</v>
      </c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287</v>
      </c>
      <c r="B184" s="330" t="s">
        <v>287</v>
      </c>
      <c r="C184" s="298">
        <v>46272</v>
      </c>
      <c r="D184" s="299" t="s">
        <v>527</v>
      </c>
      <c r="E184" s="522"/>
      <c r="F184" s="522">
        <v>600</v>
      </c>
      <c r="G184" s="333">
        <f t="shared" si="5"/>
        <v>3140.1999999999894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287</v>
      </c>
      <c r="B185" s="330" t="s">
        <v>287</v>
      </c>
      <c r="C185" s="298">
        <v>46272</v>
      </c>
      <c r="D185" s="299" t="s">
        <v>527</v>
      </c>
      <c r="E185" s="522">
        <v>600</v>
      </c>
      <c r="F185" s="522"/>
      <c r="G185" s="333">
        <f t="shared" si="5"/>
        <v>2540.1999999999894</v>
      </c>
      <c r="H185" s="334" t="s">
        <v>298</v>
      </c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2</v>
      </c>
      <c r="C186" s="298">
        <v>46272</v>
      </c>
      <c r="D186" s="299" t="s">
        <v>1051</v>
      </c>
      <c r="E186" s="522">
        <v>109.55</v>
      </c>
      <c r="F186" s="522"/>
      <c r="G186" s="333">
        <f t="shared" si="5"/>
        <v>3140.1999999999894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5</v>
      </c>
      <c r="C187" s="298">
        <v>46272</v>
      </c>
      <c r="D187" s="299" t="s">
        <v>1052</v>
      </c>
      <c r="E187" s="522">
        <v>22.36</v>
      </c>
      <c r="F187" s="522"/>
      <c r="G187" s="333">
        <f t="shared" si="5"/>
        <v>3249.7499999999895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6</v>
      </c>
      <c r="C188" s="298">
        <v>46272</v>
      </c>
      <c r="D188" s="299" t="s">
        <v>1050</v>
      </c>
      <c r="E188" s="522">
        <v>143.72</v>
      </c>
      <c r="F188" s="522"/>
      <c r="G188" s="333">
        <f t="shared" si="5"/>
        <v>3272.1099999999897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4</v>
      </c>
      <c r="C189" s="298">
        <v>46272</v>
      </c>
      <c r="D189" s="299" t="s">
        <v>295</v>
      </c>
      <c r="E189" s="522">
        <v>291.70999999999998</v>
      </c>
      <c r="F189" s="522"/>
      <c r="G189" s="333">
        <f t="shared" si="5"/>
        <v>3415.8299999999895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8</v>
      </c>
      <c r="C190" s="298">
        <v>46272</v>
      </c>
      <c r="D190" s="299" t="s">
        <v>295</v>
      </c>
      <c r="E190" s="522">
        <v>6.36</v>
      </c>
      <c r="F190" s="522"/>
      <c r="G190" s="333">
        <f t="shared" si="5"/>
        <v>3707.5399999999895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1</v>
      </c>
      <c r="C191" s="298">
        <v>46272</v>
      </c>
      <c r="D191" s="299" t="s">
        <v>367</v>
      </c>
      <c r="E191" s="522">
        <v>25.54</v>
      </c>
      <c r="F191" s="522"/>
      <c r="G191" s="333">
        <f t="shared" si="5"/>
        <v>3713.8999999999896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294</v>
      </c>
      <c r="B192" s="330">
        <v>14</v>
      </c>
      <c r="C192" s="298">
        <v>46271</v>
      </c>
      <c r="D192" s="299" t="s">
        <v>956</v>
      </c>
      <c r="E192" s="522">
        <v>66.67</v>
      </c>
      <c r="F192" s="522"/>
      <c r="G192" s="333">
        <f t="shared" si="5"/>
        <v>3739.4399999999896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294</v>
      </c>
      <c r="B193" s="330">
        <v>22</v>
      </c>
      <c r="C193" s="298">
        <v>46271</v>
      </c>
      <c r="D193" s="299" t="s">
        <v>996</v>
      </c>
      <c r="E193" s="522">
        <v>10.64</v>
      </c>
      <c r="F193" s="522"/>
      <c r="G193" s="333">
        <f t="shared" si="5"/>
        <v>3806.1099999999897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7</v>
      </c>
      <c r="C194" s="298">
        <v>46271</v>
      </c>
      <c r="D194" s="299" t="s">
        <v>480</v>
      </c>
      <c r="E194" s="522">
        <v>160.91999999999999</v>
      </c>
      <c r="F194" s="522"/>
      <c r="G194" s="333">
        <f t="shared" si="5"/>
        <v>3816.7499999999895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5</v>
      </c>
      <c r="C195" s="298">
        <v>46270</v>
      </c>
      <c r="D195" s="299" t="s">
        <v>1041</v>
      </c>
      <c r="E195" s="522">
        <v>210.86</v>
      </c>
      <c r="F195" s="522"/>
      <c r="G195" s="333">
        <f t="shared" si="5"/>
        <v>3977.6699999999896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8</v>
      </c>
      <c r="C196" s="298">
        <v>46270</v>
      </c>
      <c r="D196" s="299" t="s">
        <v>319</v>
      </c>
      <c r="E196" s="522">
        <v>23.41</v>
      </c>
      <c r="F196" s="522"/>
      <c r="G196" s="333">
        <f t="shared" si="5"/>
        <v>4188.5299999999897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1</v>
      </c>
      <c r="C197" s="298">
        <v>46270</v>
      </c>
      <c r="D197" s="299" t="s">
        <v>878</v>
      </c>
      <c r="E197" s="522">
        <v>24.47</v>
      </c>
      <c r="F197" s="522"/>
      <c r="G197" s="333">
        <f t="shared" si="5"/>
        <v>4211.9399999999896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3</v>
      </c>
      <c r="C198" s="298">
        <v>46270</v>
      </c>
      <c r="D198" s="299" t="s">
        <v>981</v>
      </c>
      <c r="E198" s="522">
        <v>25</v>
      </c>
      <c r="F198" s="522"/>
      <c r="G198" s="333">
        <f t="shared" ref="G198:G221" si="6">G199-E198+F198</f>
        <v>4236.4099999999899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294</v>
      </c>
      <c r="B199" s="330">
        <v>17</v>
      </c>
      <c r="C199" s="298">
        <v>46269</v>
      </c>
      <c r="D199" s="299" t="s">
        <v>369</v>
      </c>
      <c r="E199" s="522">
        <v>99</v>
      </c>
      <c r="F199" s="522"/>
      <c r="G199" s="333">
        <f t="shared" si="6"/>
        <v>4261.4099999999899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2</v>
      </c>
      <c r="C200" s="298">
        <v>46269</v>
      </c>
      <c r="D200" s="299" t="s">
        <v>1042</v>
      </c>
      <c r="E200" s="522">
        <v>28.18</v>
      </c>
      <c r="F200" s="522"/>
      <c r="G200" s="333">
        <f t="shared" si="6"/>
        <v>4360.4099999999899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2</v>
      </c>
      <c r="C201" s="298">
        <v>46269</v>
      </c>
      <c r="D201" s="299" t="s">
        <v>357</v>
      </c>
      <c r="E201" s="522">
        <v>10.95</v>
      </c>
      <c r="F201" s="522"/>
      <c r="G201" s="333">
        <f t="shared" si="6"/>
        <v>4388.5899999999901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294</v>
      </c>
      <c r="B202" s="330">
        <v>14</v>
      </c>
      <c r="C202" s="298">
        <v>46269</v>
      </c>
      <c r="D202" s="299" t="s">
        <v>366</v>
      </c>
      <c r="E202" s="522">
        <v>70.25</v>
      </c>
      <c r="F202" s="522"/>
      <c r="G202" s="333">
        <f t="shared" si="6"/>
        <v>4399.53999999999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5</v>
      </c>
      <c r="C203" s="298">
        <v>46269</v>
      </c>
      <c r="D203" s="299" t="s">
        <v>1054</v>
      </c>
      <c r="E203" s="522">
        <v>150</v>
      </c>
      <c r="F203" s="522"/>
      <c r="G203" s="333">
        <f t="shared" si="6"/>
        <v>4469.78999999999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294</v>
      </c>
      <c r="B204" s="330">
        <v>13</v>
      </c>
      <c r="C204" s="298">
        <v>46269</v>
      </c>
      <c r="D204" s="299" t="s">
        <v>182</v>
      </c>
      <c r="E204" s="522">
        <v>344.23</v>
      </c>
      <c r="F204" s="522"/>
      <c r="G204" s="333">
        <f t="shared" si="6"/>
        <v>4619.78999999999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2</v>
      </c>
      <c r="C205" s="298">
        <v>46268</v>
      </c>
      <c r="D205" s="299" t="s">
        <v>1043</v>
      </c>
      <c r="E205" s="522">
        <v>52.63</v>
      </c>
      <c r="F205" s="522"/>
      <c r="G205" s="333">
        <f t="shared" si="6"/>
        <v>4964.0199999999895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8</v>
      </c>
      <c r="C206" s="298">
        <v>46268</v>
      </c>
      <c r="D206" s="299" t="s">
        <v>1043</v>
      </c>
      <c r="E206" s="522">
        <v>16.88</v>
      </c>
      <c r="F206" s="522"/>
      <c r="G206" s="333">
        <f t="shared" si="6"/>
        <v>5016.6499999999896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7</v>
      </c>
      <c r="C207" s="298">
        <v>46268</v>
      </c>
      <c r="D207" s="299" t="s">
        <v>1044</v>
      </c>
      <c r="E207" s="522">
        <v>70.41</v>
      </c>
      <c r="F207" s="522"/>
      <c r="G207" s="333">
        <f t="shared" si="6"/>
        <v>5033.5299999999897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2</v>
      </c>
      <c r="C208" s="298">
        <v>46268</v>
      </c>
      <c r="D208" s="299" t="s">
        <v>1045</v>
      </c>
      <c r="E208" s="522">
        <v>5</v>
      </c>
      <c r="F208" s="522"/>
      <c r="G208" s="333">
        <f t="shared" si="6"/>
        <v>5103.9399999999896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4</v>
      </c>
      <c r="C209" s="298">
        <v>46268</v>
      </c>
      <c r="D209" s="299" t="s">
        <v>310</v>
      </c>
      <c r="E209" s="522">
        <v>37.92</v>
      </c>
      <c r="F209" s="522"/>
      <c r="G209" s="333">
        <f t="shared" si="6"/>
        <v>5108.9399999999896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3</v>
      </c>
      <c r="C210" s="298">
        <v>46268</v>
      </c>
      <c r="D210" s="299" t="s">
        <v>310</v>
      </c>
      <c r="E210" s="522">
        <v>7.57</v>
      </c>
      <c r="F210" s="522"/>
      <c r="G210" s="333">
        <f t="shared" si="6"/>
        <v>5146.8599999999897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2</v>
      </c>
      <c r="C211" s="298">
        <v>46268</v>
      </c>
      <c r="D211" s="299" t="s">
        <v>403</v>
      </c>
      <c r="E211" s="522">
        <v>24.85</v>
      </c>
      <c r="F211" s="522"/>
      <c r="G211" s="333">
        <f t="shared" si="6"/>
        <v>5154.4299999999894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5</v>
      </c>
      <c r="C212" s="298">
        <v>46268</v>
      </c>
      <c r="D212" s="299" t="s">
        <v>339</v>
      </c>
      <c r="E212" s="522">
        <v>97.55</v>
      </c>
      <c r="F212" s="522"/>
      <c r="G212" s="333">
        <f t="shared" si="6"/>
        <v>5179.2799999999897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294</v>
      </c>
      <c r="B213" s="330">
        <v>22</v>
      </c>
      <c r="C213" s="298">
        <v>46268</v>
      </c>
      <c r="D213" s="299" t="s">
        <v>951</v>
      </c>
      <c r="E213" s="522">
        <v>12.77</v>
      </c>
      <c r="F213" s="522"/>
      <c r="G213" s="333">
        <f t="shared" si="6"/>
        <v>5276.8299999999899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8</v>
      </c>
      <c r="C214" s="298">
        <v>46267</v>
      </c>
      <c r="D214" s="299" t="s">
        <v>319</v>
      </c>
      <c r="E214" s="522">
        <v>8.86</v>
      </c>
      <c r="F214" s="522"/>
      <c r="G214" s="333">
        <f t="shared" si="6"/>
        <v>5289.5999999999904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2</v>
      </c>
      <c r="C215" s="298">
        <v>46267</v>
      </c>
      <c r="D215" s="299" t="s">
        <v>332</v>
      </c>
      <c r="E215" s="522">
        <v>20.98</v>
      </c>
      <c r="F215" s="522"/>
      <c r="G215" s="333">
        <f t="shared" si="6"/>
        <v>5298.45999999999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5</v>
      </c>
      <c r="C216" s="298">
        <v>46267</v>
      </c>
      <c r="D216" s="299" t="s">
        <v>1040</v>
      </c>
      <c r="E216" s="522">
        <v>-300</v>
      </c>
      <c r="F216" s="522"/>
      <c r="G216" s="333">
        <f t="shared" si="6"/>
        <v>5319.4399999999896</v>
      </c>
      <c r="H216" s="334" t="s">
        <v>298</v>
      </c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5</v>
      </c>
      <c r="C217" s="298">
        <v>46267</v>
      </c>
      <c r="D217" s="299" t="s">
        <v>1036</v>
      </c>
      <c r="E217" s="522">
        <v>50</v>
      </c>
      <c r="F217" s="522"/>
      <c r="G217" s="333">
        <f t="shared" si="6"/>
        <v>5019.4399999999896</v>
      </c>
      <c r="H217" s="334" t="s">
        <v>298</v>
      </c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8</v>
      </c>
      <c r="C218" s="298">
        <v>46267</v>
      </c>
      <c r="D218" s="299" t="s">
        <v>1039</v>
      </c>
      <c r="E218" s="522">
        <v>25</v>
      </c>
      <c r="F218" s="522"/>
      <c r="G218" s="333">
        <f t="shared" si="6"/>
        <v>5069.4399999999896</v>
      </c>
      <c r="H218" s="334" t="s">
        <v>298</v>
      </c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5</v>
      </c>
      <c r="C219" s="298">
        <v>46267</v>
      </c>
      <c r="D219" s="299" t="s">
        <v>1037</v>
      </c>
      <c r="E219" s="522">
        <v>30</v>
      </c>
      <c r="F219" s="522"/>
      <c r="G219" s="333">
        <f t="shared" si="6"/>
        <v>5094.4399999999896</v>
      </c>
      <c r="H219" s="334" t="s">
        <v>298</v>
      </c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2</v>
      </c>
      <c r="C220" s="298">
        <v>46267</v>
      </c>
      <c r="D220" s="299" t="s">
        <v>385</v>
      </c>
      <c r="E220" s="522">
        <v>15</v>
      </c>
      <c r="F220" s="522"/>
      <c r="G220" s="333">
        <f t="shared" si="6"/>
        <v>5124.4399999999896</v>
      </c>
      <c r="H220" s="334" t="s">
        <v>298</v>
      </c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6</v>
      </c>
      <c r="C221" s="298">
        <v>46267</v>
      </c>
      <c r="D221" s="299" t="s">
        <v>1038</v>
      </c>
      <c r="E221" s="522">
        <v>15</v>
      </c>
      <c r="F221" s="522"/>
      <c r="G221" s="333">
        <f t="shared" si="6"/>
        <v>5139.4399999999896</v>
      </c>
      <c r="H221" s="334" t="s">
        <v>298</v>
      </c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291</v>
      </c>
      <c r="B222" s="330">
        <v>39</v>
      </c>
      <c r="C222" s="298">
        <v>46267</v>
      </c>
      <c r="D222" s="299" t="s">
        <v>292</v>
      </c>
      <c r="E222" s="522"/>
      <c r="F222" s="522">
        <v>2763.79</v>
      </c>
      <c r="G222" s="333">
        <f t="shared" ref="G222:G263" si="7">G223-E222+F222</f>
        <v>5154.4399999999896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284</v>
      </c>
      <c r="B223" s="330">
        <v>36</v>
      </c>
      <c r="C223" s="298">
        <v>46267</v>
      </c>
      <c r="D223" s="299" t="s">
        <v>373</v>
      </c>
      <c r="E223" s="522">
        <v>50</v>
      </c>
      <c r="F223" s="522"/>
      <c r="G223" s="333">
        <f t="shared" si="7"/>
        <v>2390.6499999999901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294</v>
      </c>
      <c r="B224" s="330">
        <v>22</v>
      </c>
      <c r="C224" s="298">
        <v>46267</v>
      </c>
      <c r="D224" s="299" t="s">
        <v>374</v>
      </c>
      <c r="E224" s="522">
        <v>6.37</v>
      </c>
      <c r="F224" s="522"/>
      <c r="G224" s="333">
        <f t="shared" si="7"/>
        <v>2440.6499999999901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8</v>
      </c>
      <c r="C225" s="298">
        <v>46266</v>
      </c>
      <c r="D225" s="299" t="s">
        <v>304</v>
      </c>
      <c r="E225" s="522">
        <v>56.8</v>
      </c>
      <c r="F225" s="522"/>
      <c r="G225" s="333">
        <f t="shared" si="7"/>
        <v>2447.01999999999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5</v>
      </c>
      <c r="C226" s="298">
        <v>46266</v>
      </c>
      <c r="D226" s="299" t="s">
        <v>1033</v>
      </c>
      <c r="E226" s="522">
        <v>236.28</v>
      </c>
      <c r="F226" s="522"/>
      <c r="G226" s="333">
        <f t="shared" si="7"/>
        <v>2503.8199999999902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284</v>
      </c>
      <c r="B227" s="330">
        <v>37</v>
      </c>
      <c r="C227" s="298">
        <v>46265</v>
      </c>
      <c r="D227" s="299" t="s">
        <v>1035</v>
      </c>
      <c r="E227" s="522">
        <v>6794.38</v>
      </c>
      <c r="F227" s="522"/>
      <c r="G227" s="333">
        <f t="shared" si="7"/>
        <v>2740.0999999999904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286</v>
      </c>
      <c r="B228" s="330">
        <v>25</v>
      </c>
      <c r="C228" s="298">
        <v>46265</v>
      </c>
      <c r="D228" s="298" t="s">
        <v>204</v>
      </c>
      <c r="E228" s="331">
        <v>350</v>
      </c>
      <c r="F228" s="522"/>
      <c r="G228" s="333">
        <f t="shared" si="7"/>
        <v>9534.4799999999905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286</v>
      </c>
      <c r="B229" s="330">
        <v>26</v>
      </c>
      <c r="C229" s="298">
        <v>46265</v>
      </c>
      <c r="D229" s="298" t="s">
        <v>205</v>
      </c>
      <c r="E229" s="331">
        <v>320</v>
      </c>
      <c r="F229" s="522"/>
      <c r="G229" s="333">
        <f t="shared" si="7"/>
        <v>9884.4799999999905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286</v>
      </c>
      <c r="B230" s="330">
        <v>27</v>
      </c>
      <c r="C230" s="298">
        <v>46265</v>
      </c>
      <c r="D230" s="298" t="s">
        <v>206</v>
      </c>
      <c r="E230" s="331">
        <v>25</v>
      </c>
      <c r="F230" s="522"/>
      <c r="G230" s="333">
        <f t="shared" si="7"/>
        <v>10204.47999999999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286</v>
      </c>
      <c r="B231" s="330">
        <v>28</v>
      </c>
      <c r="C231" s="298">
        <v>46265</v>
      </c>
      <c r="D231" s="298" t="s">
        <v>207</v>
      </c>
      <c r="E231" s="331">
        <v>25</v>
      </c>
      <c r="F231" s="522"/>
      <c r="G231" s="333">
        <f t="shared" si="7"/>
        <v>10229.47999999999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286</v>
      </c>
      <c r="B232" s="330">
        <v>29</v>
      </c>
      <c r="C232" s="298">
        <v>46265</v>
      </c>
      <c r="D232" s="298" t="s">
        <v>208</v>
      </c>
      <c r="E232" s="331">
        <v>45</v>
      </c>
      <c r="F232" s="522"/>
      <c r="G232" s="333">
        <f t="shared" si="7"/>
        <v>10254.47999999999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286</v>
      </c>
      <c r="B233" s="330">
        <v>30</v>
      </c>
      <c r="C233" s="298">
        <v>46265</v>
      </c>
      <c r="D233" s="298" t="s">
        <v>209</v>
      </c>
      <c r="E233" s="331">
        <v>400</v>
      </c>
      <c r="F233" s="522"/>
      <c r="G233" s="333">
        <f t="shared" si="7"/>
        <v>10299.47999999999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286</v>
      </c>
      <c r="B234" s="330">
        <v>31</v>
      </c>
      <c r="C234" s="298">
        <v>46265</v>
      </c>
      <c r="D234" s="298" t="s">
        <v>210</v>
      </c>
      <c r="E234" s="331">
        <v>375</v>
      </c>
      <c r="F234" s="522"/>
      <c r="G234" s="333">
        <f t="shared" si="7"/>
        <v>10699.47999999999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286</v>
      </c>
      <c r="B235" s="330">
        <v>32</v>
      </c>
      <c r="C235" s="298">
        <v>46265</v>
      </c>
      <c r="D235" s="298" t="s">
        <v>211</v>
      </c>
      <c r="E235" s="331">
        <v>100</v>
      </c>
      <c r="F235" s="522"/>
      <c r="G235" s="333">
        <f t="shared" si="7"/>
        <v>11074.47999999999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286</v>
      </c>
      <c r="B236" s="330">
        <v>33</v>
      </c>
      <c r="C236" s="298">
        <v>46265</v>
      </c>
      <c r="D236" s="298" t="s">
        <v>212</v>
      </c>
      <c r="E236" s="331">
        <v>85</v>
      </c>
      <c r="F236" s="522"/>
      <c r="G236" s="333">
        <f t="shared" si="7"/>
        <v>11174.47999999999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286</v>
      </c>
      <c r="B237" s="330">
        <v>34</v>
      </c>
      <c r="C237" s="298">
        <v>46265</v>
      </c>
      <c r="D237" s="298" t="s">
        <v>213</v>
      </c>
      <c r="E237" s="331">
        <v>230</v>
      </c>
      <c r="F237" s="522"/>
      <c r="G237" s="333">
        <f t="shared" si="7"/>
        <v>11259.47999999999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286</v>
      </c>
      <c r="B238" s="330">
        <v>35</v>
      </c>
      <c r="C238" s="298">
        <v>46265</v>
      </c>
      <c r="D238" s="298" t="s">
        <v>214</v>
      </c>
      <c r="E238" s="331">
        <v>45</v>
      </c>
      <c r="F238" s="522"/>
      <c r="G238" s="333">
        <f t="shared" si="7"/>
        <v>11489.47999999999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294</v>
      </c>
      <c r="B239" s="330">
        <v>20</v>
      </c>
      <c r="C239" s="298">
        <v>46265</v>
      </c>
      <c r="D239" s="299" t="s">
        <v>193</v>
      </c>
      <c r="E239" s="522">
        <v>600</v>
      </c>
      <c r="F239" s="522"/>
      <c r="G239" s="333">
        <f t="shared" si="7"/>
        <v>11534.47999999999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6</v>
      </c>
      <c r="C240" s="298">
        <v>46265</v>
      </c>
      <c r="D240" s="299" t="s">
        <v>1034</v>
      </c>
      <c r="E240" s="522">
        <v>-133.51</v>
      </c>
      <c r="F240" s="522"/>
      <c r="G240" s="333">
        <f t="shared" si="7"/>
        <v>12134.47999999999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294</v>
      </c>
      <c r="B241" s="330">
        <v>10</v>
      </c>
      <c r="C241" s="298">
        <v>46265</v>
      </c>
      <c r="D241" s="299" t="s">
        <v>176</v>
      </c>
      <c r="E241" s="522">
        <v>17.899999999999999</v>
      </c>
      <c r="F241" s="522"/>
      <c r="G241" s="333">
        <f t="shared" si="7"/>
        <v>12000.96999999999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2</v>
      </c>
      <c r="C242" s="298">
        <v>46265</v>
      </c>
      <c r="D242" s="299" t="s">
        <v>355</v>
      </c>
      <c r="E242" s="522">
        <v>46.56</v>
      </c>
      <c r="F242" s="522"/>
      <c r="G242" s="333">
        <f t="shared" si="7"/>
        <v>12018.86999999999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294</v>
      </c>
      <c r="B243" s="330">
        <v>24</v>
      </c>
      <c r="C243" s="298">
        <v>46265</v>
      </c>
      <c r="D243" s="299" t="s">
        <v>858</v>
      </c>
      <c r="E243" s="522">
        <v>83.5</v>
      </c>
      <c r="F243" s="522"/>
      <c r="G243" s="333">
        <f t="shared" si="7"/>
        <v>12065.429999999989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287</v>
      </c>
      <c r="B244" s="330" t="s">
        <v>287</v>
      </c>
      <c r="C244" s="298">
        <v>46265</v>
      </c>
      <c r="D244" s="299" t="s">
        <v>422</v>
      </c>
      <c r="E244" s="522">
        <v>191.64</v>
      </c>
      <c r="F244" s="522">
        <v>191.64</v>
      </c>
      <c r="G244" s="333">
        <f t="shared" si="7"/>
        <v>12148.929999999989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6</v>
      </c>
      <c r="C245" s="298">
        <v>46264</v>
      </c>
      <c r="D245" s="299" t="s">
        <v>1019</v>
      </c>
      <c r="E245" s="522">
        <v>58.54</v>
      </c>
      <c r="F245" s="522"/>
      <c r="G245" s="333">
        <f t="shared" si="7"/>
        <v>12148.929999999989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6</v>
      </c>
      <c r="C246" s="298">
        <v>46264</v>
      </c>
      <c r="D246" s="299" t="s">
        <v>1019</v>
      </c>
      <c r="E246" s="522">
        <v>51.97</v>
      </c>
      <c r="F246" s="522"/>
      <c r="G246" s="333">
        <f t="shared" si="7"/>
        <v>12207.46999999999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4</v>
      </c>
      <c r="C247" s="298">
        <v>46264</v>
      </c>
      <c r="D247" s="299" t="s">
        <v>430</v>
      </c>
      <c r="E247" s="522">
        <v>39.86</v>
      </c>
      <c r="F247" s="522"/>
      <c r="G247" s="333">
        <f t="shared" si="7"/>
        <v>12259.43999999999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8</v>
      </c>
      <c r="C248" s="298">
        <v>46264</v>
      </c>
      <c r="D248" s="299" t="s">
        <v>829</v>
      </c>
      <c r="E248" s="522">
        <v>11.7</v>
      </c>
      <c r="F248" s="522"/>
      <c r="G248" s="333">
        <f t="shared" si="7"/>
        <v>12299.29999999999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2</v>
      </c>
      <c r="C249" s="298">
        <v>46264</v>
      </c>
      <c r="D249" s="299" t="s">
        <v>476</v>
      </c>
      <c r="E249" s="522">
        <v>48.97</v>
      </c>
      <c r="F249" s="522"/>
      <c r="G249" s="333">
        <f t="shared" si="7"/>
        <v>12310.999999999991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2</v>
      </c>
      <c r="C250" s="298">
        <v>46263</v>
      </c>
      <c r="D250" s="299" t="s">
        <v>352</v>
      </c>
      <c r="E250" s="522">
        <v>19.98</v>
      </c>
      <c r="F250" s="522"/>
      <c r="G250" s="333">
        <f t="shared" si="7"/>
        <v>12359.96999999999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6</v>
      </c>
      <c r="C251" s="298">
        <v>46263</v>
      </c>
      <c r="D251" s="299" t="s">
        <v>312</v>
      </c>
      <c r="E251" s="522">
        <v>66.95</v>
      </c>
      <c r="F251" s="522"/>
      <c r="G251" s="333">
        <f t="shared" si="7"/>
        <v>12379.94999999999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8</v>
      </c>
      <c r="C252" s="298">
        <v>46263</v>
      </c>
      <c r="D252" s="299" t="s">
        <v>295</v>
      </c>
      <c r="E252" s="522">
        <v>9.15</v>
      </c>
      <c r="F252" s="522"/>
      <c r="G252" s="333">
        <f t="shared" si="7"/>
        <v>12446.899999999991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2</v>
      </c>
      <c r="C253" s="298">
        <v>46263</v>
      </c>
      <c r="D253" s="299" t="s">
        <v>357</v>
      </c>
      <c r="E253" s="522">
        <v>10.85</v>
      </c>
      <c r="F253" s="522"/>
      <c r="G253" s="333">
        <f t="shared" si="7"/>
        <v>12456.04999999999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291</v>
      </c>
      <c r="B254" s="330">
        <v>38</v>
      </c>
      <c r="C254" s="298">
        <v>46263</v>
      </c>
      <c r="D254" s="299" t="s">
        <v>293</v>
      </c>
      <c r="E254" s="522"/>
      <c r="F254" s="522">
        <v>4729.34</v>
      </c>
      <c r="G254" s="333">
        <f t="shared" si="7"/>
        <v>12466.899999999991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2</v>
      </c>
      <c r="C255" s="298">
        <v>46262</v>
      </c>
      <c r="D255" s="299" t="s">
        <v>334</v>
      </c>
      <c r="E255" s="522">
        <v>26.1</v>
      </c>
      <c r="F255" s="522"/>
      <c r="G255" s="333">
        <f t="shared" si="7"/>
        <v>7737.5599999999913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2</v>
      </c>
      <c r="C256" s="298">
        <v>46262</v>
      </c>
      <c r="D256" s="299" t="s">
        <v>471</v>
      </c>
      <c r="E256" s="522">
        <v>109.42</v>
      </c>
      <c r="F256" s="522"/>
      <c r="G256" s="333">
        <f t="shared" si="7"/>
        <v>7763.6599999999917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1</v>
      </c>
      <c r="C257" s="298">
        <v>46261</v>
      </c>
      <c r="D257" s="299" t="s">
        <v>311</v>
      </c>
      <c r="E257" s="522">
        <v>150.69999999999999</v>
      </c>
      <c r="F257" s="522"/>
      <c r="G257" s="333">
        <f t="shared" si="7"/>
        <v>7873.0799999999917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1</v>
      </c>
      <c r="C258" s="298">
        <v>46261</v>
      </c>
      <c r="D258" s="299" t="s">
        <v>427</v>
      </c>
      <c r="E258" s="522">
        <v>36.18</v>
      </c>
      <c r="F258" s="522"/>
      <c r="G258" s="333">
        <f t="shared" si="7"/>
        <v>8023.7799999999916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3</v>
      </c>
      <c r="C259" s="298">
        <v>46261</v>
      </c>
      <c r="D259" s="299" t="s">
        <v>981</v>
      </c>
      <c r="E259" s="522">
        <v>9.23</v>
      </c>
      <c r="F259" s="522"/>
      <c r="G259" s="333">
        <f t="shared" si="7"/>
        <v>8059.9599999999919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4</v>
      </c>
      <c r="C260" s="298">
        <v>46261</v>
      </c>
      <c r="D260" s="299" t="s">
        <v>310</v>
      </c>
      <c r="E260" s="522">
        <v>47.99</v>
      </c>
      <c r="F260" s="522"/>
      <c r="G260" s="333">
        <f t="shared" si="7"/>
        <v>8069.1899999999914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6</v>
      </c>
      <c r="C261" s="298">
        <v>46261</v>
      </c>
      <c r="D261" s="299" t="s">
        <v>300</v>
      </c>
      <c r="E261" s="522">
        <v>53.12</v>
      </c>
      <c r="F261" s="522"/>
      <c r="G261" s="333">
        <f t="shared" si="7"/>
        <v>8117.1799999999912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2</v>
      </c>
      <c r="C262" s="298">
        <v>46261</v>
      </c>
      <c r="D262" s="299" t="s">
        <v>1028</v>
      </c>
      <c r="E262" s="522">
        <v>20</v>
      </c>
      <c r="F262" s="522"/>
      <c r="G262" s="333">
        <f t="shared" si="7"/>
        <v>8170.2999999999911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2</v>
      </c>
      <c r="C263" s="298">
        <v>46260</v>
      </c>
      <c r="D263" s="299" t="s">
        <v>1029</v>
      </c>
      <c r="E263" s="522">
        <v>11.38</v>
      </c>
      <c r="F263" s="522"/>
      <c r="G263" s="333">
        <f t="shared" si="7"/>
        <v>8190.2999999999911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2</v>
      </c>
      <c r="C264" s="298">
        <v>46260</v>
      </c>
      <c r="D264" s="299" t="s">
        <v>1030</v>
      </c>
      <c r="E264" s="522">
        <v>74.91</v>
      </c>
      <c r="F264" s="522"/>
      <c r="G264" s="333">
        <f t="shared" ref="G264:G281" si="8">G265-E264+F264</f>
        <v>8201.6799999999912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294</v>
      </c>
      <c r="B265" s="330">
        <v>42</v>
      </c>
      <c r="C265" s="298">
        <v>46260</v>
      </c>
      <c r="D265" s="299" t="s">
        <v>200</v>
      </c>
      <c r="E265" s="522">
        <v>59</v>
      </c>
      <c r="F265" s="522"/>
      <c r="G265" s="333">
        <f t="shared" si="8"/>
        <v>8276.5899999999911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294</v>
      </c>
      <c r="B266" s="330">
        <v>43</v>
      </c>
      <c r="C266" s="298">
        <v>46260</v>
      </c>
      <c r="D266" s="299" t="s">
        <v>201</v>
      </c>
      <c r="E266" s="522">
        <v>42.84</v>
      </c>
      <c r="F266" s="522"/>
      <c r="G266" s="333">
        <f t="shared" si="8"/>
        <v>8335.5899999999911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291</v>
      </c>
      <c r="B267" s="330">
        <v>40</v>
      </c>
      <c r="C267" s="298">
        <v>46260</v>
      </c>
      <c r="D267" s="299" t="s">
        <v>316</v>
      </c>
      <c r="E267" s="522"/>
      <c r="F267" s="522">
        <v>59.74</v>
      </c>
      <c r="G267" s="333">
        <f t="shared" si="8"/>
        <v>8378.4299999999912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4</v>
      </c>
      <c r="C268" s="298">
        <v>46260</v>
      </c>
      <c r="D268" s="299" t="s">
        <v>296</v>
      </c>
      <c r="E268" s="522">
        <v>78.510000000000005</v>
      </c>
      <c r="F268" s="522"/>
      <c r="G268" s="333">
        <f t="shared" si="8"/>
        <v>8318.6899999999914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6</v>
      </c>
      <c r="C269" s="298">
        <v>46259</v>
      </c>
      <c r="D269" s="299" t="s">
        <v>312</v>
      </c>
      <c r="E269" s="522">
        <v>54.95</v>
      </c>
      <c r="F269" s="522"/>
      <c r="G269" s="333">
        <f t="shared" si="8"/>
        <v>8397.1999999999916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2</v>
      </c>
      <c r="C270" s="298">
        <v>46259</v>
      </c>
      <c r="D270" s="299" t="s">
        <v>357</v>
      </c>
      <c r="E270" s="522">
        <v>5.28</v>
      </c>
      <c r="F270" s="522"/>
      <c r="G270" s="333">
        <f t="shared" si="8"/>
        <v>8452.1499999999924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8</v>
      </c>
      <c r="C271" s="298">
        <v>46259</v>
      </c>
      <c r="D271" s="299" t="s">
        <v>308</v>
      </c>
      <c r="E271" s="522">
        <v>71.75</v>
      </c>
      <c r="F271" s="522"/>
      <c r="G271" s="333">
        <f t="shared" si="8"/>
        <v>8457.429999999993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5</v>
      </c>
      <c r="C272" s="298">
        <v>46259</v>
      </c>
      <c r="D272" s="299" t="s">
        <v>1027</v>
      </c>
      <c r="E272" s="522">
        <v>30</v>
      </c>
      <c r="F272" s="522"/>
      <c r="G272" s="333">
        <f t="shared" si="8"/>
        <v>8529.179999999993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2</v>
      </c>
      <c r="C273" s="298">
        <v>46259</v>
      </c>
      <c r="D273" s="299" t="s">
        <v>334</v>
      </c>
      <c r="E273" s="522">
        <v>18.18</v>
      </c>
      <c r="F273" s="522"/>
      <c r="G273" s="333">
        <f t="shared" si="8"/>
        <v>8559.179999999993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294</v>
      </c>
      <c r="B274" s="330">
        <v>12</v>
      </c>
      <c r="C274" s="298">
        <v>46259</v>
      </c>
      <c r="D274" s="299" t="s">
        <v>314</v>
      </c>
      <c r="E274" s="522">
        <v>225</v>
      </c>
      <c r="F274" s="522"/>
      <c r="G274" s="333">
        <f t="shared" si="8"/>
        <v>8577.3599999999933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5</v>
      </c>
      <c r="C275" s="298">
        <v>46259</v>
      </c>
      <c r="D275" s="299" t="s">
        <v>1025</v>
      </c>
      <c r="E275" s="522">
        <v>-125</v>
      </c>
      <c r="F275" s="522"/>
      <c r="G275" s="333">
        <f t="shared" si="8"/>
        <v>8802.3599999999933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5</v>
      </c>
      <c r="C276" s="298">
        <v>46259</v>
      </c>
      <c r="D276" s="299" t="s">
        <v>1024</v>
      </c>
      <c r="E276" s="522">
        <v>-125</v>
      </c>
      <c r="F276" s="522"/>
      <c r="G276" s="333">
        <f t="shared" si="8"/>
        <v>8677.3599999999933</v>
      </c>
      <c r="H276" s="334" t="s">
        <v>298</v>
      </c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287</v>
      </c>
      <c r="B277" s="330" t="s">
        <v>287</v>
      </c>
      <c r="C277" s="298">
        <v>46259</v>
      </c>
      <c r="D277" s="299" t="s">
        <v>1026</v>
      </c>
      <c r="E277" s="522"/>
      <c r="F277" s="522">
        <v>430</v>
      </c>
      <c r="G277" s="333">
        <f t="shared" si="8"/>
        <v>8552.3599999999933</v>
      </c>
      <c r="H277" s="334" t="s">
        <v>298</v>
      </c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287</v>
      </c>
      <c r="B278" s="330" t="s">
        <v>287</v>
      </c>
      <c r="C278" s="298">
        <v>46259</v>
      </c>
      <c r="D278" s="299" t="s">
        <v>1026</v>
      </c>
      <c r="E278" s="522">
        <v>430</v>
      </c>
      <c r="F278" s="522"/>
      <c r="G278" s="333">
        <f t="shared" si="8"/>
        <v>8122.3599999999933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2</v>
      </c>
      <c r="C279" s="298">
        <v>46259</v>
      </c>
      <c r="D279" s="299" t="s">
        <v>357</v>
      </c>
      <c r="E279" s="522">
        <v>37.71</v>
      </c>
      <c r="F279" s="522"/>
      <c r="G279" s="333">
        <f t="shared" si="8"/>
        <v>8552.3599999999933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291</v>
      </c>
      <c r="B280" s="330">
        <v>41</v>
      </c>
      <c r="C280" s="298">
        <v>46258</v>
      </c>
      <c r="D280" s="299" t="s">
        <v>1021</v>
      </c>
      <c r="E280" s="522"/>
      <c r="F280" s="522">
        <v>800</v>
      </c>
      <c r="G280" s="333">
        <f t="shared" si="8"/>
        <v>8590.0699999999924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6</v>
      </c>
      <c r="C281" s="298">
        <v>46258</v>
      </c>
      <c r="D281" s="299" t="s">
        <v>300</v>
      </c>
      <c r="E281" s="522">
        <v>63.98</v>
      </c>
      <c r="F281" s="522"/>
      <c r="G281" s="333">
        <f t="shared" si="8"/>
        <v>7790.0699999999924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8</v>
      </c>
      <c r="C282" s="298">
        <v>46258</v>
      </c>
      <c r="D282" s="299" t="s">
        <v>296</v>
      </c>
      <c r="E282" s="522">
        <v>15.3</v>
      </c>
      <c r="F282" s="522"/>
      <c r="G282" s="333">
        <f t="shared" ref="G282:G295" si="9">G283-E282+F282</f>
        <v>7854.049999999992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4</v>
      </c>
      <c r="C283" s="298">
        <v>46258</v>
      </c>
      <c r="D283" s="299" t="s">
        <v>296</v>
      </c>
      <c r="E283" s="522">
        <v>41.09</v>
      </c>
      <c r="F283" s="522"/>
      <c r="G283" s="333">
        <f t="shared" si="9"/>
        <v>7869.3499999999922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6</v>
      </c>
      <c r="C284" s="298">
        <v>46258</v>
      </c>
      <c r="D284" s="299" t="s">
        <v>300</v>
      </c>
      <c r="E284" s="522">
        <v>51.08</v>
      </c>
      <c r="F284" s="522"/>
      <c r="G284" s="333">
        <f t="shared" si="9"/>
        <v>7910.4399999999923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6</v>
      </c>
      <c r="C285" s="298">
        <v>46258</v>
      </c>
      <c r="D285" s="299" t="s">
        <v>300</v>
      </c>
      <c r="E285" s="522">
        <v>66.010000000000005</v>
      </c>
      <c r="F285" s="522"/>
      <c r="G285" s="333">
        <f t="shared" si="9"/>
        <v>7961.5199999999923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5</v>
      </c>
      <c r="C286" s="298">
        <v>46256</v>
      </c>
      <c r="D286" s="299" t="s">
        <v>1022</v>
      </c>
      <c r="E286" s="522">
        <v>134.19</v>
      </c>
      <c r="F286" s="522"/>
      <c r="G286" s="333">
        <f t="shared" si="9"/>
        <v>8027.5299999999925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5</v>
      </c>
      <c r="C287" s="298">
        <v>46256</v>
      </c>
      <c r="D287" s="299" t="s">
        <v>1017</v>
      </c>
      <c r="E287" s="522">
        <v>50</v>
      </c>
      <c r="F287" s="522"/>
      <c r="G287" s="333">
        <f t="shared" si="9"/>
        <v>8161.7199999999921</v>
      </c>
      <c r="H287" s="334" t="s">
        <v>298</v>
      </c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8</v>
      </c>
      <c r="C288" s="298">
        <v>46255</v>
      </c>
      <c r="D288" s="299" t="s">
        <v>319</v>
      </c>
      <c r="E288" s="522">
        <v>39.270000000000003</v>
      </c>
      <c r="F288" s="522"/>
      <c r="G288" s="333">
        <f t="shared" si="9"/>
        <v>8211.7199999999921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8</v>
      </c>
      <c r="C289" s="298">
        <v>46255</v>
      </c>
      <c r="D289" s="299" t="s">
        <v>319</v>
      </c>
      <c r="E289" s="522">
        <v>8.48</v>
      </c>
      <c r="F289" s="522"/>
      <c r="G289" s="333">
        <f t="shared" si="9"/>
        <v>8250.9899999999925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6</v>
      </c>
      <c r="C290" s="298">
        <v>46255</v>
      </c>
      <c r="D290" s="299" t="s">
        <v>396</v>
      </c>
      <c r="E290" s="522">
        <v>157.32</v>
      </c>
      <c r="F290" s="522"/>
      <c r="G290" s="333">
        <f t="shared" si="9"/>
        <v>8259.4699999999921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7</v>
      </c>
      <c r="C291" s="298">
        <v>46254</v>
      </c>
      <c r="D291" s="299" t="s">
        <v>1023</v>
      </c>
      <c r="E291" s="522">
        <v>100</v>
      </c>
      <c r="F291" s="522"/>
      <c r="G291" s="333">
        <f t="shared" si="9"/>
        <v>8416.7899999999918</v>
      </c>
      <c r="H291" s="334" t="s">
        <v>298</v>
      </c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8</v>
      </c>
      <c r="C292" s="298">
        <v>46254</v>
      </c>
      <c r="D292" s="299" t="s">
        <v>319</v>
      </c>
      <c r="E292" s="522">
        <v>119.58</v>
      </c>
      <c r="F292" s="522"/>
      <c r="G292" s="333">
        <f t="shared" si="9"/>
        <v>8516.7899999999918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291</v>
      </c>
      <c r="B293" s="330">
        <v>39</v>
      </c>
      <c r="C293" s="298">
        <v>46254</v>
      </c>
      <c r="D293" s="299" t="s">
        <v>292</v>
      </c>
      <c r="E293" s="522"/>
      <c r="F293" s="522">
        <v>2763.78</v>
      </c>
      <c r="G293" s="333">
        <f t="shared" si="9"/>
        <v>8636.3699999999917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287</v>
      </c>
      <c r="B294" s="330" t="s">
        <v>287</v>
      </c>
      <c r="C294" s="298">
        <v>46253</v>
      </c>
      <c r="D294" s="299" t="s">
        <v>889</v>
      </c>
      <c r="E294" s="522">
        <v>219.38</v>
      </c>
      <c r="F294" s="522">
        <v>219.38</v>
      </c>
      <c r="G294" s="333">
        <f t="shared" si="9"/>
        <v>5872.5899999999911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294</v>
      </c>
      <c r="B295" s="330">
        <v>22</v>
      </c>
      <c r="C295" s="298">
        <v>46253</v>
      </c>
      <c r="D295" s="299" t="s">
        <v>921</v>
      </c>
      <c r="E295" s="522">
        <v>7.46</v>
      </c>
      <c r="F295" s="522"/>
      <c r="G295" s="333">
        <f t="shared" si="9"/>
        <v>5872.5899999999911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294</v>
      </c>
      <c r="B296" s="330">
        <v>22</v>
      </c>
      <c r="C296" s="298">
        <v>46253</v>
      </c>
      <c r="D296" s="299" t="s">
        <v>323</v>
      </c>
      <c r="E296" s="522">
        <v>23.42</v>
      </c>
      <c r="F296" s="522"/>
      <c r="G296" s="333">
        <f t="shared" ref="G296:G298" si="10">G297-E296+F296</f>
        <v>5880.0499999999911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8</v>
      </c>
      <c r="C297" s="298">
        <v>46252</v>
      </c>
      <c r="D297" s="299" t="s">
        <v>319</v>
      </c>
      <c r="E297" s="522">
        <v>13</v>
      </c>
      <c r="F297" s="522"/>
      <c r="G297" s="333">
        <f t="shared" si="10"/>
        <v>5903.4699999999912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294</v>
      </c>
      <c r="B298" s="330">
        <v>22</v>
      </c>
      <c r="C298" s="298">
        <v>46252</v>
      </c>
      <c r="D298" s="299" t="s">
        <v>928</v>
      </c>
      <c r="E298" s="522">
        <v>13.84</v>
      </c>
      <c r="F298" s="522"/>
      <c r="G298" s="333">
        <f t="shared" si="10"/>
        <v>5916.4699999999912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287</v>
      </c>
      <c r="B299" s="330" t="s">
        <v>287</v>
      </c>
      <c r="C299" s="298">
        <v>46252</v>
      </c>
      <c r="D299" s="299" t="s">
        <v>1018</v>
      </c>
      <c r="E299" s="522">
        <v>2518.46</v>
      </c>
      <c r="F299" s="522">
        <v>2518.46</v>
      </c>
      <c r="G299" s="333">
        <f t="shared" ref="G299:G361" si="11">G300-E299+F299</f>
        <v>5930.3099999999913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6</v>
      </c>
      <c r="C300" s="298">
        <v>46252</v>
      </c>
      <c r="D300" s="299" t="s">
        <v>322</v>
      </c>
      <c r="E300" s="522">
        <v>25</v>
      </c>
      <c r="F300" s="522"/>
      <c r="G300" s="333">
        <f t="shared" si="11"/>
        <v>5930.3099999999913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294</v>
      </c>
      <c r="B301" s="330">
        <v>21</v>
      </c>
      <c r="C301" s="298">
        <v>46251</v>
      </c>
      <c r="D301" s="299" t="s">
        <v>194</v>
      </c>
      <c r="E301" s="522">
        <v>81</v>
      </c>
      <c r="F301" s="522"/>
      <c r="G301" s="333">
        <f t="shared" si="11"/>
        <v>5955.3099999999913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294</v>
      </c>
      <c r="B302" s="330">
        <v>42</v>
      </c>
      <c r="C302" s="298">
        <v>46251</v>
      </c>
      <c r="D302" s="299" t="s">
        <v>333</v>
      </c>
      <c r="E302" s="522">
        <v>22.35</v>
      </c>
      <c r="F302" s="522"/>
      <c r="G302" s="333">
        <f t="shared" si="11"/>
        <v>6036.3099999999913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294</v>
      </c>
      <c r="B303" s="330">
        <v>43</v>
      </c>
      <c r="C303" s="298">
        <v>46251</v>
      </c>
      <c r="D303" s="299" t="s">
        <v>333</v>
      </c>
      <c r="E303" s="522">
        <v>22.35</v>
      </c>
      <c r="F303" s="522"/>
      <c r="G303" s="333">
        <f t="shared" si="11"/>
        <v>6058.6599999999917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1</v>
      </c>
      <c r="C304" s="298">
        <v>46251</v>
      </c>
      <c r="D304" s="299" t="s">
        <v>329</v>
      </c>
      <c r="E304" s="522">
        <v>120</v>
      </c>
      <c r="F304" s="522"/>
      <c r="G304" s="333">
        <f t="shared" si="11"/>
        <v>6081.009999999992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2</v>
      </c>
      <c r="C305" s="298">
        <v>46251</v>
      </c>
      <c r="D305" s="299" t="s">
        <v>332</v>
      </c>
      <c r="E305" s="522">
        <v>15.5</v>
      </c>
      <c r="F305" s="522"/>
      <c r="G305" s="333">
        <f t="shared" si="11"/>
        <v>6201.009999999992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6</v>
      </c>
      <c r="C306" s="298">
        <v>46251</v>
      </c>
      <c r="D306" s="299" t="s">
        <v>1001</v>
      </c>
      <c r="E306" s="522">
        <v>30</v>
      </c>
      <c r="F306" s="522"/>
      <c r="G306" s="333">
        <f t="shared" si="11"/>
        <v>6216.509999999992</v>
      </c>
      <c r="H306" s="334" t="s">
        <v>298</v>
      </c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294</v>
      </c>
      <c r="B307" s="330">
        <v>17</v>
      </c>
      <c r="C307" s="298">
        <v>46251</v>
      </c>
      <c r="D307" s="299" t="s">
        <v>188</v>
      </c>
      <c r="E307" s="522">
        <v>42.65</v>
      </c>
      <c r="F307" s="522"/>
      <c r="G307" s="333">
        <f t="shared" si="11"/>
        <v>6246.509999999992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294</v>
      </c>
      <c r="B308" s="330">
        <v>11</v>
      </c>
      <c r="C308" s="298">
        <v>46251</v>
      </c>
      <c r="D308" s="299" t="s">
        <v>178</v>
      </c>
      <c r="E308" s="522">
        <v>256.83999999999997</v>
      </c>
      <c r="F308" s="522"/>
      <c r="G308" s="333">
        <f t="shared" si="11"/>
        <v>6289.1599999999917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294</v>
      </c>
      <c r="B309" s="330">
        <v>23</v>
      </c>
      <c r="C309" s="298">
        <v>46251</v>
      </c>
      <c r="D309" s="299" t="s">
        <v>63</v>
      </c>
      <c r="E309" s="522">
        <v>529.46</v>
      </c>
      <c r="F309" s="522"/>
      <c r="G309" s="333">
        <f t="shared" si="11"/>
        <v>6545.9999999999918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1</v>
      </c>
      <c r="C310" s="298">
        <v>46250</v>
      </c>
      <c r="D310" s="299" t="s">
        <v>1019</v>
      </c>
      <c r="E310" s="522">
        <v>25.5</v>
      </c>
      <c r="F310" s="522"/>
      <c r="G310" s="333">
        <f t="shared" si="11"/>
        <v>7075.4599999999919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5</v>
      </c>
      <c r="C311" s="298">
        <v>46250</v>
      </c>
      <c r="D311" s="299" t="s">
        <v>339</v>
      </c>
      <c r="E311" s="522">
        <v>21.3</v>
      </c>
      <c r="F311" s="522"/>
      <c r="G311" s="333">
        <f t="shared" si="11"/>
        <v>7100.9599999999919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1</v>
      </c>
      <c r="C312" s="298">
        <v>46250</v>
      </c>
      <c r="D312" s="299" t="s">
        <v>1019</v>
      </c>
      <c r="E312" s="522">
        <v>28.1</v>
      </c>
      <c r="F312" s="522"/>
      <c r="G312" s="333">
        <f t="shared" si="11"/>
        <v>7122.259999999992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8</v>
      </c>
      <c r="C313" s="298">
        <v>46250</v>
      </c>
      <c r="D313" s="299" t="s">
        <v>319</v>
      </c>
      <c r="E313" s="522">
        <v>13.58</v>
      </c>
      <c r="F313" s="522"/>
      <c r="G313" s="333">
        <f t="shared" si="11"/>
        <v>7150.3599999999924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7</v>
      </c>
      <c r="C314" s="298">
        <v>46250</v>
      </c>
      <c r="D314" s="299" t="s">
        <v>300</v>
      </c>
      <c r="E314" s="522">
        <v>85.15</v>
      </c>
      <c r="F314" s="522"/>
      <c r="G314" s="333">
        <f t="shared" si="11"/>
        <v>7163.9399999999923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6</v>
      </c>
      <c r="C315" s="298">
        <v>46250</v>
      </c>
      <c r="D315" s="299" t="s">
        <v>300</v>
      </c>
      <c r="E315" s="522">
        <v>33</v>
      </c>
      <c r="F315" s="522"/>
      <c r="G315" s="333">
        <f t="shared" si="11"/>
        <v>7249.089999999992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1</v>
      </c>
      <c r="C316" s="298">
        <v>46249</v>
      </c>
      <c r="D316" s="299" t="s">
        <v>829</v>
      </c>
      <c r="E316" s="522">
        <v>72.239999999999995</v>
      </c>
      <c r="F316" s="522"/>
      <c r="G316" s="333">
        <f t="shared" si="11"/>
        <v>7282.089999999992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1</v>
      </c>
      <c r="C317" s="298">
        <v>46249</v>
      </c>
      <c r="D317" s="299" t="s">
        <v>427</v>
      </c>
      <c r="E317" s="522">
        <v>46</v>
      </c>
      <c r="F317" s="522"/>
      <c r="G317" s="333">
        <f t="shared" si="11"/>
        <v>7354.3299999999917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4</v>
      </c>
      <c r="C318" s="298">
        <v>46249</v>
      </c>
      <c r="D318" s="299" t="s">
        <v>329</v>
      </c>
      <c r="E318" s="522">
        <v>32.06</v>
      </c>
      <c r="F318" s="522"/>
      <c r="G318" s="333">
        <f t="shared" si="11"/>
        <v>7400.3299999999917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6</v>
      </c>
      <c r="C319" s="298">
        <v>46249</v>
      </c>
      <c r="D319" s="299" t="s">
        <v>300</v>
      </c>
      <c r="E319" s="522">
        <v>18.079999999999998</v>
      </c>
      <c r="F319" s="522"/>
      <c r="G319" s="333">
        <f t="shared" si="11"/>
        <v>7432.3899999999921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7</v>
      </c>
      <c r="C320" s="298">
        <v>46248</v>
      </c>
      <c r="D320" s="299" t="s">
        <v>1020</v>
      </c>
      <c r="E320" s="522">
        <v>37.26</v>
      </c>
      <c r="F320" s="522"/>
      <c r="G320" s="333">
        <f t="shared" si="11"/>
        <v>7450.4699999999921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7</v>
      </c>
      <c r="C321" s="298">
        <v>46248</v>
      </c>
      <c r="D321" s="299" t="s">
        <v>443</v>
      </c>
      <c r="E321" s="522">
        <v>151.94</v>
      </c>
      <c r="F321" s="522"/>
      <c r="G321" s="333">
        <f t="shared" si="11"/>
        <v>7487.7299999999923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291</v>
      </c>
      <c r="B322" s="330">
        <v>38</v>
      </c>
      <c r="C322" s="298">
        <v>46248</v>
      </c>
      <c r="D322" s="299" t="s">
        <v>293</v>
      </c>
      <c r="E322" s="522"/>
      <c r="F322" s="522">
        <v>4729.33</v>
      </c>
      <c r="G322" s="333">
        <f t="shared" si="11"/>
        <v>7639.6699999999919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8</v>
      </c>
      <c r="C323" s="298">
        <v>46247</v>
      </c>
      <c r="D323" s="299" t="s">
        <v>319</v>
      </c>
      <c r="E323" s="522">
        <v>237.21</v>
      </c>
      <c r="F323" s="522"/>
      <c r="G323" s="333">
        <f t="shared" si="11"/>
        <v>2910.339999999992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6</v>
      </c>
      <c r="C324" s="298">
        <v>46246</v>
      </c>
      <c r="D324" s="299" t="s">
        <v>411</v>
      </c>
      <c r="E324" s="522">
        <v>-3.54</v>
      </c>
      <c r="F324" s="522"/>
      <c r="G324" s="333">
        <f t="shared" si="11"/>
        <v>3147.549999999992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294</v>
      </c>
      <c r="B325" s="330">
        <v>19</v>
      </c>
      <c r="C325" s="298">
        <v>46246</v>
      </c>
      <c r="D325" s="299" t="s">
        <v>191</v>
      </c>
      <c r="E325" s="522">
        <v>200</v>
      </c>
      <c r="F325" s="522"/>
      <c r="G325" s="333">
        <f t="shared" si="11"/>
        <v>3144.009999999992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335</v>
      </c>
      <c r="B326" s="330" t="s">
        <v>335</v>
      </c>
      <c r="C326" s="298">
        <v>46246</v>
      </c>
      <c r="D326" s="299" t="s">
        <v>185</v>
      </c>
      <c r="E326" s="522">
        <v>63.55</v>
      </c>
      <c r="F326" s="522"/>
      <c r="G326" s="333">
        <f t="shared" si="11"/>
        <v>3344.009999999992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294</v>
      </c>
      <c r="B327" s="330">
        <v>15</v>
      </c>
      <c r="C327" s="298">
        <v>46246</v>
      </c>
      <c r="D327" s="299" t="s">
        <v>185</v>
      </c>
      <c r="E327" s="522">
        <v>64.28</v>
      </c>
      <c r="F327" s="522"/>
      <c r="G327" s="333">
        <f t="shared" si="11"/>
        <v>3407.5599999999922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294</v>
      </c>
      <c r="B328" s="330">
        <v>22</v>
      </c>
      <c r="C328" s="298">
        <v>46245</v>
      </c>
      <c r="D328" s="299" t="s">
        <v>351</v>
      </c>
      <c r="E328" s="522">
        <v>21.29</v>
      </c>
      <c r="F328" s="522"/>
      <c r="G328" s="333">
        <f t="shared" si="11"/>
        <v>3471.8399999999924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6</v>
      </c>
      <c r="C329" s="298">
        <v>46245</v>
      </c>
      <c r="D329" s="299" t="s">
        <v>426</v>
      </c>
      <c r="E329" s="522">
        <v>-130</v>
      </c>
      <c r="F329" s="522"/>
      <c r="G329" s="333">
        <f t="shared" si="11"/>
        <v>3493.1299999999924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291</v>
      </c>
      <c r="B330" s="330">
        <v>41</v>
      </c>
      <c r="C330" s="298">
        <v>46244</v>
      </c>
      <c r="D330" s="299" t="s">
        <v>1009</v>
      </c>
      <c r="E330" s="522"/>
      <c r="F330" s="522">
        <v>800</v>
      </c>
      <c r="G330" s="333">
        <f t="shared" si="11"/>
        <v>3363.1299999999924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294</v>
      </c>
      <c r="B331" s="330">
        <v>22</v>
      </c>
      <c r="C331" s="298">
        <v>46244</v>
      </c>
      <c r="D331" s="299" t="s">
        <v>977</v>
      </c>
      <c r="E331" s="522">
        <v>5.31</v>
      </c>
      <c r="F331" s="522"/>
      <c r="G331" s="333">
        <f t="shared" si="11"/>
        <v>2563.1299999999924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8</v>
      </c>
      <c r="C332" s="298">
        <v>46244</v>
      </c>
      <c r="D332" s="299" t="s">
        <v>319</v>
      </c>
      <c r="E332" s="522">
        <v>9.5</v>
      </c>
      <c r="F332" s="522"/>
      <c r="G332" s="333">
        <f t="shared" si="11"/>
        <v>2568.4399999999923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2</v>
      </c>
      <c r="C333" s="298">
        <v>46244</v>
      </c>
      <c r="D333" s="299" t="s">
        <v>334</v>
      </c>
      <c r="E333" s="522">
        <v>16.16</v>
      </c>
      <c r="F333" s="522"/>
      <c r="G333" s="333">
        <f t="shared" si="11"/>
        <v>2577.9399999999923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5</v>
      </c>
      <c r="C334" s="298">
        <v>46243</v>
      </c>
      <c r="D334" s="299" t="s">
        <v>852</v>
      </c>
      <c r="E334" s="522">
        <v>10.68</v>
      </c>
      <c r="F334" s="522"/>
      <c r="G334" s="333">
        <f t="shared" si="11"/>
        <v>2594.0999999999922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287</v>
      </c>
      <c r="B335" s="330" t="s">
        <v>287</v>
      </c>
      <c r="C335" s="298">
        <v>46243</v>
      </c>
      <c r="D335" s="299" t="s">
        <v>843</v>
      </c>
      <c r="E335" s="522">
        <v>116.04</v>
      </c>
      <c r="F335" s="522">
        <v>116.04</v>
      </c>
      <c r="G335" s="333">
        <f t="shared" si="11"/>
        <v>2604.779999999992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1</v>
      </c>
      <c r="C336" s="298">
        <v>46243</v>
      </c>
      <c r="D336" s="299" t="s">
        <v>306</v>
      </c>
      <c r="E336" s="522">
        <v>228.43</v>
      </c>
      <c r="F336" s="522"/>
      <c r="G336" s="333">
        <f t="shared" si="11"/>
        <v>2604.779999999992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4</v>
      </c>
      <c r="C337" s="298">
        <v>46242</v>
      </c>
      <c r="D337" s="299" t="s">
        <v>319</v>
      </c>
      <c r="E337" s="522">
        <v>39.92</v>
      </c>
      <c r="F337" s="522"/>
      <c r="G337" s="333">
        <f t="shared" si="11"/>
        <v>2833.2099999999919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4</v>
      </c>
      <c r="C338" s="298">
        <v>46242</v>
      </c>
      <c r="D338" s="299" t="s">
        <v>296</v>
      </c>
      <c r="E338" s="522">
        <v>73.16</v>
      </c>
      <c r="F338" s="522"/>
      <c r="G338" s="333">
        <f t="shared" si="11"/>
        <v>2873.1299999999919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1</v>
      </c>
      <c r="C339" s="298">
        <v>46242</v>
      </c>
      <c r="D339" s="299" t="s">
        <v>300</v>
      </c>
      <c r="E339" s="522">
        <v>28.7</v>
      </c>
      <c r="F339" s="522"/>
      <c r="G339" s="333">
        <f t="shared" si="11"/>
        <v>2946.2899999999918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2</v>
      </c>
      <c r="C340" s="298">
        <v>46242</v>
      </c>
      <c r="D340" s="299" t="s">
        <v>344</v>
      </c>
      <c r="E340" s="522">
        <v>121.55</v>
      </c>
      <c r="F340" s="522"/>
      <c r="G340" s="333">
        <f t="shared" si="11"/>
        <v>2974.9899999999916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8</v>
      </c>
      <c r="C341" s="298">
        <v>46242</v>
      </c>
      <c r="D341" s="299" t="s">
        <v>1014</v>
      </c>
      <c r="E341" s="522">
        <v>25</v>
      </c>
      <c r="F341" s="522"/>
      <c r="G341" s="333">
        <f t="shared" si="11"/>
        <v>3096.5399999999918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2</v>
      </c>
      <c r="C342" s="298">
        <v>46242</v>
      </c>
      <c r="D342" s="299" t="s">
        <v>352</v>
      </c>
      <c r="E342" s="522">
        <v>21.99</v>
      </c>
      <c r="F342" s="522"/>
      <c r="G342" s="333">
        <f t="shared" si="11"/>
        <v>3121.5399999999918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5</v>
      </c>
      <c r="C343" s="298">
        <v>46242</v>
      </c>
      <c r="D343" s="299" t="s">
        <v>1017</v>
      </c>
      <c r="E343" s="522">
        <v>60</v>
      </c>
      <c r="F343" s="522"/>
      <c r="G343" s="333">
        <f t="shared" si="11"/>
        <v>3143.5299999999916</v>
      </c>
      <c r="H343" s="334" t="s">
        <v>298</v>
      </c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8</v>
      </c>
      <c r="C344" s="298">
        <v>46241</v>
      </c>
      <c r="D344" s="299" t="s">
        <v>319</v>
      </c>
      <c r="E344" s="522">
        <v>19.690000000000001</v>
      </c>
      <c r="F344" s="522"/>
      <c r="G344" s="333">
        <f t="shared" si="11"/>
        <v>3203.5299999999916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2</v>
      </c>
      <c r="C345" s="298">
        <v>46241</v>
      </c>
      <c r="D345" s="299" t="s">
        <v>296</v>
      </c>
      <c r="E345" s="522">
        <v>8.93</v>
      </c>
      <c r="F345" s="522"/>
      <c r="G345" s="333">
        <f t="shared" si="11"/>
        <v>3223.2199999999916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6</v>
      </c>
      <c r="C346" s="298">
        <v>46241</v>
      </c>
      <c r="D346" s="299" t="s">
        <v>320</v>
      </c>
      <c r="E346" s="522">
        <v>178.24</v>
      </c>
      <c r="F346" s="522"/>
      <c r="G346" s="333">
        <f t="shared" si="11"/>
        <v>3232.1499999999915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2</v>
      </c>
      <c r="C347" s="298">
        <v>46241</v>
      </c>
      <c r="D347" s="299" t="s">
        <v>403</v>
      </c>
      <c r="E347" s="522">
        <v>107.68</v>
      </c>
      <c r="F347" s="522"/>
      <c r="G347" s="333">
        <f t="shared" si="11"/>
        <v>3410.3899999999917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335</v>
      </c>
      <c r="B348" s="330" t="s">
        <v>335</v>
      </c>
      <c r="C348" s="298">
        <v>46241</v>
      </c>
      <c r="D348" s="299" t="s">
        <v>182</v>
      </c>
      <c r="E348" s="522">
        <v>83.63</v>
      </c>
      <c r="F348" s="522"/>
      <c r="G348" s="333">
        <f t="shared" si="11"/>
        <v>3518.0699999999915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294</v>
      </c>
      <c r="B349" s="330">
        <v>9</v>
      </c>
      <c r="C349" s="298">
        <v>46241</v>
      </c>
      <c r="D349" s="299" t="s">
        <v>58</v>
      </c>
      <c r="E349" s="522">
        <v>1231.68</v>
      </c>
      <c r="F349" s="522"/>
      <c r="G349" s="333">
        <f t="shared" si="11"/>
        <v>3601.6999999999916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2</v>
      </c>
      <c r="C350" s="298">
        <v>46240</v>
      </c>
      <c r="D350" s="299" t="s">
        <v>1015</v>
      </c>
      <c r="E350" s="522">
        <v>33.700000000000003</v>
      </c>
      <c r="F350" s="522"/>
      <c r="G350" s="333">
        <f t="shared" si="11"/>
        <v>4833.3799999999919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8</v>
      </c>
      <c r="C351" s="298">
        <v>46240</v>
      </c>
      <c r="D351" s="299" t="s">
        <v>346</v>
      </c>
      <c r="E351" s="522">
        <v>23.33</v>
      </c>
      <c r="F351" s="522"/>
      <c r="G351" s="333">
        <f t="shared" si="11"/>
        <v>4867.0799999999917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294</v>
      </c>
      <c r="B352" s="330">
        <v>14</v>
      </c>
      <c r="C352" s="298">
        <v>46240</v>
      </c>
      <c r="D352" s="299" t="s">
        <v>956</v>
      </c>
      <c r="E352" s="522">
        <v>66.67</v>
      </c>
      <c r="F352" s="522"/>
      <c r="G352" s="333">
        <f t="shared" si="11"/>
        <v>4890.4099999999917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6</v>
      </c>
      <c r="C353" s="298">
        <v>46240</v>
      </c>
      <c r="D353" s="299" t="s">
        <v>343</v>
      </c>
      <c r="E353" s="522">
        <v>75</v>
      </c>
      <c r="F353" s="522"/>
      <c r="G353" s="333">
        <f t="shared" si="11"/>
        <v>4957.0799999999917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294</v>
      </c>
      <c r="B354" s="330">
        <v>13</v>
      </c>
      <c r="C354" s="298">
        <v>46240</v>
      </c>
      <c r="D354" s="299" t="s">
        <v>182</v>
      </c>
      <c r="E354" s="522">
        <v>331.81</v>
      </c>
      <c r="F354" s="522"/>
      <c r="G354" s="333">
        <f t="shared" si="11"/>
        <v>5032.0799999999917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291</v>
      </c>
      <c r="B355" s="330">
        <v>39</v>
      </c>
      <c r="C355" s="298">
        <v>46240</v>
      </c>
      <c r="D355" s="299" t="s">
        <v>292</v>
      </c>
      <c r="E355" s="522"/>
      <c r="F355" s="522">
        <v>2763.78</v>
      </c>
      <c r="G355" s="333">
        <f t="shared" si="11"/>
        <v>5363.8899999999921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2</v>
      </c>
      <c r="C356" s="298">
        <v>46239</v>
      </c>
      <c r="D356" s="299" t="s">
        <v>352</v>
      </c>
      <c r="E356" s="522">
        <v>36.549999999999997</v>
      </c>
      <c r="F356" s="522"/>
      <c r="G356" s="333">
        <f t="shared" si="11"/>
        <v>2600.1099999999915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4</v>
      </c>
      <c r="C357" s="298">
        <v>46239</v>
      </c>
      <c r="D357" s="299" t="s">
        <v>310</v>
      </c>
      <c r="E357" s="522">
        <v>40.76</v>
      </c>
      <c r="F357" s="522"/>
      <c r="G357" s="333">
        <f t="shared" si="11"/>
        <v>2636.6599999999917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3</v>
      </c>
      <c r="C358" s="298">
        <v>46239</v>
      </c>
      <c r="D358" s="299" t="s">
        <v>310</v>
      </c>
      <c r="E358" s="522">
        <v>5.86</v>
      </c>
      <c r="F358" s="522"/>
      <c r="G358" s="333">
        <f t="shared" si="11"/>
        <v>2677.4199999999919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8</v>
      </c>
      <c r="C359" s="298">
        <v>46239</v>
      </c>
      <c r="D359" s="299" t="s">
        <v>296</v>
      </c>
      <c r="E359" s="522">
        <v>63.22</v>
      </c>
      <c r="F359" s="522"/>
      <c r="G359" s="333">
        <f t="shared" si="11"/>
        <v>2683.279999999992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8</v>
      </c>
      <c r="C360" s="298">
        <v>46239</v>
      </c>
      <c r="D360" s="299" t="s">
        <v>1010</v>
      </c>
      <c r="E360" s="522">
        <v>49.41</v>
      </c>
      <c r="F360" s="522"/>
      <c r="G360" s="333">
        <f t="shared" si="11"/>
        <v>2746.4999999999918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5</v>
      </c>
      <c r="C361" s="298">
        <v>46239</v>
      </c>
      <c r="D361" s="299" t="s">
        <v>1011</v>
      </c>
      <c r="E361" s="522">
        <v>-60</v>
      </c>
      <c r="F361" s="522"/>
      <c r="G361" s="333">
        <f t="shared" si="11"/>
        <v>2795.9099999999917</v>
      </c>
      <c r="H361" s="334" t="s">
        <v>298</v>
      </c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5</v>
      </c>
      <c r="C362" s="298">
        <v>46239</v>
      </c>
      <c r="D362" s="299" t="s">
        <v>1011</v>
      </c>
      <c r="E362" s="522">
        <v>263.89</v>
      </c>
      <c r="F362" s="522"/>
      <c r="G362" s="333">
        <f t="shared" ref="G362:G392" si="12">G363-E362+F362</f>
        <v>2735.9099999999917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5</v>
      </c>
      <c r="C363" s="298">
        <v>46239</v>
      </c>
      <c r="D363" s="299" t="s">
        <v>1012</v>
      </c>
      <c r="E363" s="522">
        <v>25</v>
      </c>
      <c r="F363" s="522"/>
      <c r="G363" s="333">
        <f t="shared" si="12"/>
        <v>2999.7999999999915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8</v>
      </c>
      <c r="C364" s="298">
        <v>46239</v>
      </c>
      <c r="D364" s="299" t="s">
        <v>1013</v>
      </c>
      <c r="E364" s="522">
        <v>36.81</v>
      </c>
      <c r="F364" s="522"/>
      <c r="G364" s="333">
        <f t="shared" si="12"/>
        <v>3024.7999999999915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291</v>
      </c>
      <c r="B365" s="330">
        <v>40</v>
      </c>
      <c r="C365" s="298">
        <v>46239</v>
      </c>
      <c r="D365" s="299" t="s">
        <v>316</v>
      </c>
      <c r="E365" s="522"/>
      <c r="F365" s="522">
        <v>837.18</v>
      </c>
      <c r="G365" s="333">
        <f t="shared" si="12"/>
        <v>3061.6099999999915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6</v>
      </c>
      <c r="C366" s="298">
        <v>46238</v>
      </c>
      <c r="D366" s="299" t="s">
        <v>1008</v>
      </c>
      <c r="E366" s="522">
        <v>10</v>
      </c>
      <c r="F366" s="522"/>
      <c r="G366" s="333">
        <f t="shared" si="12"/>
        <v>2224.4299999999917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294</v>
      </c>
      <c r="B367" s="330">
        <v>17</v>
      </c>
      <c r="C367" s="298">
        <v>46238</v>
      </c>
      <c r="D367" s="299" t="s">
        <v>369</v>
      </c>
      <c r="E367" s="522">
        <v>99</v>
      </c>
      <c r="F367" s="522"/>
      <c r="G367" s="333">
        <f t="shared" si="12"/>
        <v>2234.4299999999917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294</v>
      </c>
      <c r="B368" s="330">
        <v>14</v>
      </c>
      <c r="C368" s="298">
        <v>46238</v>
      </c>
      <c r="D368" s="299" t="s">
        <v>366</v>
      </c>
      <c r="E368" s="522">
        <v>70.25</v>
      </c>
      <c r="F368" s="522"/>
      <c r="G368" s="333">
        <f t="shared" si="12"/>
        <v>2333.4299999999917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284</v>
      </c>
      <c r="B369" s="330">
        <v>37</v>
      </c>
      <c r="C369" s="298">
        <v>46238</v>
      </c>
      <c r="D369" s="299" t="s">
        <v>373</v>
      </c>
      <c r="E369" s="522">
        <v>50</v>
      </c>
      <c r="F369" s="522"/>
      <c r="G369" s="333">
        <f t="shared" si="12"/>
        <v>2403.6799999999917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4</v>
      </c>
      <c r="C370" s="298">
        <v>46237</v>
      </c>
      <c r="D370" s="299" t="s">
        <v>296</v>
      </c>
      <c r="E370" s="522">
        <v>41.93</v>
      </c>
      <c r="F370" s="522"/>
      <c r="G370" s="333">
        <f t="shared" si="12"/>
        <v>2453.6799999999917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2</v>
      </c>
      <c r="C371" s="298">
        <v>46237</v>
      </c>
      <c r="D371" s="299" t="s">
        <v>334</v>
      </c>
      <c r="E371" s="522">
        <v>15.09</v>
      </c>
      <c r="F371" s="522"/>
      <c r="G371" s="333">
        <f t="shared" si="12"/>
        <v>2495.6099999999915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294</v>
      </c>
      <c r="B372" s="330">
        <v>22</v>
      </c>
      <c r="C372" s="298">
        <v>46237</v>
      </c>
      <c r="D372" s="299" t="s">
        <v>951</v>
      </c>
      <c r="E372" s="522">
        <v>12.77</v>
      </c>
      <c r="F372" s="522"/>
      <c r="G372" s="333">
        <f t="shared" si="12"/>
        <v>2510.6999999999916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1</v>
      </c>
      <c r="C373" s="298">
        <v>46236</v>
      </c>
      <c r="D373" s="299" t="s">
        <v>306</v>
      </c>
      <c r="E373" s="522">
        <v>132.79</v>
      </c>
      <c r="F373" s="522"/>
      <c r="G373" s="333">
        <f t="shared" si="12"/>
        <v>2523.4699999999916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2</v>
      </c>
      <c r="C374" s="298">
        <v>46236</v>
      </c>
      <c r="D374" s="299" t="s">
        <v>357</v>
      </c>
      <c r="E374" s="522">
        <v>10.25</v>
      </c>
      <c r="F374" s="522"/>
      <c r="G374" s="333">
        <f t="shared" si="12"/>
        <v>2656.2599999999916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6</v>
      </c>
      <c r="C375" s="298">
        <v>46236</v>
      </c>
      <c r="D375" s="299" t="s">
        <v>300</v>
      </c>
      <c r="E375" s="522">
        <v>24.48</v>
      </c>
      <c r="F375" s="522"/>
      <c r="G375" s="333">
        <f t="shared" si="12"/>
        <v>2666.5099999999916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4</v>
      </c>
      <c r="C376" s="298">
        <v>46236</v>
      </c>
      <c r="D376" s="299" t="s">
        <v>453</v>
      </c>
      <c r="E376" s="522">
        <v>40.21</v>
      </c>
      <c r="F376" s="522"/>
      <c r="G376" s="333">
        <f t="shared" si="12"/>
        <v>2690.9899999999916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8</v>
      </c>
      <c r="C377" s="298">
        <v>46235</v>
      </c>
      <c r="D377" s="299" t="s">
        <v>1006</v>
      </c>
      <c r="E377" s="522">
        <v>22.12</v>
      </c>
      <c r="F377" s="522"/>
      <c r="G377" s="333">
        <f t="shared" si="12"/>
        <v>2731.1999999999916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5</v>
      </c>
      <c r="C378" s="298">
        <v>46235</v>
      </c>
      <c r="D378" s="299" t="s">
        <v>1007</v>
      </c>
      <c r="E378" s="522">
        <v>40</v>
      </c>
      <c r="F378" s="522"/>
      <c r="G378" s="333">
        <f t="shared" si="12"/>
        <v>2753.3199999999915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8</v>
      </c>
      <c r="C379" s="298">
        <v>46235</v>
      </c>
      <c r="D379" s="299" t="s">
        <v>319</v>
      </c>
      <c r="E379" s="522">
        <v>8.86</v>
      </c>
      <c r="F379" s="522"/>
      <c r="G379" s="333">
        <f t="shared" si="12"/>
        <v>2793.3199999999915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5</v>
      </c>
      <c r="C380" s="298">
        <v>46235</v>
      </c>
      <c r="D380" s="299" t="s">
        <v>482</v>
      </c>
      <c r="E380" s="522">
        <v>52.06</v>
      </c>
      <c r="F380" s="522"/>
      <c r="G380" s="333">
        <f t="shared" si="12"/>
        <v>2802.1799999999917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6</v>
      </c>
      <c r="C381" s="298">
        <v>46235</v>
      </c>
      <c r="D381" s="299" t="s">
        <v>482</v>
      </c>
      <c r="E381" s="522">
        <v>52.06</v>
      </c>
      <c r="F381" s="522"/>
      <c r="G381" s="333">
        <f t="shared" si="12"/>
        <v>2854.2399999999916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294</v>
      </c>
      <c r="B382" s="330">
        <v>22</v>
      </c>
      <c r="C382" s="298">
        <v>46235</v>
      </c>
      <c r="D382" s="299" t="s">
        <v>374</v>
      </c>
      <c r="E382" s="522">
        <v>6.37</v>
      </c>
      <c r="F382" s="522"/>
      <c r="G382" s="333">
        <f t="shared" si="12"/>
        <v>2906.2999999999915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287</v>
      </c>
      <c r="B383" s="330" t="s">
        <v>287</v>
      </c>
      <c r="C383" s="298">
        <v>46235</v>
      </c>
      <c r="D383" s="299" t="s">
        <v>1005</v>
      </c>
      <c r="E383" s="522">
        <v>121.4</v>
      </c>
      <c r="F383" s="522">
        <v>121.4</v>
      </c>
      <c r="G383" s="333">
        <f t="shared" si="12"/>
        <v>2912.6699999999914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6</v>
      </c>
      <c r="C384" s="298">
        <v>46235</v>
      </c>
      <c r="D384" s="299" t="s">
        <v>1016</v>
      </c>
      <c r="E384" s="522">
        <v>-25.39</v>
      </c>
      <c r="F384" s="522"/>
      <c r="G384" s="333">
        <f t="shared" si="12"/>
        <v>2912.6699999999914</v>
      </c>
      <c r="H384" s="334" t="s">
        <v>298</v>
      </c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287</v>
      </c>
      <c r="B385" s="330" t="s">
        <v>287</v>
      </c>
      <c r="C385" s="298">
        <v>46235</v>
      </c>
      <c r="D385" s="299" t="s">
        <v>984</v>
      </c>
      <c r="E385" s="522"/>
      <c r="F385" s="522">
        <v>174.61</v>
      </c>
      <c r="G385" s="333">
        <f t="shared" si="12"/>
        <v>2887.2799999999916</v>
      </c>
      <c r="H385" s="334" t="s">
        <v>298</v>
      </c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287</v>
      </c>
      <c r="B386" s="330" t="s">
        <v>287</v>
      </c>
      <c r="C386" s="298">
        <v>46235</v>
      </c>
      <c r="D386" s="299" t="s">
        <v>984</v>
      </c>
      <c r="E386" s="522">
        <v>174.61</v>
      </c>
      <c r="F386" s="522"/>
      <c r="G386" s="333">
        <f t="shared" si="12"/>
        <v>2712.6699999999914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284</v>
      </c>
      <c r="B387" s="330">
        <v>37</v>
      </c>
      <c r="C387" s="298">
        <v>46234</v>
      </c>
      <c r="D387" s="299" t="s">
        <v>1002</v>
      </c>
      <c r="E387" s="522">
        <v>8746.27</v>
      </c>
      <c r="F387" s="522"/>
      <c r="G387" s="333">
        <f t="shared" si="12"/>
        <v>2887.2799999999916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286</v>
      </c>
      <c r="B388" s="330">
        <v>25</v>
      </c>
      <c r="C388" s="298">
        <v>46234</v>
      </c>
      <c r="D388" s="298" t="s">
        <v>204</v>
      </c>
      <c r="E388" s="331">
        <v>350</v>
      </c>
      <c r="F388" s="522"/>
      <c r="G388" s="333">
        <f t="shared" si="12"/>
        <v>11633.549999999992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286</v>
      </c>
      <c r="B389" s="330">
        <v>26</v>
      </c>
      <c r="C389" s="298">
        <v>46234</v>
      </c>
      <c r="D389" s="298" t="s">
        <v>205</v>
      </c>
      <c r="E389" s="331">
        <v>320</v>
      </c>
      <c r="F389" s="522"/>
      <c r="G389" s="333">
        <f t="shared" si="12"/>
        <v>11983.549999999992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286</v>
      </c>
      <c r="B390" s="330">
        <v>27</v>
      </c>
      <c r="C390" s="298">
        <v>46234</v>
      </c>
      <c r="D390" s="298" t="s">
        <v>206</v>
      </c>
      <c r="E390" s="331">
        <v>25</v>
      </c>
      <c r="F390" s="522"/>
      <c r="G390" s="333">
        <f t="shared" si="12"/>
        <v>12303.549999999992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286</v>
      </c>
      <c r="B391" s="330">
        <v>28</v>
      </c>
      <c r="C391" s="298">
        <v>46234</v>
      </c>
      <c r="D391" s="298" t="s">
        <v>207</v>
      </c>
      <c r="E391" s="331">
        <v>25</v>
      </c>
      <c r="F391" s="522"/>
      <c r="G391" s="333">
        <f t="shared" si="12"/>
        <v>12328.549999999992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286</v>
      </c>
      <c r="B392" s="330">
        <v>29</v>
      </c>
      <c r="C392" s="298">
        <v>46234</v>
      </c>
      <c r="D392" s="298" t="s">
        <v>208</v>
      </c>
      <c r="E392" s="331">
        <v>45</v>
      </c>
      <c r="F392" s="522"/>
      <c r="G392" s="333">
        <f t="shared" si="12"/>
        <v>12353.549999999992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286</v>
      </c>
      <c r="B393" s="330">
        <v>30</v>
      </c>
      <c r="C393" s="298">
        <v>46234</v>
      </c>
      <c r="D393" s="298" t="s">
        <v>209</v>
      </c>
      <c r="E393" s="331">
        <v>400</v>
      </c>
      <c r="F393" s="522"/>
      <c r="G393" s="333">
        <f t="shared" ref="G393:G415" si="13">G394-E393+F393</f>
        <v>12398.549999999992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286</v>
      </c>
      <c r="B394" s="330">
        <v>31</v>
      </c>
      <c r="C394" s="298">
        <v>46234</v>
      </c>
      <c r="D394" s="298" t="s">
        <v>210</v>
      </c>
      <c r="E394" s="331">
        <v>375</v>
      </c>
      <c r="F394" s="522"/>
      <c r="G394" s="333">
        <f t="shared" si="13"/>
        <v>12798.549999999992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286</v>
      </c>
      <c r="B395" s="330">
        <v>32</v>
      </c>
      <c r="C395" s="298">
        <v>46234</v>
      </c>
      <c r="D395" s="298" t="s">
        <v>211</v>
      </c>
      <c r="E395" s="331">
        <v>100</v>
      </c>
      <c r="F395" s="522"/>
      <c r="G395" s="333">
        <f t="shared" si="13"/>
        <v>13173.549999999992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286</v>
      </c>
      <c r="B396" s="330">
        <v>33</v>
      </c>
      <c r="C396" s="298">
        <v>46234</v>
      </c>
      <c r="D396" s="298" t="s">
        <v>212</v>
      </c>
      <c r="E396" s="331">
        <v>85</v>
      </c>
      <c r="F396" s="522"/>
      <c r="G396" s="333">
        <f t="shared" si="13"/>
        <v>13273.549999999992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286</v>
      </c>
      <c r="B397" s="330">
        <v>34</v>
      </c>
      <c r="C397" s="298">
        <v>46234</v>
      </c>
      <c r="D397" s="298" t="s">
        <v>213</v>
      </c>
      <c r="E397" s="331">
        <v>230</v>
      </c>
      <c r="F397" s="522"/>
      <c r="G397" s="333">
        <f t="shared" si="13"/>
        <v>13358.549999999992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286</v>
      </c>
      <c r="B398" s="330">
        <v>35</v>
      </c>
      <c r="C398" s="298">
        <v>46234</v>
      </c>
      <c r="D398" s="298" t="s">
        <v>214</v>
      </c>
      <c r="E398" s="331">
        <v>45</v>
      </c>
      <c r="F398" s="522"/>
      <c r="G398" s="333">
        <f t="shared" si="13"/>
        <v>13588.549999999992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291</v>
      </c>
      <c r="B399" s="330">
        <v>38</v>
      </c>
      <c r="C399" s="298">
        <v>46234</v>
      </c>
      <c r="D399" s="299" t="s">
        <v>293</v>
      </c>
      <c r="E399" s="522"/>
      <c r="F399" s="522">
        <v>4720.8599999999997</v>
      </c>
      <c r="G399" s="333">
        <f t="shared" si="13"/>
        <v>13633.549999999992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294</v>
      </c>
      <c r="B400" s="330">
        <v>10</v>
      </c>
      <c r="C400" s="298">
        <v>46234</v>
      </c>
      <c r="D400" s="299" t="s">
        <v>176</v>
      </c>
      <c r="E400" s="522">
        <v>17.899999999999999</v>
      </c>
      <c r="F400" s="522"/>
      <c r="G400" s="333">
        <f t="shared" si="13"/>
        <v>8912.6899999999932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5</v>
      </c>
      <c r="C401" s="298">
        <v>46233</v>
      </c>
      <c r="D401" s="299" t="s">
        <v>482</v>
      </c>
      <c r="E401" s="522">
        <v>20.59</v>
      </c>
      <c r="F401" s="522"/>
      <c r="G401" s="333">
        <f t="shared" si="13"/>
        <v>8930.5899999999929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2</v>
      </c>
      <c r="C402" s="298">
        <v>46233</v>
      </c>
      <c r="D402" s="299" t="s">
        <v>385</v>
      </c>
      <c r="E402" s="522">
        <v>23.87</v>
      </c>
      <c r="F402" s="522"/>
      <c r="G402" s="333">
        <f t="shared" si="13"/>
        <v>8951.179999999993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6</v>
      </c>
      <c r="C403" s="298">
        <v>46233</v>
      </c>
      <c r="D403" s="299" t="s">
        <v>1001</v>
      </c>
      <c r="E403" s="522">
        <v>-100</v>
      </c>
      <c r="F403" s="522"/>
      <c r="G403" s="333">
        <f t="shared" si="13"/>
        <v>8975.0499999999938</v>
      </c>
      <c r="H403" s="334" t="s">
        <v>298</v>
      </c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6</v>
      </c>
      <c r="C404" s="298">
        <v>46233</v>
      </c>
      <c r="D404" s="299" t="s">
        <v>998</v>
      </c>
      <c r="E404" s="522">
        <v>-100</v>
      </c>
      <c r="F404" s="522"/>
      <c r="G404" s="333">
        <f t="shared" si="13"/>
        <v>8875.0499999999938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2</v>
      </c>
      <c r="C405" s="298">
        <v>46233</v>
      </c>
      <c r="D405" s="299" t="s">
        <v>1004</v>
      </c>
      <c r="E405" s="522">
        <v>16</v>
      </c>
      <c r="F405" s="522"/>
      <c r="G405" s="333">
        <f t="shared" si="13"/>
        <v>8775.0499999999938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2</v>
      </c>
      <c r="C406" s="298">
        <v>46232</v>
      </c>
      <c r="D406" s="299" t="s">
        <v>308</v>
      </c>
      <c r="E406" s="522">
        <v>60.77</v>
      </c>
      <c r="F406" s="522"/>
      <c r="G406" s="333">
        <f t="shared" si="13"/>
        <v>8791.0499999999938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294</v>
      </c>
      <c r="B407" s="330">
        <v>21</v>
      </c>
      <c r="C407" s="298">
        <v>46232</v>
      </c>
      <c r="D407" s="299" t="s">
        <v>194</v>
      </c>
      <c r="E407" s="522">
        <v>31.47</v>
      </c>
      <c r="F407" s="522"/>
      <c r="G407" s="333">
        <f t="shared" si="13"/>
        <v>8851.8199999999943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294</v>
      </c>
      <c r="B408" s="330">
        <v>21</v>
      </c>
      <c r="C408" s="298">
        <v>46232</v>
      </c>
      <c r="D408" s="299" t="s">
        <v>194</v>
      </c>
      <c r="E408" s="522">
        <v>16.2</v>
      </c>
      <c r="F408" s="522"/>
      <c r="G408" s="333">
        <f t="shared" si="13"/>
        <v>8883.2899999999936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2</v>
      </c>
      <c r="C409" s="298">
        <v>46232</v>
      </c>
      <c r="D409" s="299" t="s">
        <v>345</v>
      </c>
      <c r="E409" s="522">
        <v>11.43</v>
      </c>
      <c r="F409" s="522"/>
      <c r="G409" s="333">
        <f t="shared" si="13"/>
        <v>8899.4899999999943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2</v>
      </c>
      <c r="C410" s="298">
        <v>46232</v>
      </c>
      <c r="D410" s="299" t="s">
        <v>357</v>
      </c>
      <c r="E410" s="522">
        <v>9.9700000000000006</v>
      </c>
      <c r="F410" s="522"/>
      <c r="G410" s="333">
        <f t="shared" si="13"/>
        <v>8910.9199999999946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5</v>
      </c>
      <c r="C411" s="298">
        <v>46232</v>
      </c>
      <c r="D411" s="299" t="s">
        <v>482</v>
      </c>
      <c r="E411" s="522">
        <v>82.36</v>
      </c>
      <c r="F411" s="522"/>
      <c r="G411" s="333">
        <f t="shared" si="13"/>
        <v>8920.889999999994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294</v>
      </c>
      <c r="B412" s="330">
        <v>24</v>
      </c>
      <c r="C412" s="298">
        <v>46232</v>
      </c>
      <c r="D412" s="299" t="s">
        <v>858</v>
      </c>
      <c r="E412" s="522">
        <v>92.25</v>
      </c>
      <c r="F412" s="522"/>
      <c r="G412" s="333">
        <f t="shared" si="13"/>
        <v>9003.2499999999945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4</v>
      </c>
      <c r="C413" s="298">
        <v>46232</v>
      </c>
      <c r="D413" s="299" t="s">
        <v>296</v>
      </c>
      <c r="E413" s="522">
        <v>39.5</v>
      </c>
      <c r="F413" s="522"/>
      <c r="G413" s="333">
        <f t="shared" si="13"/>
        <v>9095.4999999999945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2</v>
      </c>
      <c r="C414" s="298">
        <v>46232</v>
      </c>
      <c r="D414" s="299" t="s">
        <v>296</v>
      </c>
      <c r="E414" s="522">
        <v>15.1</v>
      </c>
      <c r="F414" s="522"/>
      <c r="G414" s="333">
        <f t="shared" si="13"/>
        <v>9134.9999999999945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2</v>
      </c>
      <c r="C415" s="298">
        <v>46232</v>
      </c>
      <c r="D415" s="299" t="s">
        <v>334</v>
      </c>
      <c r="E415" s="522">
        <v>17.68</v>
      </c>
      <c r="F415" s="522"/>
      <c r="G415" s="333">
        <f t="shared" si="13"/>
        <v>9150.0999999999949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5</v>
      </c>
      <c r="C416" s="298">
        <v>46232</v>
      </c>
      <c r="D416" s="299" t="s">
        <v>986</v>
      </c>
      <c r="E416" s="522">
        <v>-205</v>
      </c>
      <c r="F416" s="522"/>
      <c r="G416" s="333">
        <f t="shared" ref="G416:G478" si="14">G417-E416+F416</f>
        <v>9167.7799999999952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294</v>
      </c>
      <c r="B417" s="330">
        <v>20</v>
      </c>
      <c r="C417" s="298">
        <v>46232</v>
      </c>
      <c r="D417" s="299" t="s">
        <v>193</v>
      </c>
      <c r="E417" s="522">
        <v>600</v>
      </c>
      <c r="F417" s="522"/>
      <c r="G417" s="333">
        <f t="shared" si="14"/>
        <v>8962.7799999999952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287</v>
      </c>
      <c r="B418" s="330" t="s">
        <v>287</v>
      </c>
      <c r="C418" s="298">
        <v>46231</v>
      </c>
      <c r="D418" s="299" t="s">
        <v>523</v>
      </c>
      <c r="E418" s="522">
        <v>1171.3800000000001</v>
      </c>
      <c r="F418" s="522">
        <v>1171.3800000000001</v>
      </c>
      <c r="G418" s="333">
        <f t="shared" si="14"/>
        <v>9562.7799999999952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2</v>
      </c>
      <c r="C419" s="298">
        <v>46231</v>
      </c>
      <c r="D419" s="299" t="s">
        <v>334</v>
      </c>
      <c r="E419" s="522">
        <v>11.58</v>
      </c>
      <c r="F419" s="522"/>
      <c r="G419" s="333">
        <f t="shared" si="14"/>
        <v>9562.7799999999934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294</v>
      </c>
      <c r="B420" s="330">
        <v>42</v>
      </c>
      <c r="C420" s="298">
        <v>46231</v>
      </c>
      <c r="D420" s="299" t="s">
        <v>200</v>
      </c>
      <c r="E420" s="522">
        <v>59</v>
      </c>
      <c r="F420" s="522"/>
      <c r="G420" s="333">
        <f t="shared" si="14"/>
        <v>9574.3599999999933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294</v>
      </c>
      <c r="B421" s="330">
        <v>43</v>
      </c>
      <c r="C421" s="298">
        <v>46231</v>
      </c>
      <c r="D421" s="299" t="s">
        <v>201</v>
      </c>
      <c r="E421" s="522">
        <v>50.92</v>
      </c>
      <c r="F421" s="522"/>
      <c r="G421" s="333">
        <f t="shared" si="14"/>
        <v>9633.3599999999933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8</v>
      </c>
      <c r="C422" s="298">
        <v>46231</v>
      </c>
      <c r="D422" s="299" t="s">
        <v>308</v>
      </c>
      <c r="E422" s="522">
        <v>71.75</v>
      </c>
      <c r="F422" s="522"/>
      <c r="G422" s="333">
        <f t="shared" si="14"/>
        <v>9684.2799999999934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6</v>
      </c>
      <c r="C423" s="298">
        <v>46230</v>
      </c>
      <c r="D423" s="299" t="s">
        <v>997</v>
      </c>
      <c r="E423" s="522">
        <v>49.2</v>
      </c>
      <c r="F423" s="522"/>
      <c r="G423" s="333">
        <f t="shared" si="14"/>
        <v>9756.0299999999934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2</v>
      </c>
      <c r="C424" s="298">
        <v>46230</v>
      </c>
      <c r="D424" s="299" t="s">
        <v>352</v>
      </c>
      <c r="E424" s="522">
        <v>20.98</v>
      </c>
      <c r="F424" s="522"/>
      <c r="G424" s="333">
        <f t="shared" si="14"/>
        <v>9805.2299999999941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6</v>
      </c>
      <c r="C425" s="298">
        <v>46230</v>
      </c>
      <c r="D425" s="299" t="s">
        <v>300</v>
      </c>
      <c r="E425" s="522">
        <v>19.16</v>
      </c>
      <c r="F425" s="522"/>
      <c r="G425" s="333">
        <f t="shared" si="14"/>
        <v>9826.2099999999937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2</v>
      </c>
      <c r="C426" s="298">
        <v>46230</v>
      </c>
      <c r="D426" s="299" t="s">
        <v>992</v>
      </c>
      <c r="E426" s="522">
        <v>15.89</v>
      </c>
      <c r="F426" s="522"/>
      <c r="G426" s="333">
        <f t="shared" si="14"/>
        <v>9845.3699999999935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294</v>
      </c>
      <c r="B427" s="330">
        <v>22</v>
      </c>
      <c r="C427" s="298">
        <v>46230</v>
      </c>
      <c r="D427" s="299" t="s">
        <v>996</v>
      </c>
      <c r="E427" s="522">
        <v>15.96</v>
      </c>
      <c r="F427" s="522"/>
      <c r="G427" s="333">
        <f t="shared" si="14"/>
        <v>9861.2599999999929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1</v>
      </c>
      <c r="C428" s="298">
        <v>46230</v>
      </c>
      <c r="D428" s="299" t="s">
        <v>306</v>
      </c>
      <c r="E428" s="522">
        <v>183.73</v>
      </c>
      <c r="F428" s="522"/>
      <c r="G428" s="333">
        <f t="shared" si="14"/>
        <v>9877.2199999999921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4</v>
      </c>
      <c r="C429" s="298">
        <v>46230</v>
      </c>
      <c r="D429" s="299" t="s">
        <v>296</v>
      </c>
      <c r="E429" s="522">
        <v>86.71</v>
      </c>
      <c r="F429" s="522"/>
      <c r="G429" s="333">
        <f t="shared" si="14"/>
        <v>10060.949999999992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2</v>
      </c>
      <c r="C430" s="298">
        <v>46230</v>
      </c>
      <c r="D430" s="299" t="s">
        <v>296</v>
      </c>
      <c r="E430" s="522">
        <v>8.7200000000000006</v>
      </c>
      <c r="F430" s="522"/>
      <c r="G430" s="333">
        <f t="shared" si="14"/>
        <v>10147.659999999991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2</v>
      </c>
      <c r="C431" s="298">
        <v>46230</v>
      </c>
      <c r="D431" s="299" t="s">
        <v>301</v>
      </c>
      <c r="E431" s="522">
        <v>23.5</v>
      </c>
      <c r="F431" s="522"/>
      <c r="G431" s="333">
        <f t="shared" si="14"/>
        <v>10156.37999999999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3</v>
      </c>
      <c r="C432" s="298">
        <v>46230</v>
      </c>
      <c r="D432" s="299" t="s">
        <v>981</v>
      </c>
      <c r="E432" s="522">
        <v>7.18</v>
      </c>
      <c r="F432" s="522"/>
      <c r="G432" s="333">
        <f t="shared" si="14"/>
        <v>10179.87999999999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2</v>
      </c>
      <c r="C433" s="298">
        <v>46229</v>
      </c>
      <c r="D433" s="299" t="s">
        <v>994</v>
      </c>
      <c r="E433" s="522">
        <v>18.350000000000001</v>
      </c>
      <c r="F433" s="522"/>
      <c r="G433" s="333">
        <f t="shared" si="14"/>
        <v>10187.05999999999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8</v>
      </c>
      <c r="C434" s="298">
        <v>46229</v>
      </c>
      <c r="D434" s="299" t="s">
        <v>319</v>
      </c>
      <c r="E434" s="522">
        <v>64.400000000000006</v>
      </c>
      <c r="F434" s="522"/>
      <c r="G434" s="333">
        <f t="shared" si="14"/>
        <v>10205.409999999991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4</v>
      </c>
      <c r="C435" s="298">
        <v>46229</v>
      </c>
      <c r="D435" s="299" t="s">
        <v>296</v>
      </c>
      <c r="E435" s="522">
        <v>42.19</v>
      </c>
      <c r="F435" s="522"/>
      <c r="G435" s="333">
        <f t="shared" si="14"/>
        <v>10269.80999999999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8</v>
      </c>
      <c r="C436" s="298">
        <v>46229</v>
      </c>
      <c r="D436" s="299" t="s">
        <v>296</v>
      </c>
      <c r="E436" s="522">
        <v>60.67</v>
      </c>
      <c r="F436" s="522"/>
      <c r="G436" s="333">
        <f t="shared" si="14"/>
        <v>10311.999999999991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8</v>
      </c>
      <c r="C437" s="298">
        <v>46228</v>
      </c>
      <c r="D437" s="299" t="s">
        <v>993</v>
      </c>
      <c r="E437" s="522">
        <v>40.32</v>
      </c>
      <c r="F437" s="522"/>
      <c r="G437" s="333">
        <f t="shared" si="14"/>
        <v>10372.669999999991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3</v>
      </c>
      <c r="C438" s="298">
        <v>46228</v>
      </c>
      <c r="D438" s="299" t="s">
        <v>453</v>
      </c>
      <c r="E438" s="522">
        <v>7.38</v>
      </c>
      <c r="F438" s="522"/>
      <c r="G438" s="333">
        <f t="shared" si="14"/>
        <v>10412.989999999991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4</v>
      </c>
      <c r="C439" s="298">
        <v>46228</v>
      </c>
      <c r="D439" s="299" t="s">
        <v>453</v>
      </c>
      <c r="E439" s="522">
        <v>39.83</v>
      </c>
      <c r="F439" s="522"/>
      <c r="G439" s="333">
        <f t="shared" si="14"/>
        <v>10420.36999999999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5</v>
      </c>
      <c r="C440" s="298">
        <v>46228</v>
      </c>
      <c r="D440" s="299" t="s">
        <v>473</v>
      </c>
      <c r="E440" s="522">
        <v>20</v>
      </c>
      <c r="F440" s="522"/>
      <c r="G440" s="333">
        <f t="shared" si="14"/>
        <v>10460.19999999999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294</v>
      </c>
      <c r="B441" s="330">
        <v>12</v>
      </c>
      <c r="C441" s="298">
        <v>46228</v>
      </c>
      <c r="D441" s="299" t="s">
        <v>314</v>
      </c>
      <c r="E441" s="522">
        <v>204.48</v>
      </c>
      <c r="F441" s="522"/>
      <c r="G441" s="333">
        <f t="shared" si="14"/>
        <v>10480.19999999999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3</v>
      </c>
      <c r="C442" s="298">
        <v>46228</v>
      </c>
      <c r="D442" s="299" t="s">
        <v>989</v>
      </c>
      <c r="E442" s="522">
        <v>11.33</v>
      </c>
      <c r="F442" s="522"/>
      <c r="G442" s="333">
        <f t="shared" si="14"/>
        <v>10684.679999999989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2</v>
      </c>
      <c r="C443" s="298">
        <v>46228</v>
      </c>
      <c r="D443" s="299" t="s">
        <v>995</v>
      </c>
      <c r="E443" s="522">
        <v>120.77</v>
      </c>
      <c r="F443" s="522"/>
      <c r="G443" s="333">
        <f t="shared" si="14"/>
        <v>10696.009999999989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2</v>
      </c>
      <c r="C444" s="298">
        <v>46227</v>
      </c>
      <c r="D444" s="299" t="s">
        <v>988</v>
      </c>
      <c r="E444" s="522">
        <v>46.21</v>
      </c>
      <c r="F444" s="522"/>
      <c r="G444" s="333">
        <f t="shared" si="14"/>
        <v>10816.77999999999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5</v>
      </c>
      <c r="C445" s="298">
        <v>46227</v>
      </c>
      <c r="D445" s="299" t="s">
        <v>339</v>
      </c>
      <c r="E445" s="522">
        <v>95.85</v>
      </c>
      <c r="F445" s="522"/>
      <c r="G445" s="333">
        <f t="shared" si="14"/>
        <v>10862.989999999989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2</v>
      </c>
      <c r="C446" s="298">
        <v>46227</v>
      </c>
      <c r="D446" s="299" t="s">
        <v>324</v>
      </c>
      <c r="E446" s="522">
        <v>9.06</v>
      </c>
      <c r="F446" s="522"/>
      <c r="G446" s="333">
        <f t="shared" si="14"/>
        <v>10958.839999999989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2</v>
      </c>
      <c r="C447" s="298">
        <v>46227</v>
      </c>
      <c r="D447" s="299" t="s">
        <v>357</v>
      </c>
      <c r="E447" s="522">
        <v>26.47</v>
      </c>
      <c r="F447" s="522"/>
      <c r="G447" s="333">
        <f t="shared" si="14"/>
        <v>10967.899999999989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6</v>
      </c>
      <c r="C448" s="298">
        <v>46227</v>
      </c>
      <c r="D448" s="299" t="s">
        <v>1001</v>
      </c>
      <c r="E448" s="522">
        <v>90</v>
      </c>
      <c r="F448" s="522"/>
      <c r="G448" s="333">
        <f t="shared" si="14"/>
        <v>10994.369999999988</v>
      </c>
      <c r="H448" s="334" t="s">
        <v>298</v>
      </c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3</v>
      </c>
      <c r="C449" s="298">
        <v>46226</v>
      </c>
      <c r="D449" s="299" t="s">
        <v>453</v>
      </c>
      <c r="E449" s="522">
        <v>29.72</v>
      </c>
      <c r="F449" s="522"/>
      <c r="G449" s="333">
        <f t="shared" si="14"/>
        <v>11084.369999999988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287</v>
      </c>
      <c r="B450" s="330" t="s">
        <v>287</v>
      </c>
      <c r="C450" s="298">
        <v>46226</v>
      </c>
      <c r="D450" s="299" t="s">
        <v>315</v>
      </c>
      <c r="E450" s="522">
        <v>133.13999999999999</v>
      </c>
      <c r="F450" s="522">
        <v>133.13999999999999</v>
      </c>
      <c r="G450" s="333">
        <f t="shared" si="14"/>
        <v>11114.089999999987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291</v>
      </c>
      <c r="B451" s="330">
        <v>39</v>
      </c>
      <c r="C451" s="298">
        <v>46226</v>
      </c>
      <c r="D451" s="299" t="s">
        <v>292</v>
      </c>
      <c r="E451" s="522"/>
      <c r="F451" s="522">
        <v>2763.78</v>
      </c>
      <c r="G451" s="333">
        <f t="shared" si="14"/>
        <v>11114.089999999987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8</v>
      </c>
      <c r="C452" s="298">
        <v>46226</v>
      </c>
      <c r="D452" s="299" t="s">
        <v>990</v>
      </c>
      <c r="E452" s="522">
        <v>92.36</v>
      </c>
      <c r="F452" s="522"/>
      <c r="G452" s="333">
        <f t="shared" si="14"/>
        <v>8350.3099999999868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3</v>
      </c>
      <c r="C453" s="298">
        <v>46226</v>
      </c>
      <c r="D453" s="299" t="s">
        <v>981</v>
      </c>
      <c r="E453" s="522">
        <v>25</v>
      </c>
      <c r="F453" s="522"/>
      <c r="G453" s="333">
        <f t="shared" si="14"/>
        <v>8442.6699999999873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4</v>
      </c>
      <c r="C454" s="298">
        <v>46226</v>
      </c>
      <c r="D454" s="299" t="s">
        <v>296</v>
      </c>
      <c r="E454" s="522">
        <v>49.15</v>
      </c>
      <c r="F454" s="522"/>
      <c r="G454" s="333">
        <f t="shared" si="14"/>
        <v>8467.6699999999873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6</v>
      </c>
      <c r="C455" s="298">
        <v>46226</v>
      </c>
      <c r="D455" s="299" t="s">
        <v>991</v>
      </c>
      <c r="E455" s="522">
        <v>21.6</v>
      </c>
      <c r="F455" s="522"/>
      <c r="G455" s="333">
        <f t="shared" si="14"/>
        <v>8516.819999999987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8</v>
      </c>
      <c r="C456" s="298">
        <v>46225</v>
      </c>
      <c r="D456" s="299" t="s">
        <v>319</v>
      </c>
      <c r="E456" s="522">
        <v>21.28</v>
      </c>
      <c r="F456" s="522"/>
      <c r="G456" s="333">
        <f t="shared" si="14"/>
        <v>8538.4199999999873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2</v>
      </c>
      <c r="C457" s="298">
        <v>46225</v>
      </c>
      <c r="D457" s="299" t="s">
        <v>357</v>
      </c>
      <c r="E457" s="522">
        <v>17.260000000000002</v>
      </c>
      <c r="F457" s="522"/>
      <c r="G457" s="333">
        <f t="shared" si="14"/>
        <v>8559.699999999988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291</v>
      </c>
      <c r="B458" s="330">
        <v>40</v>
      </c>
      <c r="C458" s="298">
        <v>46225</v>
      </c>
      <c r="D458" s="299" t="s">
        <v>316</v>
      </c>
      <c r="E458" s="522"/>
      <c r="F458" s="522">
        <v>4292.68</v>
      </c>
      <c r="G458" s="333">
        <f t="shared" si="14"/>
        <v>8576.9599999999882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1</v>
      </c>
      <c r="C459" s="298">
        <v>46223</v>
      </c>
      <c r="D459" s="299" t="s">
        <v>306</v>
      </c>
      <c r="E459" s="522">
        <v>148.97999999999999</v>
      </c>
      <c r="F459" s="522"/>
      <c r="G459" s="333">
        <f t="shared" si="14"/>
        <v>4284.279999999987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294</v>
      </c>
      <c r="B460" s="330">
        <v>22</v>
      </c>
      <c r="C460" s="298">
        <v>46223</v>
      </c>
      <c r="D460" s="299" t="s">
        <v>323</v>
      </c>
      <c r="E460" s="522">
        <v>20.22</v>
      </c>
      <c r="F460" s="522"/>
      <c r="G460" s="333">
        <f t="shared" si="14"/>
        <v>4433.2599999999866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5</v>
      </c>
      <c r="C461" s="298">
        <v>46223</v>
      </c>
      <c r="D461" s="299" t="s">
        <v>986</v>
      </c>
      <c r="E461" s="522">
        <v>-313</v>
      </c>
      <c r="F461" s="522"/>
      <c r="G461" s="333">
        <f t="shared" si="14"/>
        <v>4453.4799999999868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4</v>
      </c>
      <c r="C462" s="298">
        <v>46222</v>
      </c>
      <c r="D462" s="299" t="s">
        <v>310</v>
      </c>
      <c r="E462" s="522">
        <v>43.41</v>
      </c>
      <c r="F462" s="522"/>
      <c r="G462" s="333">
        <f t="shared" si="14"/>
        <v>4140.4799999999868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1</v>
      </c>
      <c r="C463" s="298">
        <v>46222</v>
      </c>
      <c r="D463" s="299" t="s">
        <v>329</v>
      </c>
      <c r="E463" s="522">
        <v>70.98</v>
      </c>
      <c r="F463" s="522"/>
      <c r="G463" s="333">
        <f t="shared" si="14"/>
        <v>4183.8899999999867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1</v>
      </c>
      <c r="C464" s="298">
        <v>46222</v>
      </c>
      <c r="D464" s="299" t="s">
        <v>306</v>
      </c>
      <c r="E464" s="522">
        <v>0.42</v>
      </c>
      <c r="F464" s="522"/>
      <c r="G464" s="333">
        <f t="shared" si="14"/>
        <v>4254.8699999999862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294</v>
      </c>
      <c r="B465" s="330">
        <v>22</v>
      </c>
      <c r="C465" s="298">
        <v>46222</v>
      </c>
      <c r="D465" s="299" t="s">
        <v>921</v>
      </c>
      <c r="E465" s="522">
        <v>7.46</v>
      </c>
      <c r="F465" s="522"/>
      <c r="G465" s="333">
        <f t="shared" si="14"/>
        <v>4255.2899999999863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6</v>
      </c>
      <c r="C466" s="298">
        <v>46222</v>
      </c>
      <c r="D466" s="299" t="s">
        <v>985</v>
      </c>
      <c r="E466" s="522">
        <v>60</v>
      </c>
      <c r="F466" s="522"/>
      <c r="G466" s="333">
        <f t="shared" si="14"/>
        <v>4262.7499999999864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2</v>
      </c>
      <c r="C467" s="298">
        <v>46221</v>
      </c>
      <c r="D467" s="299" t="s">
        <v>345</v>
      </c>
      <c r="E467" s="522">
        <v>11.77</v>
      </c>
      <c r="F467" s="522"/>
      <c r="G467" s="333">
        <f t="shared" si="14"/>
        <v>4322.7499999999864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2</v>
      </c>
      <c r="C468" s="298">
        <v>46221</v>
      </c>
      <c r="D468" s="299" t="s">
        <v>308</v>
      </c>
      <c r="E468" s="522">
        <v>123.68</v>
      </c>
      <c r="F468" s="522"/>
      <c r="G468" s="333">
        <f t="shared" si="14"/>
        <v>4334.5199999999868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8</v>
      </c>
      <c r="C469" s="298">
        <v>46221</v>
      </c>
      <c r="D469" s="299" t="s">
        <v>987</v>
      </c>
      <c r="E469" s="522">
        <v>27.37</v>
      </c>
      <c r="F469" s="522"/>
      <c r="G469" s="333">
        <f t="shared" si="14"/>
        <v>4458.1999999999871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8</v>
      </c>
      <c r="C470" s="298">
        <v>46221</v>
      </c>
      <c r="D470" s="299" t="s">
        <v>987</v>
      </c>
      <c r="E470" s="522">
        <v>25.2</v>
      </c>
      <c r="F470" s="522"/>
      <c r="G470" s="333">
        <f t="shared" si="14"/>
        <v>4485.569999999987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294</v>
      </c>
      <c r="B471" s="330">
        <v>22</v>
      </c>
      <c r="C471" s="298">
        <v>46221</v>
      </c>
      <c r="D471" s="299" t="s">
        <v>928</v>
      </c>
      <c r="E471" s="522">
        <v>13.84</v>
      </c>
      <c r="F471" s="522"/>
      <c r="G471" s="333">
        <f t="shared" si="14"/>
        <v>4510.7699999999868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294</v>
      </c>
      <c r="B472" s="330">
        <v>21</v>
      </c>
      <c r="C472" s="298">
        <v>46220</v>
      </c>
      <c r="D472" s="299" t="s">
        <v>194</v>
      </c>
      <c r="E472" s="522">
        <v>81</v>
      </c>
      <c r="F472" s="522"/>
      <c r="G472" s="333">
        <f t="shared" si="14"/>
        <v>4524.6099999999869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294</v>
      </c>
      <c r="B473" s="330">
        <v>43</v>
      </c>
      <c r="C473" s="298">
        <v>46220</v>
      </c>
      <c r="D473" s="299" t="s">
        <v>333</v>
      </c>
      <c r="E473" s="522">
        <v>22.35</v>
      </c>
      <c r="F473" s="522"/>
      <c r="G473" s="333">
        <f t="shared" si="14"/>
        <v>4605.6099999999869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294</v>
      </c>
      <c r="B474" s="330">
        <v>42</v>
      </c>
      <c r="C474" s="298">
        <v>46220</v>
      </c>
      <c r="D474" s="299" t="s">
        <v>333</v>
      </c>
      <c r="E474" s="522">
        <v>29.8</v>
      </c>
      <c r="F474" s="522"/>
      <c r="G474" s="333">
        <f t="shared" si="14"/>
        <v>4627.9599999999873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294</v>
      </c>
      <c r="B475" s="330">
        <v>17</v>
      </c>
      <c r="C475" s="298">
        <v>46220</v>
      </c>
      <c r="D475" s="299" t="s">
        <v>188</v>
      </c>
      <c r="E475" s="522">
        <v>42.65</v>
      </c>
      <c r="F475" s="522"/>
      <c r="G475" s="333">
        <f t="shared" si="14"/>
        <v>4657.7599999999875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294</v>
      </c>
      <c r="B476" s="330">
        <v>23</v>
      </c>
      <c r="C476" s="298">
        <v>46220</v>
      </c>
      <c r="D476" s="299" t="s">
        <v>63</v>
      </c>
      <c r="E476" s="522">
        <v>529.46</v>
      </c>
      <c r="F476" s="522"/>
      <c r="G476" s="333">
        <f t="shared" si="14"/>
        <v>4700.4099999999871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294</v>
      </c>
      <c r="B477" s="330">
        <v>11</v>
      </c>
      <c r="C477" s="298">
        <v>46219</v>
      </c>
      <c r="D477" s="299" t="s">
        <v>178</v>
      </c>
      <c r="E477" s="522">
        <v>256.64</v>
      </c>
      <c r="F477" s="522"/>
      <c r="G477" s="333">
        <f t="shared" si="14"/>
        <v>5229.8699999999872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5</v>
      </c>
      <c r="C478" s="298">
        <v>46219</v>
      </c>
      <c r="D478" s="299" t="s">
        <v>339</v>
      </c>
      <c r="E478" s="522">
        <v>21.3</v>
      </c>
      <c r="F478" s="522"/>
      <c r="G478" s="333">
        <f t="shared" si="14"/>
        <v>5486.5099999999875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291</v>
      </c>
      <c r="B479" s="330">
        <v>38</v>
      </c>
      <c r="C479" s="298">
        <v>46218</v>
      </c>
      <c r="D479" s="299" t="s">
        <v>293</v>
      </c>
      <c r="E479" s="522"/>
      <c r="F479" s="522">
        <v>4720.84</v>
      </c>
      <c r="G479" s="333">
        <f t="shared" ref="G479:G484" si="15">G480-E479+F479</f>
        <v>5507.8099999999877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5</v>
      </c>
      <c r="C480" s="298">
        <v>46218</v>
      </c>
      <c r="D480" s="299" t="s">
        <v>983</v>
      </c>
      <c r="E480" s="522">
        <v>429.82</v>
      </c>
      <c r="F480" s="522"/>
      <c r="G480" s="333">
        <f t="shared" si="15"/>
        <v>786.96999999998775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2</v>
      </c>
      <c r="C481" s="298">
        <v>46218</v>
      </c>
      <c r="D481" s="299" t="s">
        <v>979</v>
      </c>
      <c r="E481" s="522">
        <v>80.319999999999993</v>
      </c>
      <c r="F481" s="522"/>
      <c r="G481" s="333">
        <f t="shared" si="15"/>
        <v>1216.7899999999877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6</v>
      </c>
      <c r="C482" s="298">
        <v>46216</v>
      </c>
      <c r="D482" s="299" t="s">
        <v>312</v>
      </c>
      <c r="E482" s="522">
        <v>51.94</v>
      </c>
      <c r="F482" s="522"/>
      <c r="G482" s="333">
        <f t="shared" si="15"/>
        <v>1297.1099999999876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2</v>
      </c>
      <c r="C483" s="298">
        <v>46216</v>
      </c>
      <c r="D483" s="299" t="s">
        <v>982</v>
      </c>
      <c r="E483" s="522">
        <v>43.13</v>
      </c>
      <c r="F483" s="522"/>
      <c r="G483" s="333">
        <f t="shared" si="15"/>
        <v>1349.0499999999877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294</v>
      </c>
      <c r="B484" s="330">
        <v>19</v>
      </c>
      <c r="C484" s="298">
        <v>46216</v>
      </c>
      <c r="D484" s="299" t="s">
        <v>191</v>
      </c>
      <c r="E484" s="522">
        <v>200</v>
      </c>
      <c r="F484" s="522"/>
      <c r="G484" s="333">
        <f t="shared" si="15"/>
        <v>1392.1799999999878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294</v>
      </c>
      <c r="B485" s="330">
        <v>15</v>
      </c>
      <c r="C485" s="298">
        <v>46216</v>
      </c>
      <c r="D485" s="299" t="s">
        <v>185</v>
      </c>
      <c r="E485" s="522">
        <v>64.05</v>
      </c>
      <c r="F485" s="522"/>
      <c r="G485" s="333">
        <f t="shared" ref="G485:G587" si="16">G486-E485+F485</f>
        <v>1592.1799999999878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335</v>
      </c>
      <c r="B486" s="330" t="s">
        <v>335</v>
      </c>
      <c r="C486" s="298">
        <v>46216</v>
      </c>
      <c r="D486" s="299" t="s">
        <v>185</v>
      </c>
      <c r="E486" s="522">
        <v>63.44</v>
      </c>
      <c r="F486" s="522"/>
      <c r="G486" s="333">
        <f t="shared" si="16"/>
        <v>1656.2299999999877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4</v>
      </c>
      <c r="C487" s="298">
        <v>46215</v>
      </c>
      <c r="D487" s="299" t="s">
        <v>310</v>
      </c>
      <c r="E487" s="522">
        <v>34.85</v>
      </c>
      <c r="F487" s="522"/>
      <c r="G487" s="333">
        <f t="shared" si="16"/>
        <v>1719.6699999999878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8</v>
      </c>
      <c r="C488" s="298">
        <v>46215</v>
      </c>
      <c r="D488" s="299" t="s">
        <v>980</v>
      </c>
      <c r="E488" s="522">
        <v>29.2</v>
      </c>
      <c r="F488" s="522"/>
      <c r="G488" s="333">
        <f t="shared" si="16"/>
        <v>1754.5199999999877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6</v>
      </c>
      <c r="C489" s="298">
        <v>46215</v>
      </c>
      <c r="D489" s="299" t="s">
        <v>978</v>
      </c>
      <c r="E489" s="522">
        <v>81.75</v>
      </c>
      <c r="F489" s="522"/>
      <c r="G489" s="333">
        <f t="shared" si="16"/>
        <v>1783.7199999999877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5</v>
      </c>
      <c r="C490" s="298">
        <v>46215</v>
      </c>
      <c r="D490" s="299" t="s">
        <v>978</v>
      </c>
      <c r="E490" s="522">
        <v>81.75</v>
      </c>
      <c r="F490" s="522"/>
      <c r="G490" s="333">
        <f t="shared" si="16"/>
        <v>1865.4699999999877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3</v>
      </c>
      <c r="C491" s="298">
        <v>46214</v>
      </c>
      <c r="D491" s="299" t="s">
        <v>981</v>
      </c>
      <c r="E491" s="522">
        <v>25</v>
      </c>
      <c r="F491" s="522"/>
      <c r="G491" s="333">
        <f t="shared" si="16"/>
        <v>1947.2199999999877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294</v>
      </c>
      <c r="B492" s="330">
        <v>22</v>
      </c>
      <c r="C492" s="298">
        <v>46214</v>
      </c>
      <c r="D492" s="299" t="s">
        <v>351</v>
      </c>
      <c r="E492" s="522">
        <v>21.29</v>
      </c>
      <c r="F492" s="522"/>
      <c r="G492" s="333">
        <f t="shared" si="16"/>
        <v>1972.2199999999877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2</v>
      </c>
      <c r="C493" s="298">
        <v>46214</v>
      </c>
      <c r="D493" s="299" t="s">
        <v>308</v>
      </c>
      <c r="E493" s="522">
        <v>54.48</v>
      </c>
      <c r="F493" s="522"/>
      <c r="G493" s="333">
        <f t="shared" si="16"/>
        <v>1993.5099999999877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8</v>
      </c>
      <c r="C494" s="298">
        <v>46214</v>
      </c>
      <c r="D494" s="299" t="s">
        <v>308</v>
      </c>
      <c r="E494" s="522">
        <v>54.49</v>
      </c>
      <c r="F494" s="522"/>
      <c r="G494" s="333">
        <f t="shared" si="16"/>
        <v>2047.9899999999877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1</v>
      </c>
      <c r="C495" s="298">
        <v>46214</v>
      </c>
      <c r="D495" s="299" t="s">
        <v>311</v>
      </c>
      <c r="E495" s="522">
        <v>167.26</v>
      </c>
      <c r="F495" s="522"/>
      <c r="G495" s="333">
        <f t="shared" si="16"/>
        <v>2102.4799999999877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1</v>
      </c>
      <c r="C496" s="298">
        <v>46214</v>
      </c>
      <c r="D496" s="299" t="s">
        <v>329</v>
      </c>
      <c r="E496" s="522">
        <v>81.73</v>
      </c>
      <c r="F496" s="522"/>
      <c r="G496" s="333">
        <f t="shared" si="16"/>
        <v>2269.7399999999875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6</v>
      </c>
      <c r="C497" s="298">
        <v>46213</v>
      </c>
      <c r="D497" s="299" t="s">
        <v>883</v>
      </c>
      <c r="E497" s="522">
        <v>120</v>
      </c>
      <c r="F497" s="522"/>
      <c r="G497" s="333">
        <f t="shared" si="16"/>
        <v>2351.4699999999875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6</v>
      </c>
      <c r="C498" s="298">
        <v>46213</v>
      </c>
      <c r="D498" s="299" t="s">
        <v>905</v>
      </c>
      <c r="E498" s="522">
        <v>-0.06</v>
      </c>
      <c r="F498" s="522"/>
      <c r="G498" s="333">
        <f t="shared" si="16"/>
        <v>2471.4699999999875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294</v>
      </c>
      <c r="B499" s="330">
        <v>22</v>
      </c>
      <c r="C499" s="298">
        <v>46213</v>
      </c>
      <c r="D499" s="299" t="s">
        <v>977</v>
      </c>
      <c r="E499" s="522">
        <v>5.31</v>
      </c>
      <c r="F499" s="522"/>
      <c r="G499" s="333">
        <f t="shared" si="16"/>
        <v>2471.4099999999876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6</v>
      </c>
      <c r="C500" s="298">
        <v>46213</v>
      </c>
      <c r="D500" s="299" t="s">
        <v>300</v>
      </c>
      <c r="E500" s="522">
        <v>25.52</v>
      </c>
      <c r="F500" s="522"/>
      <c r="G500" s="333">
        <f t="shared" si="16"/>
        <v>2476.7199999999875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1</v>
      </c>
      <c r="C501" s="298">
        <v>46213</v>
      </c>
      <c r="D501" s="299" t="s">
        <v>829</v>
      </c>
      <c r="E501" s="522">
        <v>13.03</v>
      </c>
      <c r="F501" s="522"/>
      <c r="G501" s="333">
        <f t="shared" si="16"/>
        <v>2502.2399999999875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2</v>
      </c>
      <c r="C502" s="298">
        <v>46213</v>
      </c>
      <c r="D502" s="299" t="s">
        <v>370</v>
      </c>
      <c r="E502" s="522">
        <v>9.4600000000000009</v>
      </c>
      <c r="F502" s="522"/>
      <c r="G502" s="333">
        <f t="shared" si="16"/>
        <v>2515.2699999999877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2</v>
      </c>
      <c r="C503" s="298">
        <v>46212</v>
      </c>
      <c r="D503" s="299" t="s">
        <v>979</v>
      </c>
      <c r="E503" s="522">
        <v>50.73</v>
      </c>
      <c r="F503" s="522"/>
      <c r="G503" s="333">
        <f t="shared" si="16"/>
        <v>2524.7299999999877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5</v>
      </c>
      <c r="C504" s="298">
        <v>46212</v>
      </c>
      <c r="D504" s="299" t="s">
        <v>852</v>
      </c>
      <c r="E504" s="522">
        <v>10.68</v>
      </c>
      <c r="F504" s="522"/>
      <c r="G504" s="333">
        <f t="shared" si="16"/>
        <v>2575.4599999999878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2</v>
      </c>
      <c r="C505" s="298">
        <v>46212</v>
      </c>
      <c r="D505" s="299" t="s">
        <v>975</v>
      </c>
      <c r="E505" s="522">
        <v>33.29</v>
      </c>
      <c r="F505" s="522"/>
      <c r="G505" s="333">
        <f t="shared" si="16"/>
        <v>2586.1399999999876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6</v>
      </c>
      <c r="C506" s="298">
        <v>46212</v>
      </c>
      <c r="D506" s="299" t="s">
        <v>976</v>
      </c>
      <c r="E506" s="522">
        <v>41.79</v>
      </c>
      <c r="F506" s="522"/>
      <c r="G506" s="333">
        <f t="shared" si="16"/>
        <v>2619.4299999999876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335</v>
      </c>
      <c r="B507" s="330" t="s">
        <v>335</v>
      </c>
      <c r="C507" s="298">
        <v>46212</v>
      </c>
      <c r="D507" s="299" t="s">
        <v>458</v>
      </c>
      <c r="E507" s="522"/>
      <c r="F507" s="522">
        <v>620</v>
      </c>
      <c r="G507" s="333">
        <f t="shared" si="16"/>
        <v>2661.2199999999875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291</v>
      </c>
      <c r="B508" s="330">
        <v>41</v>
      </c>
      <c r="C508" s="298">
        <v>46212</v>
      </c>
      <c r="D508" s="299" t="s">
        <v>972</v>
      </c>
      <c r="E508" s="522"/>
      <c r="F508" s="522">
        <v>800</v>
      </c>
      <c r="G508" s="333">
        <f t="shared" si="16"/>
        <v>2041.2199999999875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291</v>
      </c>
      <c r="B509" s="330">
        <v>39</v>
      </c>
      <c r="C509" s="298">
        <v>46212</v>
      </c>
      <c r="D509" s="299" t="s">
        <v>292</v>
      </c>
      <c r="E509" s="522"/>
      <c r="F509" s="522">
        <v>2763.78</v>
      </c>
      <c r="G509" s="333">
        <f t="shared" si="16"/>
        <v>1241.2199999999875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2</v>
      </c>
      <c r="C510" s="298">
        <v>46211</v>
      </c>
      <c r="D510" s="299" t="s">
        <v>389</v>
      </c>
      <c r="E510" s="522">
        <v>7.73</v>
      </c>
      <c r="F510" s="522"/>
      <c r="G510" s="333">
        <f t="shared" si="16"/>
        <v>-1522.5600000000127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3</v>
      </c>
      <c r="C511" s="298">
        <v>46211</v>
      </c>
      <c r="D511" s="299" t="s">
        <v>902</v>
      </c>
      <c r="E511" s="522">
        <v>3.5</v>
      </c>
      <c r="F511" s="522"/>
      <c r="G511" s="333">
        <f t="shared" si="16"/>
        <v>-1514.8300000000127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4</v>
      </c>
      <c r="C512" s="298">
        <v>46211</v>
      </c>
      <c r="D512" s="299" t="s">
        <v>902</v>
      </c>
      <c r="E512" s="522">
        <v>75.75</v>
      </c>
      <c r="F512" s="522"/>
      <c r="G512" s="333">
        <f t="shared" si="16"/>
        <v>-1511.3300000000127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3</v>
      </c>
      <c r="C513" s="298">
        <v>46211</v>
      </c>
      <c r="D513" s="299" t="s">
        <v>309</v>
      </c>
      <c r="E513" s="522">
        <v>4.1900000000000004</v>
      </c>
      <c r="F513" s="522"/>
      <c r="G513" s="333">
        <f t="shared" si="16"/>
        <v>-1435.5800000000127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1</v>
      </c>
      <c r="C514" s="298">
        <v>46211</v>
      </c>
      <c r="D514" s="299" t="s">
        <v>306</v>
      </c>
      <c r="E514" s="522">
        <v>145.94999999999999</v>
      </c>
      <c r="F514" s="522"/>
      <c r="G514" s="333">
        <f t="shared" si="16"/>
        <v>-1431.3900000000126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4</v>
      </c>
      <c r="C515" s="298">
        <v>46211</v>
      </c>
      <c r="D515" s="299" t="s">
        <v>296</v>
      </c>
      <c r="E515" s="522">
        <v>63.09</v>
      </c>
      <c r="F515" s="522"/>
      <c r="G515" s="333">
        <f t="shared" si="16"/>
        <v>-1285.4400000000126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8</v>
      </c>
      <c r="C516" s="298">
        <v>46211</v>
      </c>
      <c r="D516" s="299" t="s">
        <v>296</v>
      </c>
      <c r="E516" s="522">
        <v>17.739999999999998</v>
      </c>
      <c r="F516" s="522"/>
      <c r="G516" s="333">
        <f t="shared" si="16"/>
        <v>-1222.3500000000126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6</v>
      </c>
      <c r="C517" s="298">
        <v>46211</v>
      </c>
      <c r="D517" s="299" t="s">
        <v>306</v>
      </c>
      <c r="E517" s="522">
        <v>155.91999999999999</v>
      </c>
      <c r="F517" s="522"/>
      <c r="G517" s="333">
        <f t="shared" si="16"/>
        <v>-1204.6100000000126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1</v>
      </c>
      <c r="C518" s="298">
        <v>46211</v>
      </c>
      <c r="D518" s="299" t="s">
        <v>974</v>
      </c>
      <c r="E518" s="522">
        <v>31.58</v>
      </c>
      <c r="F518" s="522"/>
      <c r="G518" s="333">
        <f t="shared" si="16"/>
        <v>-1048.6900000000126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8</v>
      </c>
      <c r="C519" s="298">
        <v>46211</v>
      </c>
      <c r="D519" s="299" t="s">
        <v>453</v>
      </c>
      <c r="E519" s="522">
        <v>23.31</v>
      </c>
      <c r="F519" s="522"/>
      <c r="G519" s="333">
        <f t="shared" si="16"/>
        <v>-1017.1100000000125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6</v>
      </c>
      <c r="C520" s="298">
        <v>46211</v>
      </c>
      <c r="D520" s="299" t="s">
        <v>441</v>
      </c>
      <c r="E520" s="522">
        <v>16</v>
      </c>
      <c r="F520" s="522"/>
      <c r="G520" s="333">
        <f t="shared" si="16"/>
        <v>-993.80000000001257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4</v>
      </c>
      <c r="C521" s="298">
        <v>46210</v>
      </c>
      <c r="D521" s="299" t="s">
        <v>310</v>
      </c>
      <c r="E521" s="522">
        <v>39.11</v>
      </c>
      <c r="F521" s="522"/>
      <c r="G521" s="333">
        <f t="shared" si="16"/>
        <v>-977.80000000001257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294</v>
      </c>
      <c r="B522" s="330">
        <v>9</v>
      </c>
      <c r="C522" s="298">
        <v>46210</v>
      </c>
      <c r="D522" s="299" t="s">
        <v>58</v>
      </c>
      <c r="E522" s="522">
        <v>1231.68</v>
      </c>
      <c r="F522" s="522"/>
      <c r="G522" s="333">
        <f t="shared" si="16"/>
        <v>-938.69000000001256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335</v>
      </c>
      <c r="B523" s="330" t="s">
        <v>335</v>
      </c>
      <c r="C523" s="298">
        <v>46210</v>
      </c>
      <c r="D523" s="299" t="s">
        <v>182</v>
      </c>
      <c r="E523" s="522">
        <v>53.37</v>
      </c>
      <c r="F523" s="522"/>
      <c r="G523" s="333">
        <f t="shared" si="16"/>
        <v>292.9899999999875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294</v>
      </c>
      <c r="B524" s="330">
        <v>13</v>
      </c>
      <c r="C524" s="298">
        <v>46209</v>
      </c>
      <c r="D524" s="299" t="s">
        <v>900</v>
      </c>
      <c r="E524" s="522">
        <v>218.33</v>
      </c>
      <c r="F524" s="522"/>
      <c r="G524" s="333">
        <f t="shared" si="16"/>
        <v>346.35999999998751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287</v>
      </c>
      <c r="B525" s="330" t="s">
        <v>287</v>
      </c>
      <c r="C525" s="298">
        <v>46209</v>
      </c>
      <c r="D525" s="299" t="s">
        <v>957</v>
      </c>
      <c r="E525" s="522">
        <v>1182.68</v>
      </c>
      <c r="F525" s="522">
        <v>1182.68</v>
      </c>
      <c r="G525" s="333">
        <f t="shared" si="16"/>
        <v>564.68999999998755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3</v>
      </c>
      <c r="C526" s="298">
        <v>46209</v>
      </c>
      <c r="D526" s="299" t="s">
        <v>309</v>
      </c>
      <c r="E526" s="522">
        <v>6.19</v>
      </c>
      <c r="F526" s="522"/>
      <c r="G526" s="333">
        <f t="shared" si="16"/>
        <v>564.68999999998755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8</v>
      </c>
      <c r="C527" s="298">
        <v>46209</v>
      </c>
      <c r="D527" s="299" t="s">
        <v>967</v>
      </c>
      <c r="E527" s="522">
        <v>9.7200000000000006</v>
      </c>
      <c r="F527" s="522"/>
      <c r="G527" s="333">
        <f t="shared" si="16"/>
        <v>570.8799999999876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2</v>
      </c>
      <c r="C528" s="298">
        <v>46209</v>
      </c>
      <c r="D528" s="299" t="s">
        <v>352</v>
      </c>
      <c r="E528" s="522">
        <v>21.99</v>
      </c>
      <c r="F528" s="522"/>
      <c r="G528" s="333">
        <f t="shared" si="16"/>
        <v>580.59999999998763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2</v>
      </c>
      <c r="C529" s="298">
        <v>46209</v>
      </c>
      <c r="D529" s="299" t="s">
        <v>296</v>
      </c>
      <c r="E529" s="522">
        <v>10.02</v>
      </c>
      <c r="F529" s="522"/>
      <c r="G529" s="333">
        <f t="shared" si="16"/>
        <v>602.58999999998764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4</v>
      </c>
      <c r="C530" s="298">
        <v>46209</v>
      </c>
      <c r="D530" s="299" t="s">
        <v>296</v>
      </c>
      <c r="E530" s="522">
        <v>55.19</v>
      </c>
      <c r="F530" s="522"/>
      <c r="G530" s="333">
        <f t="shared" si="16"/>
        <v>612.60999999998762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294</v>
      </c>
      <c r="B531" s="330">
        <v>14</v>
      </c>
      <c r="C531" s="298">
        <v>46209</v>
      </c>
      <c r="D531" s="299" t="s">
        <v>956</v>
      </c>
      <c r="E531" s="522">
        <v>66.67</v>
      </c>
      <c r="F531" s="522"/>
      <c r="G531" s="333">
        <f t="shared" si="16"/>
        <v>667.79999999998756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294</v>
      </c>
      <c r="B532" s="330">
        <v>14</v>
      </c>
      <c r="C532" s="298">
        <v>46209</v>
      </c>
      <c r="D532" s="299" t="s">
        <v>366</v>
      </c>
      <c r="E532" s="522">
        <v>70.25</v>
      </c>
      <c r="F532" s="522"/>
      <c r="G532" s="333">
        <f t="shared" si="16"/>
        <v>734.46999999998752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4</v>
      </c>
      <c r="C533" s="298">
        <v>46209</v>
      </c>
      <c r="D533" s="299" t="s">
        <v>334</v>
      </c>
      <c r="E533" s="522">
        <v>36.090000000000003</v>
      </c>
      <c r="F533" s="522"/>
      <c r="G533" s="333">
        <f t="shared" si="16"/>
        <v>804.71999999998752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2</v>
      </c>
      <c r="C534" s="298">
        <v>46209</v>
      </c>
      <c r="D534" s="299" t="s">
        <v>301</v>
      </c>
      <c r="E534" s="522">
        <v>16.05</v>
      </c>
      <c r="F534" s="522"/>
      <c r="G534" s="333">
        <f t="shared" si="16"/>
        <v>840.80999999998755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2</v>
      </c>
      <c r="C535" s="298">
        <v>46208</v>
      </c>
      <c r="D535" s="299" t="s">
        <v>958</v>
      </c>
      <c r="E535" s="522">
        <v>23.03</v>
      </c>
      <c r="F535" s="522"/>
      <c r="G535" s="333">
        <f t="shared" si="16"/>
        <v>856.85999999998751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2</v>
      </c>
      <c r="C536" s="298">
        <v>46208</v>
      </c>
      <c r="D536" s="299" t="s">
        <v>370</v>
      </c>
      <c r="E536" s="522">
        <v>15.11</v>
      </c>
      <c r="F536" s="522"/>
      <c r="G536" s="333">
        <f t="shared" si="16"/>
        <v>879.88999999998748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8</v>
      </c>
      <c r="C537" s="298">
        <v>46207</v>
      </c>
      <c r="D537" s="299" t="s">
        <v>948</v>
      </c>
      <c r="E537" s="522">
        <v>47.95</v>
      </c>
      <c r="F537" s="522"/>
      <c r="G537" s="333">
        <f t="shared" si="16"/>
        <v>894.99999999998749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3</v>
      </c>
      <c r="C538" s="298">
        <v>46207</v>
      </c>
      <c r="D538" s="299" t="s">
        <v>949</v>
      </c>
      <c r="E538" s="522">
        <v>8.75</v>
      </c>
      <c r="F538" s="522"/>
      <c r="G538" s="333">
        <f t="shared" si="16"/>
        <v>942.94999999998754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294</v>
      </c>
      <c r="B539" s="330">
        <v>17</v>
      </c>
      <c r="C539" s="298">
        <v>46207</v>
      </c>
      <c r="D539" s="299" t="s">
        <v>369</v>
      </c>
      <c r="E539" s="522">
        <v>99</v>
      </c>
      <c r="F539" s="522"/>
      <c r="G539" s="333">
        <f t="shared" si="16"/>
        <v>951.69999999998754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8</v>
      </c>
      <c r="C540" s="298">
        <v>46206</v>
      </c>
      <c r="D540" s="299" t="s">
        <v>948</v>
      </c>
      <c r="E540" s="522">
        <v>85.56</v>
      </c>
      <c r="F540" s="522"/>
      <c r="G540" s="333">
        <f t="shared" si="16"/>
        <v>1050.6999999999875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3</v>
      </c>
      <c r="C541" s="298">
        <v>46206</v>
      </c>
      <c r="D541" s="299" t="s">
        <v>950</v>
      </c>
      <c r="E541" s="522">
        <v>25.07</v>
      </c>
      <c r="F541" s="522"/>
      <c r="G541" s="333">
        <f t="shared" si="16"/>
        <v>1136.2599999999875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294</v>
      </c>
      <c r="B542" s="330">
        <v>22</v>
      </c>
      <c r="C542" s="298">
        <v>46206</v>
      </c>
      <c r="D542" s="299" t="s">
        <v>951</v>
      </c>
      <c r="E542" s="522">
        <v>12.77</v>
      </c>
      <c r="F542" s="522"/>
      <c r="G542" s="333">
        <f t="shared" si="16"/>
        <v>1161.3299999999874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8</v>
      </c>
      <c r="C543" s="298">
        <v>46206</v>
      </c>
      <c r="D543" s="299" t="s">
        <v>961</v>
      </c>
      <c r="E543" s="522">
        <v>50</v>
      </c>
      <c r="F543" s="522"/>
      <c r="G543" s="333">
        <f t="shared" si="16"/>
        <v>1174.0999999999874</v>
      </c>
      <c r="H543" s="334" t="s">
        <v>298</v>
      </c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2</v>
      </c>
      <c r="C544" s="298">
        <v>46206</v>
      </c>
      <c r="D544" s="299" t="s">
        <v>962</v>
      </c>
      <c r="E544" s="522">
        <v>70</v>
      </c>
      <c r="F544" s="522"/>
      <c r="G544" s="333">
        <f t="shared" si="16"/>
        <v>1224.0999999999874</v>
      </c>
      <c r="H544" s="334" t="s">
        <v>298</v>
      </c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6</v>
      </c>
      <c r="C545" s="298">
        <v>46206</v>
      </c>
      <c r="D545" s="299" t="s">
        <v>963</v>
      </c>
      <c r="E545" s="522">
        <v>64</v>
      </c>
      <c r="F545" s="522"/>
      <c r="G545" s="333">
        <f t="shared" si="16"/>
        <v>1294.0999999999874</v>
      </c>
      <c r="H545" s="334" t="s">
        <v>298</v>
      </c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5</v>
      </c>
      <c r="C546" s="298">
        <v>46206</v>
      </c>
      <c r="D546" s="299" t="s">
        <v>960</v>
      </c>
      <c r="E546" s="522">
        <v>286.49</v>
      </c>
      <c r="F546" s="522"/>
      <c r="G546" s="333">
        <f t="shared" si="16"/>
        <v>1358.0999999999874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6</v>
      </c>
      <c r="C547" s="298">
        <v>46206</v>
      </c>
      <c r="D547" s="299" t="s">
        <v>952</v>
      </c>
      <c r="E547" s="522">
        <v>36</v>
      </c>
      <c r="F547" s="522"/>
      <c r="G547" s="333">
        <f t="shared" si="16"/>
        <v>1644.5899999999874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287</v>
      </c>
      <c r="B548" s="330" t="s">
        <v>287</v>
      </c>
      <c r="C548" s="298">
        <v>46205</v>
      </c>
      <c r="D548" s="299" t="s">
        <v>954</v>
      </c>
      <c r="E548" s="522">
        <v>-200</v>
      </c>
      <c r="F548" s="522"/>
      <c r="G548" s="333">
        <f t="shared" si="16"/>
        <v>1680.5899999999874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287</v>
      </c>
      <c r="B549" s="330" t="s">
        <v>287</v>
      </c>
      <c r="C549" s="298">
        <v>46205</v>
      </c>
      <c r="D549" s="299" t="s">
        <v>954</v>
      </c>
      <c r="E549" s="522">
        <v>-4</v>
      </c>
      <c r="F549" s="522"/>
      <c r="G549" s="333">
        <f t="shared" si="16"/>
        <v>1480.5899999999874</v>
      </c>
      <c r="H549" s="334" t="s">
        <v>298</v>
      </c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287</v>
      </c>
      <c r="B550" s="330" t="s">
        <v>287</v>
      </c>
      <c r="C550" s="298">
        <v>46205</v>
      </c>
      <c r="D550" s="299" t="s">
        <v>954</v>
      </c>
      <c r="E550" s="522">
        <v>204</v>
      </c>
      <c r="F550" s="522"/>
      <c r="G550" s="333">
        <f t="shared" si="16"/>
        <v>1476.5899999999874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6</v>
      </c>
      <c r="C551" s="298">
        <v>46205</v>
      </c>
      <c r="D551" s="299" t="s">
        <v>964</v>
      </c>
      <c r="E551" s="522">
        <v>20</v>
      </c>
      <c r="F551" s="522"/>
      <c r="G551" s="333">
        <f t="shared" si="16"/>
        <v>1680.5899999999874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287</v>
      </c>
      <c r="B552" s="330" t="s">
        <v>287</v>
      </c>
      <c r="C552" s="298">
        <v>46205</v>
      </c>
      <c r="D552" s="299" t="s">
        <v>965</v>
      </c>
      <c r="E552" s="522">
        <v>70</v>
      </c>
      <c r="F552" s="522">
        <v>70</v>
      </c>
      <c r="G552" s="333">
        <f t="shared" si="16"/>
        <v>1700.5899999999874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287</v>
      </c>
      <c r="B553" s="330" t="s">
        <v>287</v>
      </c>
      <c r="C553" s="298">
        <v>46205</v>
      </c>
      <c r="D553" s="299" t="s">
        <v>966</v>
      </c>
      <c r="E553" s="522">
        <v>783</v>
      </c>
      <c r="F553" s="522">
        <v>783</v>
      </c>
      <c r="G553" s="333">
        <f t="shared" si="16"/>
        <v>1700.5899999999874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294</v>
      </c>
      <c r="B554" s="330">
        <v>22</v>
      </c>
      <c r="C554" s="298">
        <v>46205</v>
      </c>
      <c r="D554" s="299" t="s">
        <v>374</v>
      </c>
      <c r="E554" s="522">
        <v>6.37</v>
      </c>
      <c r="F554" s="522"/>
      <c r="G554" s="333">
        <f t="shared" si="16"/>
        <v>1700.5899999999874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2</v>
      </c>
      <c r="C555" s="298">
        <v>46205</v>
      </c>
      <c r="D555" s="299" t="s">
        <v>959</v>
      </c>
      <c r="E555" s="522">
        <v>21</v>
      </c>
      <c r="F555" s="522"/>
      <c r="G555" s="333">
        <f t="shared" si="16"/>
        <v>1706.9599999999873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284</v>
      </c>
      <c r="B556" s="330">
        <v>36</v>
      </c>
      <c r="C556" s="298">
        <v>46205</v>
      </c>
      <c r="D556" s="299" t="s">
        <v>373</v>
      </c>
      <c r="E556" s="522">
        <v>50</v>
      </c>
      <c r="F556" s="522"/>
      <c r="G556" s="333">
        <f t="shared" si="16"/>
        <v>1727.9599999999873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8</v>
      </c>
      <c r="C557" s="298">
        <v>46205</v>
      </c>
      <c r="D557" s="299" t="s">
        <v>319</v>
      </c>
      <c r="E557" s="522">
        <v>53.8</v>
      </c>
      <c r="F557" s="522"/>
      <c r="G557" s="333">
        <f t="shared" si="16"/>
        <v>1777.9599999999873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3</v>
      </c>
      <c r="C558" s="298">
        <v>46204</v>
      </c>
      <c r="D558" s="299" t="s">
        <v>309</v>
      </c>
      <c r="E558" s="522">
        <v>4.1900000000000004</v>
      </c>
      <c r="F558" s="522"/>
      <c r="G558" s="333">
        <f t="shared" si="16"/>
        <v>1831.7599999999873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1</v>
      </c>
      <c r="C559" s="298">
        <v>46204</v>
      </c>
      <c r="D559" s="299" t="s">
        <v>311</v>
      </c>
      <c r="E559" s="522">
        <v>169.54</v>
      </c>
      <c r="F559" s="522"/>
      <c r="G559" s="333">
        <f t="shared" si="16"/>
        <v>1835.9499999999873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2</v>
      </c>
      <c r="C560" s="298">
        <v>46204</v>
      </c>
      <c r="D560" s="299" t="s">
        <v>953</v>
      </c>
      <c r="E560" s="522">
        <v>64.2</v>
      </c>
      <c r="F560" s="522"/>
      <c r="G560" s="333">
        <f t="shared" si="16"/>
        <v>2005.4899999999873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8</v>
      </c>
      <c r="C561" s="298">
        <v>46204</v>
      </c>
      <c r="D561" s="299" t="s">
        <v>319</v>
      </c>
      <c r="E561" s="522">
        <v>150.86000000000001</v>
      </c>
      <c r="F561" s="522"/>
      <c r="G561" s="333">
        <f t="shared" si="16"/>
        <v>2069.6899999999873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3</v>
      </c>
      <c r="C562" s="298">
        <v>46204</v>
      </c>
      <c r="D562" s="299" t="s">
        <v>453</v>
      </c>
      <c r="E562" s="522">
        <v>10.41</v>
      </c>
      <c r="F562" s="522"/>
      <c r="G562" s="333">
        <f t="shared" si="16"/>
        <v>2220.5499999999874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1</v>
      </c>
      <c r="C563" s="298">
        <v>46204</v>
      </c>
      <c r="D563" s="299" t="s">
        <v>306</v>
      </c>
      <c r="E563" s="522">
        <v>98.37</v>
      </c>
      <c r="F563" s="522"/>
      <c r="G563" s="333">
        <f t="shared" si="16"/>
        <v>2230.9599999999873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6</v>
      </c>
      <c r="C564" s="298">
        <v>46204</v>
      </c>
      <c r="D564" s="299" t="s">
        <v>396</v>
      </c>
      <c r="E564" s="522">
        <v>54.76</v>
      </c>
      <c r="F564" s="522"/>
      <c r="G564" s="333">
        <f t="shared" si="16"/>
        <v>2329.3299999999872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284</v>
      </c>
      <c r="B565" s="330">
        <v>37</v>
      </c>
      <c r="C565" s="298">
        <v>46203</v>
      </c>
      <c r="D565" s="299" t="s">
        <v>968</v>
      </c>
      <c r="E565" s="522">
        <v>6487.16</v>
      </c>
      <c r="F565" s="522"/>
      <c r="G565" s="333">
        <f t="shared" si="16"/>
        <v>2384.0899999999874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286</v>
      </c>
      <c r="B566" s="330">
        <v>25</v>
      </c>
      <c r="C566" s="298">
        <v>46203</v>
      </c>
      <c r="D566" s="298" t="s">
        <v>204</v>
      </c>
      <c r="E566" s="331">
        <v>350</v>
      </c>
      <c r="F566" s="522"/>
      <c r="G566" s="333">
        <f t="shared" si="16"/>
        <v>8871.2499999999873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286</v>
      </c>
      <c r="B567" s="330">
        <v>26</v>
      </c>
      <c r="C567" s="298">
        <v>46203</v>
      </c>
      <c r="D567" s="298" t="s">
        <v>205</v>
      </c>
      <c r="E567" s="331">
        <v>320</v>
      </c>
      <c r="F567" s="522"/>
      <c r="G567" s="333">
        <f t="shared" si="16"/>
        <v>9221.2499999999873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286</v>
      </c>
      <c r="B568" s="330">
        <v>27</v>
      </c>
      <c r="C568" s="298">
        <v>46203</v>
      </c>
      <c r="D568" s="298" t="s">
        <v>206</v>
      </c>
      <c r="E568" s="331">
        <v>25</v>
      </c>
      <c r="F568" s="522"/>
      <c r="G568" s="333">
        <f t="shared" si="16"/>
        <v>9541.2499999999873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286</v>
      </c>
      <c r="B569" s="330">
        <v>28</v>
      </c>
      <c r="C569" s="298">
        <v>46203</v>
      </c>
      <c r="D569" s="298" t="s">
        <v>207</v>
      </c>
      <c r="E569" s="331">
        <v>25</v>
      </c>
      <c r="F569" s="522"/>
      <c r="G569" s="333">
        <f t="shared" si="16"/>
        <v>9566.2499999999873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286</v>
      </c>
      <c r="B570" s="330">
        <v>29</v>
      </c>
      <c r="C570" s="298">
        <v>46203</v>
      </c>
      <c r="D570" s="298" t="s">
        <v>208</v>
      </c>
      <c r="E570" s="331">
        <v>45</v>
      </c>
      <c r="F570" s="522"/>
      <c r="G570" s="333">
        <f t="shared" si="16"/>
        <v>9591.2499999999873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286</v>
      </c>
      <c r="B571" s="330">
        <v>30</v>
      </c>
      <c r="C571" s="298">
        <v>46203</v>
      </c>
      <c r="D571" s="298" t="s">
        <v>209</v>
      </c>
      <c r="E571" s="331">
        <v>400</v>
      </c>
      <c r="F571" s="522"/>
      <c r="G571" s="333">
        <f t="shared" si="16"/>
        <v>9636.2499999999873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286</v>
      </c>
      <c r="B572" s="330">
        <v>31</v>
      </c>
      <c r="C572" s="298">
        <v>46203</v>
      </c>
      <c r="D572" s="298" t="s">
        <v>210</v>
      </c>
      <c r="E572" s="331">
        <v>375</v>
      </c>
      <c r="F572" s="522"/>
      <c r="G572" s="333">
        <f t="shared" si="16"/>
        <v>10036.249999999987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286</v>
      </c>
      <c r="B573" s="330">
        <v>32</v>
      </c>
      <c r="C573" s="298">
        <v>46203</v>
      </c>
      <c r="D573" s="298" t="s">
        <v>211</v>
      </c>
      <c r="E573" s="331">
        <v>100</v>
      </c>
      <c r="F573" s="522"/>
      <c r="G573" s="333">
        <f t="shared" si="16"/>
        <v>10411.249999999987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286</v>
      </c>
      <c r="B574" s="330">
        <v>33</v>
      </c>
      <c r="C574" s="298">
        <v>46203</v>
      </c>
      <c r="D574" s="298" t="s">
        <v>212</v>
      </c>
      <c r="E574" s="331">
        <v>85</v>
      </c>
      <c r="F574" s="522"/>
      <c r="G574" s="333">
        <f t="shared" si="16"/>
        <v>10511.249999999987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286</v>
      </c>
      <c r="B575" s="330">
        <v>34</v>
      </c>
      <c r="C575" s="298">
        <v>46203</v>
      </c>
      <c r="D575" s="298" t="s">
        <v>213</v>
      </c>
      <c r="E575" s="331">
        <v>230</v>
      </c>
      <c r="F575" s="522"/>
      <c r="G575" s="333">
        <f t="shared" si="16"/>
        <v>10596.249999999987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286</v>
      </c>
      <c r="B576" s="330">
        <v>35</v>
      </c>
      <c r="C576" s="298">
        <v>46203</v>
      </c>
      <c r="D576" s="298" t="s">
        <v>214</v>
      </c>
      <c r="E576" s="331">
        <v>45</v>
      </c>
      <c r="F576" s="522"/>
      <c r="G576" s="333">
        <f t="shared" si="16"/>
        <v>10826.249999999987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294</v>
      </c>
      <c r="B577" s="330">
        <v>10</v>
      </c>
      <c r="C577" s="298">
        <v>46203</v>
      </c>
      <c r="D577" s="298" t="s">
        <v>176</v>
      </c>
      <c r="E577" s="522">
        <v>17.899999999999999</v>
      </c>
      <c r="F577" s="522"/>
      <c r="G577" s="333">
        <f t="shared" si="16"/>
        <v>10871.249999999987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287</v>
      </c>
      <c r="B578" s="330" t="s">
        <v>287</v>
      </c>
      <c r="C578" s="298">
        <v>46203</v>
      </c>
      <c r="D578" s="299" t="s">
        <v>422</v>
      </c>
      <c r="E578" s="522">
        <v>185.64</v>
      </c>
      <c r="F578" s="522">
        <v>185.64</v>
      </c>
      <c r="G578" s="333">
        <f t="shared" si="16"/>
        <v>10889.149999999987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6</v>
      </c>
      <c r="C579" s="298">
        <v>46203</v>
      </c>
      <c r="D579" s="299" t="s">
        <v>945</v>
      </c>
      <c r="E579" s="522">
        <v>-20</v>
      </c>
      <c r="F579" s="522"/>
      <c r="G579" s="333">
        <f t="shared" si="16"/>
        <v>10889.149999999987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287</v>
      </c>
      <c r="B580" s="330" t="s">
        <v>287</v>
      </c>
      <c r="C580" s="298">
        <v>46202</v>
      </c>
      <c r="D580" s="299" t="s">
        <v>946</v>
      </c>
      <c r="E580" s="522">
        <v>580</v>
      </c>
      <c r="F580" s="522">
        <v>580</v>
      </c>
      <c r="G580" s="333">
        <f t="shared" si="16"/>
        <v>10869.149999999987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291</v>
      </c>
      <c r="B581" s="330">
        <v>38</v>
      </c>
      <c r="C581" s="298">
        <v>46202</v>
      </c>
      <c r="D581" s="299" t="s">
        <v>293</v>
      </c>
      <c r="E581" s="522"/>
      <c r="F581" s="522">
        <v>4720.8599999999997</v>
      </c>
      <c r="G581" s="333">
        <f t="shared" si="16"/>
        <v>10869.149999999987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287</v>
      </c>
      <c r="B582" s="330" t="s">
        <v>287</v>
      </c>
      <c r="C582" s="298">
        <v>46202</v>
      </c>
      <c r="D582" s="299" t="s">
        <v>940</v>
      </c>
      <c r="E582" s="522">
        <v>180</v>
      </c>
      <c r="F582" s="522">
        <v>180</v>
      </c>
      <c r="G582" s="333">
        <f t="shared" si="16"/>
        <v>6148.2899999999863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294</v>
      </c>
      <c r="B583" s="330">
        <v>20</v>
      </c>
      <c r="C583" s="298">
        <v>46202</v>
      </c>
      <c r="D583" s="299" t="s">
        <v>193</v>
      </c>
      <c r="E583" s="522">
        <v>600</v>
      </c>
      <c r="F583" s="522"/>
      <c r="G583" s="333">
        <f t="shared" si="16"/>
        <v>6148.2899999999863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1</v>
      </c>
      <c r="C584" s="298">
        <v>46202</v>
      </c>
      <c r="D584" s="299" t="s">
        <v>306</v>
      </c>
      <c r="E584" s="522">
        <v>102.13</v>
      </c>
      <c r="F584" s="522"/>
      <c r="G584" s="333">
        <f t="shared" si="16"/>
        <v>6748.2899999999863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4</v>
      </c>
      <c r="C585" s="298">
        <v>46202</v>
      </c>
      <c r="D585" s="299" t="s">
        <v>310</v>
      </c>
      <c r="E585" s="522">
        <v>40.56</v>
      </c>
      <c r="F585" s="522"/>
      <c r="G585" s="333">
        <f t="shared" si="16"/>
        <v>6850.4199999999864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3</v>
      </c>
      <c r="C586" s="298">
        <v>46202</v>
      </c>
      <c r="D586" s="299" t="s">
        <v>310</v>
      </c>
      <c r="E586" s="522">
        <v>6.84</v>
      </c>
      <c r="F586" s="522"/>
      <c r="G586" s="333">
        <f t="shared" si="16"/>
        <v>6890.9799999999868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3</v>
      </c>
      <c r="C587" s="298">
        <v>46202</v>
      </c>
      <c r="D587" s="299" t="s">
        <v>878</v>
      </c>
      <c r="E587" s="522">
        <v>11.98</v>
      </c>
      <c r="F587" s="522"/>
      <c r="G587" s="333">
        <f t="shared" si="16"/>
        <v>6897.819999999987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2</v>
      </c>
      <c r="C588" s="298">
        <v>46201</v>
      </c>
      <c r="D588" s="299" t="s">
        <v>352</v>
      </c>
      <c r="E588" s="522">
        <v>14.99</v>
      </c>
      <c r="F588" s="522"/>
      <c r="G588" s="333">
        <f t="shared" ref="G588:G601" si="17">G589-E588+F588</f>
        <v>6909.7999999999865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2</v>
      </c>
      <c r="C589" s="298">
        <v>46201</v>
      </c>
      <c r="D589" s="299" t="s">
        <v>357</v>
      </c>
      <c r="E589" s="522">
        <v>11.29</v>
      </c>
      <c r="F589" s="522"/>
      <c r="G589" s="333">
        <f t="shared" si="17"/>
        <v>6924.7899999999863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8</v>
      </c>
      <c r="C590" s="298">
        <v>46201</v>
      </c>
      <c r="D590" s="299" t="s">
        <v>319</v>
      </c>
      <c r="E590" s="522">
        <v>158.96</v>
      </c>
      <c r="F590" s="522"/>
      <c r="G590" s="333">
        <f t="shared" si="17"/>
        <v>6936.0799999999863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6</v>
      </c>
      <c r="C591" s="298">
        <v>46201</v>
      </c>
      <c r="D591" s="299" t="s">
        <v>396</v>
      </c>
      <c r="E591" s="522">
        <v>53.24</v>
      </c>
      <c r="F591" s="522"/>
      <c r="G591" s="333">
        <f t="shared" si="17"/>
        <v>7095.0399999999863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2</v>
      </c>
      <c r="C592" s="298">
        <v>46200</v>
      </c>
      <c r="D592" s="299" t="s">
        <v>915</v>
      </c>
      <c r="E592" s="522">
        <v>122.77</v>
      </c>
      <c r="F592" s="522"/>
      <c r="G592" s="333">
        <f t="shared" si="17"/>
        <v>7148.2799999999861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1</v>
      </c>
      <c r="C593" s="298">
        <v>46200</v>
      </c>
      <c r="D593" s="299" t="s">
        <v>829</v>
      </c>
      <c r="E593" s="522">
        <v>77.67</v>
      </c>
      <c r="F593" s="522"/>
      <c r="G593" s="333">
        <f t="shared" si="17"/>
        <v>7271.0499999999865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5</v>
      </c>
      <c r="C594" s="298">
        <v>46200</v>
      </c>
      <c r="D594" s="299" t="s">
        <v>941</v>
      </c>
      <c r="E594" s="522">
        <v>32.99</v>
      </c>
      <c r="F594" s="522"/>
      <c r="G594" s="333">
        <f t="shared" si="17"/>
        <v>7348.7199999999866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287</v>
      </c>
      <c r="B595" s="330" t="s">
        <v>287</v>
      </c>
      <c r="C595" s="298">
        <v>46200</v>
      </c>
      <c r="D595" s="299" t="s">
        <v>943</v>
      </c>
      <c r="E595" s="522">
        <v>207.96</v>
      </c>
      <c r="F595" s="522">
        <v>207.96</v>
      </c>
      <c r="G595" s="333">
        <f t="shared" si="17"/>
        <v>7381.7099999999864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2</v>
      </c>
      <c r="C596" s="298">
        <v>46199</v>
      </c>
      <c r="D596" s="299" t="s">
        <v>866</v>
      </c>
      <c r="E596" s="522">
        <v>51.84</v>
      </c>
      <c r="F596" s="522"/>
      <c r="G596" s="333">
        <f t="shared" si="17"/>
        <v>7381.7099999999864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3</v>
      </c>
      <c r="C597" s="298">
        <v>46199</v>
      </c>
      <c r="D597" s="299" t="s">
        <v>296</v>
      </c>
      <c r="E597" s="522">
        <v>10.31</v>
      </c>
      <c r="F597" s="522"/>
      <c r="G597" s="333">
        <f t="shared" si="17"/>
        <v>7433.5499999999865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4</v>
      </c>
      <c r="C598" s="298">
        <v>46199</v>
      </c>
      <c r="D598" s="299" t="s">
        <v>296</v>
      </c>
      <c r="E598" s="522">
        <v>87.14</v>
      </c>
      <c r="F598" s="522"/>
      <c r="G598" s="333">
        <f t="shared" si="17"/>
        <v>7443.8599999999869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5</v>
      </c>
      <c r="C599" s="298">
        <v>46199</v>
      </c>
      <c r="D599" s="299" t="s">
        <v>938</v>
      </c>
      <c r="E599" s="522">
        <v>20</v>
      </c>
      <c r="F599" s="522"/>
      <c r="G599" s="333">
        <f t="shared" si="17"/>
        <v>7530.9999999999873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294</v>
      </c>
      <c r="B600" s="330">
        <v>12</v>
      </c>
      <c r="C600" s="298">
        <v>46198</v>
      </c>
      <c r="D600" s="299" t="s">
        <v>314</v>
      </c>
      <c r="E600" s="522">
        <v>204.48</v>
      </c>
      <c r="F600" s="522"/>
      <c r="G600" s="333">
        <f t="shared" si="17"/>
        <v>7550.9999999999873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291</v>
      </c>
      <c r="B601" s="330">
        <v>39</v>
      </c>
      <c r="C601" s="298">
        <v>46198</v>
      </c>
      <c r="D601" s="299" t="s">
        <v>292</v>
      </c>
      <c r="E601" s="522"/>
      <c r="F601" s="522">
        <v>2763.77</v>
      </c>
      <c r="G601" s="333">
        <f t="shared" si="17"/>
        <v>7755.4799999999868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5</v>
      </c>
      <c r="C602" s="298">
        <v>46198</v>
      </c>
      <c r="D602" s="299" t="s">
        <v>844</v>
      </c>
      <c r="E602" s="522">
        <v>11.2</v>
      </c>
      <c r="F602" s="522"/>
      <c r="G602" s="333">
        <f t="shared" ref="G602:G622" si="18">G603-E602+F602</f>
        <v>4991.7099999999864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2</v>
      </c>
      <c r="C603" s="298">
        <v>46197</v>
      </c>
      <c r="D603" s="299" t="s">
        <v>939</v>
      </c>
      <c r="E603" s="522">
        <v>15.99</v>
      </c>
      <c r="F603" s="522"/>
      <c r="G603" s="333">
        <f t="shared" si="18"/>
        <v>5002.9099999999862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5</v>
      </c>
      <c r="C604" s="298">
        <v>46197</v>
      </c>
      <c r="D604" s="299" t="s">
        <v>339</v>
      </c>
      <c r="E604" s="522">
        <v>47.93</v>
      </c>
      <c r="F604" s="522"/>
      <c r="G604" s="333">
        <f t="shared" si="18"/>
        <v>5018.899999999986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294</v>
      </c>
      <c r="B605" s="330">
        <v>43</v>
      </c>
      <c r="C605" s="298">
        <v>46197</v>
      </c>
      <c r="D605" s="299" t="s">
        <v>201</v>
      </c>
      <c r="E605" s="522">
        <v>42.84</v>
      </c>
      <c r="F605" s="522"/>
      <c r="G605" s="333">
        <f t="shared" si="18"/>
        <v>5066.8299999999863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294</v>
      </c>
      <c r="B606" s="330">
        <v>42</v>
      </c>
      <c r="C606" s="298">
        <v>46197</v>
      </c>
      <c r="D606" s="299" t="s">
        <v>200</v>
      </c>
      <c r="E606" s="522">
        <v>99.4</v>
      </c>
      <c r="F606" s="522"/>
      <c r="G606" s="333">
        <f t="shared" si="18"/>
        <v>5109.6699999999864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8</v>
      </c>
      <c r="C607" s="298">
        <v>46196</v>
      </c>
      <c r="D607" s="299" t="s">
        <v>319</v>
      </c>
      <c r="E607" s="522">
        <v>5.68</v>
      </c>
      <c r="F607" s="522"/>
      <c r="G607" s="333">
        <f t="shared" si="18"/>
        <v>5209.0699999999861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1</v>
      </c>
      <c r="C608" s="298">
        <v>46196</v>
      </c>
      <c r="D608" s="299" t="s">
        <v>306</v>
      </c>
      <c r="E608" s="522">
        <v>167.73</v>
      </c>
      <c r="F608" s="522"/>
      <c r="G608" s="333">
        <f t="shared" si="18"/>
        <v>5214.7499999999864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4</v>
      </c>
      <c r="C609" s="298">
        <v>46196</v>
      </c>
      <c r="D609" s="299" t="s">
        <v>296</v>
      </c>
      <c r="E609" s="522">
        <v>40.81</v>
      </c>
      <c r="F609" s="522"/>
      <c r="G609" s="333">
        <f t="shared" si="18"/>
        <v>5382.4799999999859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2</v>
      </c>
      <c r="C610" s="298">
        <v>46196</v>
      </c>
      <c r="D610" s="299" t="s">
        <v>334</v>
      </c>
      <c r="E610" s="522">
        <v>17.68</v>
      </c>
      <c r="F610" s="522"/>
      <c r="G610" s="333">
        <f t="shared" si="18"/>
        <v>5423.2899999999863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3</v>
      </c>
      <c r="C611" s="298">
        <v>46196</v>
      </c>
      <c r="D611" s="299" t="s">
        <v>320</v>
      </c>
      <c r="E611" s="522">
        <v>5.19</v>
      </c>
      <c r="F611" s="522"/>
      <c r="G611" s="333">
        <f t="shared" si="18"/>
        <v>5440.9699999999866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8</v>
      </c>
      <c r="C612" s="298">
        <v>46196</v>
      </c>
      <c r="D612" s="299" t="s">
        <v>308</v>
      </c>
      <c r="E612" s="522">
        <v>71.75</v>
      </c>
      <c r="F612" s="522"/>
      <c r="G612" s="333">
        <f t="shared" si="18"/>
        <v>5446.1599999999862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294</v>
      </c>
      <c r="B613" s="330">
        <v>22</v>
      </c>
      <c r="C613" s="298">
        <v>46196</v>
      </c>
      <c r="D613" s="299" t="s">
        <v>833</v>
      </c>
      <c r="E613" s="522">
        <v>15.96</v>
      </c>
      <c r="F613" s="522"/>
      <c r="G613" s="333">
        <f t="shared" si="18"/>
        <v>5517.9099999999862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2</v>
      </c>
      <c r="C614" s="298">
        <v>46195</v>
      </c>
      <c r="D614" s="299" t="s">
        <v>334</v>
      </c>
      <c r="E614" s="522">
        <v>7.89</v>
      </c>
      <c r="F614" s="522"/>
      <c r="G614" s="333">
        <f t="shared" si="18"/>
        <v>5533.8699999999862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287</v>
      </c>
      <c r="B615" s="330" t="s">
        <v>287</v>
      </c>
      <c r="C615" s="298">
        <v>46195</v>
      </c>
      <c r="D615" s="299" t="s">
        <v>937</v>
      </c>
      <c r="E615" s="522">
        <v>86.07</v>
      </c>
      <c r="F615" s="522">
        <v>86.07</v>
      </c>
      <c r="G615" s="333">
        <f t="shared" si="18"/>
        <v>5541.7599999999866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287</v>
      </c>
      <c r="B616" s="330" t="s">
        <v>287</v>
      </c>
      <c r="C616" s="298">
        <v>46195</v>
      </c>
      <c r="D616" s="299" t="s">
        <v>920</v>
      </c>
      <c r="E616" s="522">
        <v>14.98</v>
      </c>
      <c r="F616" s="522">
        <v>14.98</v>
      </c>
      <c r="G616" s="333">
        <f t="shared" si="18"/>
        <v>5541.7599999999866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287</v>
      </c>
      <c r="B617" s="330" t="s">
        <v>287</v>
      </c>
      <c r="C617" s="298">
        <v>46195</v>
      </c>
      <c r="D617" s="299" t="s">
        <v>934</v>
      </c>
      <c r="E617" s="522">
        <v>83.52</v>
      </c>
      <c r="F617" s="522">
        <v>83.52</v>
      </c>
      <c r="G617" s="333">
        <f t="shared" si="18"/>
        <v>5541.7599999999866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287</v>
      </c>
      <c r="B618" s="330" t="s">
        <v>287</v>
      </c>
      <c r="C618" s="298">
        <v>46195</v>
      </c>
      <c r="D618" s="299" t="s">
        <v>935</v>
      </c>
      <c r="E618" s="522">
        <v>62.19</v>
      </c>
      <c r="F618" s="522">
        <v>62.19</v>
      </c>
      <c r="G618" s="333">
        <f t="shared" si="18"/>
        <v>5541.7599999999866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3</v>
      </c>
      <c r="C619" s="298">
        <v>46195</v>
      </c>
      <c r="D619" s="299" t="s">
        <v>310</v>
      </c>
      <c r="E619" s="522">
        <v>6.99</v>
      </c>
      <c r="F619" s="522"/>
      <c r="G619" s="333">
        <f t="shared" si="18"/>
        <v>5541.7599999999866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287</v>
      </c>
      <c r="B620" s="330" t="s">
        <v>287</v>
      </c>
      <c r="C620" s="298">
        <v>46195</v>
      </c>
      <c r="D620" s="299" t="s">
        <v>936</v>
      </c>
      <c r="E620" s="522">
        <v>60.47</v>
      </c>
      <c r="F620" s="522">
        <v>60.47</v>
      </c>
      <c r="G620" s="333">
        <f t="shared" si="18"/>
        <v>5548.7499999999864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294</v>
      </c>
      <c r="B621" s="330">
        <v>22</v>
      </c>
      <c r="C621" s="298">
        <v>46195</v>
      </c>
      <c r="D621" s="299" t="s">
        <v>323</v>
      </c>
      <c r="E621" s="522">
        <v>20.22</v>
      </c>
      <c r="F621" s="522"/>
      <c r="G621" s="333">
        <f t="shared" si="18"/>
        <v>5548.7499999999864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6</v>
      </c>
      <c r="C622" s="298">
        <v>46195</v>
      </c>
      <c r="D622" s="299" t="s">
        <v>917</v>
      </c>
      <c r="E622" s="522">
        <v>200</v>
      </c>
      <c r="F622" s="522"/>
      <c r="G622" s="333">
        <f t="shared" si="18"/>
        <v>5568.9699999999866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5</v>
      </c>
      <c r="C623" s="298">
        <v>46194</v>
      </c>
      <c r="D623" s="299" t="s">
        <v>339</v>
      </c>
      <c r="E623" s="522">
        <v>47.93</v>
      </c>
      <c r="F623" s="522"/>
      <c r="G623" s="333">
        <f t="shared" ref="G623:G643" si="19">G624-E623+F623</f>
        <v>5768.9699999999866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287</v>
      </c>
      <c r="B624" s="330" t="s">
        <v>287</v>
      </c>
      <c r="C624" s="298">
        <v>46194</v>
      </c>
      <c r="D624" s="299" t="s">
        <v>933</v>
      </c>
      <c r="E624" s="522"/>
      <c r="F624" s="522">
        <v>50</v>
      </c>
      <c r="G624" s="333">
        <f t="shared" si="19"/>
        <v>5816.8999999999869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287</v>
      </c>
      <c r="B625" s="330" t="s">
        <v>287</v>
      </c>
      <c r="C625" s="298">
        <v>46194</v>
      </c>
      <c r="D625" s="299" t="s">
        <v>933</v>
      </c>
      <c r="E625" s="522">
        <v>50</v>
      </c>
      <c r="F625" s="522"/>
      <c r="G625" s="333">
        <f t="shared" si="19"/>
        <v>5766.8999999999869</v>
      </c>
      <c r="H625" s="334" t="s">
        <v>298</v>
      </c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287</v>
      </c>
      <c r="B626" s="330" t="s">
        <v>287</v>
      </c>
      <c r="C626" s="298">
        <v>46194</v>
      </c>
      <c r="D626" s="299" t="s">
        <v>920</v>
      </c>
      <c r="E626" s="522">
        <v>28.38</v>
      </c>
      <c r="F626" s="522">
        <v>28.38</v>
      </c>
      <c r="G626" s="333">
        <f t="shared" si="19"/>
        <v>5816.8999999999869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287</v>
      </c>
      <c r="B627" s="330" t="s">
        <v>287</v>
      </c>
      <c r="C627" s="298">
        <v>46194</v>
      </c>
      <c r="D627" s="299" t="s">
        <v>918</v>
      </c>
      <c r="E627" s="522">
        <v>35.020000000000003</v>
      </c>
      <c r="F627" s="522">
        <v>35.020000000000003</v>
      </c>
      <c r="G627" s="333">
        <f t="shared" si="19"/>
        <v>5816.8999999999869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287</v>
      </c>
      <c r="B628" s="330" t="s">
        <v>287</v>
      </c>
      <c r="C628" s="298">
        <v>46194</v>
      </c>
      <c r="D628" s="299" t="s">
        <v>925</v>
      </c>
      <c r="E628" s="522">
        <v>83.81</v>
      </c>
      <c r="F628" s="522">
        <v>83.81</v>
      </c>
      <c r="G628" s="333">
        <f t="shared" si="19"/>
        <v>5816.8999999999869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287</v>
      </c>
      <c r="B629" s="330" t="s">
        <v>287</v>
      </c>
      <c r="C629" s="298">
        <v>46194</v>
      </c>
      <c r="D629" s="299" t="s">
        <v>926</v>
      </c>
      <c r="E629" s="522">
        <v>27.43</v>
      </c>
      <c r="F629" s="522">
        <v>27.43</v>
      </c>
      <c r="G629" s="333">
        <f t="shared" si="19"/>
        <v>5816.8999999999869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287</v>
      </c>
      <c r="B630" s="330" t="s">
        <v>287</v>
      </c>
      <c r="C630" s="298">
        <v>46193</v>
      </c>
      <c r="D630" s="299" t="s">
        <v>930</v>
      </c>
      <c r="E630" s="522">
        <v>30.86</v>
      </c>
      <c r="F630" s="522">
        <v>30.86</v>
      </c>
      <c r="G630" s="333">
        <f t="shared" si="19"/>
        <v>5816.8999999999869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287</v>
      </c>
      <c r="B631" s="330" t="s">
        <v>287</v>
      </c>
      <c r="C631" s="298">
        <v>46193</v>
      </c>
      <c r="D631" s="299" t="s">
        <v>920</v>
      </c>
      <c r="E631" s="522">
        <v>13.95</v>
      </c>
      <c r="F631" s="522">
        <v>13.95</v>
      </c>
      <c r="G631" s="333">
        <f t="shared" si="19"/>
        <v>5816.8999999999869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287</v>
      </c>
      <c r="B632" s="330" t="s">
        <v>287</v>
      </c>
      <c r="C632" s="298">
        <v>46192</v>
      </c>
      <c r="D632" s="299" t="s">
        <v>932</v>
      </c>
      <c r="E632" s="522">
        <v>148.54</v>
      </c>
      <c r="F632" s="522">
        <v>148.54</v>
      </c>
      <c r="G632" s="333">
        <f t="shared" si="19"/>
        <v>5816.8999999999869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287</v>
      </c>
      <c r="B633" s="330" t="s">
        <v>287</v>
      </c>
      <c r="C633" s="298">
        <v>46192</v>
      </c>
      <c r="D633" s="299" t="s">
        <v>919</v>
      </c>
      <c r="E633" s="522">
        <v>80</v>
      </c>
      <c r="F633" s="522">
        <v>80</v>
      </c>
      <c r="G633" s="333">
        <f t="shared" si="19"/>
        <v>5816.8999999999869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287</v>
      </c>
      <c r="B634" s="330" t="s">
        <v>287</v>
      </c>
      <c r="C634" s="298">
        <v>46192</v>
      </c>
      <c r="D634" s="299" t="s">
        <v>920</v>
      </c>
      <c r="E634" s="522">
        <v>27.98</v>
      </c>
      <c r="F634" s="522">
        <v>27.98</v>
      </c>
      <c r="G634" s="333">
        <f t="shared" si="19"/>
        <v>5816.8999999999869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287</v>
      </c>
      <c r="B635" s="330" t="s">
        <v>287</v>
      </c>
      <c r="C635" s="298">
        <v>46192</v>
      </c>
      <c r="D635" s="299" t="s">
        <v>931</v>
      </c>
      <c r="E635" s="522">
        <v>30.63</v>
      </c>
      <c r="F635" s="522">
        <v>30.63</v>
      </c>
      <c r="G635" s="333">
        <f t="shared" si="19"/>
        <v>5816.8999999999869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294</v>
      </c>
      <c r="B636" s="330">
        <v>22</v>
      </c>
      <c r="C636" s="298">
        <v>46192</v>
      </c>
      <c r="D636" s="299" t="s">
        <v>921</v>
      </c>
      <c r="E636" s="522">
        <v>7.46</v>
      </c>
      <c r="F636" s="522"/>
      <c r="G636" s="333">
        <f t="shared" si="19"/>
        <v>5816.8999999999869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287</v>
      </c>
      <c r="B637" s="330" t="s">
        <v>287</v>
      </c>
      <c r="C637" s="298">
        <v>46192</v>
      </c>
      <c r="D637" s="299" t="s">
        <v>922</v>
      </c>
      <c r="E637" s="522">
        <v>22.07</v>
      </c>
      <c r="F637" s="522">
        <v>22.07</v>
      </c>
      <c r="G637" s="333">
        <f t="shared" si="19"/>
        <v>5824.3599999999869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287</v>
      </c>
      <c r="B638" s="330" t="s">
        <v>287</v>
      </c>
      <c r="C638" s="298">
        <v>46192</v>
      </c>
      <c r="D638" s="299" t="s">
        <v>922</v>
      </c>
      <c r="E638" s="522">
        <v>51.04</v>
      </c>
      <c r="F638" s="522">
        <v>51.04</v>
      </c>
      <c r="G638" s="333">
        <f t="shared" si="19"/>
        <v>5824.3599999999869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287</v>
      </c>
      <c r="B639" s="330" t="s">
        <v>287</v>
      </c>
      <c r="C639" s="298">
        <v>46192</v>
      </c>
      <c r="D639" s="299" t="s">
        <v>922</v>
      </c>
      <c r="E639" s="522">
        <v>90.59</v>
      </c>
      <c r="F639" s="522">
        <v>90.59</v>
      </c>
      <c r="G639" s="333">
        <f t="shared" si="19"/>
        <v>5824.3599999999869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287</v>
      </c>
      <c r="B640" s="330" t="s">
        <v>287</v>
      </c>
      <c r="C640" s="298">
        <v>46192</v>
      </c>
      <c r="D640" s="299" t="s">
        <v>923</v>
      </c>
      <c r="E640" s="522">
        <v>26.02</v>
      </c>
      <c r="F640" s="522">
        <v>26.02</v>
      </c>
      <c r="G640" s="333">
        <f t="shared" si="19"/>
        <v>5824.3599999999869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287</v>
      </c>
      <c r="B641" s="330" t="s">
        <v>287</v>
      </c>
      <c r="C641" s="298">
        <v>46192</v>
      </c>
      <c r="D641" s="299" t="s">
        <v>923</v>
      </c>
      <c r="E641" s="522">
        <v>26.02</v>
      </c>
      <c r="F641" s="522">
        <v>26.02</v>
      </c>
      <c r="G641" s="333">
        <f t="shared" si="19"/>
        <v>5824.3599999999869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287</v>
      </c>
      <c r="B642" s="330" t="s">
        <v>287</v>
      </c>
      <c r="C642" s="298">
        <v>46192</v>
      </c>
      <c r="D642" s="299" t="s">
        <v>923</v>
      </c>
      <c r="E642" s="522">
        <v>38.03</v>
      </c>
      <c r="F642" s="522">
        <v>38.03</v>
      </c>
      <c r="G642" s="333">
        <f t="shared" si="19"/>
        <v>5824.3599999999869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287</v>
      </c>
      <c r="B643" s="330" t="s">
        <v>287</v>
      </c>
      <c r="C643" s="298">
        <v>46192</v>
      </c>
      <c r="D643" s="299" t="s">
        <v>923</v>
      </c>
      <c r="E643" s="522">
        <v>26.03</v>
      </c>
      <c r="F643" s="522">
        <v>26.03</v>
      </c>
      <c r="G643" s="333">
        <f t="shared" si="19"/>
        <v>5824.3599999999869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287</v>
      </c>
      <c r="B644" s="330" t="s">
        <v>287</v>
      </c>
      <c r="C644" s="298">
        <v>46192</v>
      </c>
      <c r="D644" s="299" t="s">
        <v>920</v>
      </c>
      <c r="E644" s="522">
        <v>21.98</v>
      </c>
      <c r="F644" s="522">
        <v>21.98</v>
      </c>
      <c r="G644" s="333">
        <f t="shared" ref="G644:G701" si="20">G645-E644+F644</f>
        <v>5824.3599999999869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287</v>
      </c>
      <c r="B645" s="330" t="s">
        <v>287</v>
      </c>
      <c r="C645" s="298">
        <v>46192</v>
      </c>
      <c r="D645" s="299" t="s">
        <v>920</v>
      </c>
      <c r="E645" s="522">
        <v>27.99</v>
      </c>
      <c r="F645" s="522">
        <v>27.99</v>
      </c>
      <c r="G645" s="333">
        <f t="shared" si="20"/>
        <v>5824.3599999999869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287</v>
      </c>
      <c r="B646" s="330" t="s">
        <v>287</v>
      </c>
      <c r="C646" s="298">
        <v>46191</v>
      </c>
      <c r="D646" s="299" t="s">
        <v>924</v>
      </c>
      <c r="E646" s="522">
        <v>22.69</v>
      </c>
      <c r="F646" s="522">
        <v>22.69</v>
      </c>
      <c r="G646" s="333">
        <f t="shared" si="20"/>
        <v>5824.3599999999869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287</v>
      </c>
      <c r="B647" s="330" t="s">
        <v>287</v>
      </c>
      <c r="C647" s="298">
        <v>46191</v>
      </c>
      <c r="D647" s="299" t="s">
        <v>925</v>
      </c>
      <c r="E647" s="522">
        <v>42.32</v>
      </c>
      <c r="F647" s="522">
        <v>42.32</v>
      </c>
      <c r="G647" s="333">
        <f t="shared" si="20"/>
        <v>5824.3599999999869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287</v>
      </c>
      <c r="B648" s="330" t="s">
        <v>287</v>
      </c>
      <c r="C648" s="298">
        <v>46191</v>
      </c>
      <c r="D648" s="299" t="s">
        <v>926</v>
      </c>
      <c r="E648" s="522">
        <v>72.86</v>
      </c>
      <c r="F648" s="522">
        <v>72.86</v>
      </c>
      <c r="G648" s="333">
        <f t="shared" si="20"/>
        <v>5824.3599999999869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287</v>
      </c>
      <c r="B649" s="330" t="s">
        <v>287</v>
      </c>
      <c r="C649" s="298">
        <v>46191</v>
      </c>
      <c r="D649" s="299" t="s">
        <v>927</v>
      </c>
      <c r="E649" s="522">
        <v>106.89</v>
      </c>
      <c r="F649" s="522">
        <v>106.89</v>
      </c>
      <c r="G649" s="333">
        <f t="shared" si="20"/>
        <v>5824.3599999999869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287</v>
      </c>
      <c r="B650" s="330" t="s">
        <v>287</v>
      </c>
      <c r="C650" s="298">
        <v>46191</v>
      </c>
      <c r="D650" s="299" t="s">
        <v>929</v>
      </c>
      <c r="E650" s="522">
        <v>94.74</v>
      </c>
      <c r="F650" s="522">
        <v>94.74</v>
      </c>
      <c r="G650" s="333">
        <f t="shared" si="20"/>
        <v>5824.3599999999869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1</v>
      </c>
      <c r="C651" s="298">
        <v>46191</v>
      </c>
      <c r="D651" s="299" t="s">
        <v>306</v>
      </c>
      <c r="E651" s="522">
        <v>99.97</v>
      </c>
      <c r="F651" s="522"/>
      <c r="G651" s="333">
        <f t="shared" si="20"/>
        <v>5824.3599999999869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294</v>
      </c>
      <c r="B652" s="330">
        <v>22</v>
      </c>
      <c r="C652" s="298">
        <v>46191</v>
      </c>
      <c r="D652" s="299" t="s">
        <v>928</v>
      </c>
      <c r="E652" s="522">
        <v>13.84</v>
      </c>
      <c r="F652" s="522"/>
      <c r="G652" s="333">
        <f t="shared" si="20"/>
        <v>5924.3299999999872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1</v>
      </c>
      <c r="C653" s="298">
        <v>46190</v>
      </c>
      <c r="D653" s="299" t="s">
        <v>306</v>
      </c>
      <c r="E653" s="522">
        <v>87.19</v>
      </c>
      <c r="F653" s="522"/>
      <c r="G653" s="333">
        <f t="shared" si="20"/>
        <v>5938.1699999999873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294</v>
      </c>
      <c r="B654" s="330">
        <v>21</v>
      </c>
      <c r="C654" s="298">
        <v>46190</v>
      </c>
      <c r="D654" s="299" t="s">
        <v>194</v>
      </c>
      <c r="E654" s="522">
        <v>81</v>
      </c>
      <c r="F654" s="522"/>
      <c r="G654" s="333">
        <f t="shared" si="20"/>
        <v>6025.3599999999869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294</v>
      </c>
      <c r="B655" s="330">
        <v>43</v>
      </c>
      <c r="C655" s="298">
        <v>46190</v>
      </c>
      <c r="D655" s="299" t="s">
        <v>333</v>
      </c>
      <c r="E655" s="522">
        <v>29.8</v>
      </c>
      <c r="F655" s="522"/>
      <c r="G655" s="333">
        <f t="shared" si="20"/>
        <v>6106.3599999999869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294</v>
      </c>
      <c r="B656" s="330">
        <v>42</v>
      </c>
      <c r="C656" s="298">
        <v>46190</v>
      </c>
      <c r="D656" s="299" t="s">
        <v>333</v>
      </c>
      <c r="E656" s="522">
        <v>74.5</v>
      </c>
      <c r="F656" s="522"/>
      <c r="G656" s="333">
        <f t="shared" si="20"/>
        <v>6136.1599999999871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4</v>
      </c>
      <c r="C657" s="298">
        <v>46190</v>
      </c>
      <c r="D657" s="299" t="s">
        <v>334</v>
      </c>
      <c r="E657" s="522">
        <v>82.35</v>
      </c>
      <c r="F657" s="522"/>
      <c r="G657" s="333">
        <f t="shared" si="20"/>
        <v>6210.6599999999871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2</v>
      </c>
      <c r="C658" s="298">
        <v>46190</v>
      </c>
      <c r="D658" s="299" t="s">
        <v>334</v>
      </c>
      <c r="E658" s="522">
        <v>17.68</v>
      </c>
      <c r="F658" s="522"/>
      <c r="G658" s="333">
        <f t="shared" si="20"/>
        <v>6293.0099999999875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6</v>
      </c>
      <c r="C659" s="298">
        <v>46190</v>
      </c>
      <c r="D659" s="299" t="s">
        <v>300</v>
      </c>
      <c r="E659" s="522">
        <v>14.67</v>
      </c>
      <c r="F659" s="522"/>
      <c r="G659" s="333">
        <f t="shared" si="20"/>
        <v>6310.6899999999878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6</v>
      </c>
      <c r="C660" s="298">
        <v>46190</v>
      </c>
      <c r="D660" s="299" t="s">
        <v>300</v>
      </c>
      <c r="E660" s="522">
        <v>56.42</v>
      </c>
      <c r="F660" s="522"/>
      <c r="G660" s="333">
        <f t="shared" si="20"/>
        <v>6325.3599999999878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6</v>
      </c>
      <c r="C661" s="298">
        <v>46190</v>
      </c>
      <c r="D661" s="299" t="s">
        <v>300</v>
      </c>
      <c r="E661" s="522">
        <v>53.23</v>
      </c>
      <c r="F661" s="522"/>
      <c r="G661" s="333">
        <f t="shared" si="20"/>
        <v>6381.7799999999879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294</v>
      </c>
      <c r="B662" s="330">
        <v>23</v>
      </c>
      <c r="C662" s="298">
        <v>46190</v>
      </c>
      <c r="D662" s="299" t="s">
        <v>63</v>
      </c>
      <c r="E662" s="522">
        <v>529.46</v>
      </c>
      <c r="F662" s="522"/>
      <c r="G662" s="333">
        <f t="shared" si="20"/>
        <v>6435.0099999999875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294</v>
      </c>
      <c r="B663" s="330">
        <v>17</v>
      </c>
      <c r="C663" s="298">
        <v>46190</v>
      </c>
      <c r="D663" s="299" t="s">
        <v>188</v>
      </c>
      <c r="E663" s="522">
        <v>42.65</v>
      </c>
      <c r="F663" s="522"/>
      <c r="G663" s="333">
        <f t="shared" si="20"/>
        <v>6964.4699999999875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294</v>
      </c>
      <c r="B664" s="330">
        <v>15</v>
      </c>
      <c r="C664" s="298">
        <v>46190</v>
      </c>
      <c r="D664" s="299" t="s">
        <v>185</v>
      </c>
      <c r="E664" s="522">
        <v>87.41</v>
      </c>
      <c r="F664" s="522"/>
      <c r="G664" s="333">
        <f t="shared" si="20"/>
        <v>7007.1199999999872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335</v>
      </c>
      <c r="B665" s="330" t="s">
        <v>335</v>
      </c>
      <c r="C665" s="298">
        <v>46190</v>
      </c>
      <c r="D665" s="299" t="s">
        <v>185</v>
      </c>
      <c r="E665" s="522">
        <v>86.48</v>
      </c>
      <c r="F665" s="522"/>
      <c r="G665" s="333">
        <f t="shared" si="20"/>
        <v>7094.529999999987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291</v>
      </c>
      <c r="B666" s="330">
        <v>40</v>
      </c>
      <c r="C666" s="298">
        <v>46190</v>
      </c>
      <c r="D666" s="299" t="s">
        <v>316</v>
      </c>
      <c r="E666" s="522"/>
      <c r="F666" s="522">
        <v>854.38</v>
      </c>
      <c r="G666" s="333">
        <f t="shared" si="20"/>
        <v>7181.0099999999866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5</v>
      </c>
      <c r="C667" s="298">
        <v>46189</v>
      </c>
      <c r="D667" s="299" t="s">
        <v>339</v>
      </c>
      <c r="E667" s="522">
        <v>21.3</v>
      </c>
      <c r="F667" s="522"/>
      <c r="G667" s="333">
        <f t="shared" si="20"/>
        <v>6326.6299999999865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294</v>
      </c>
      <c r="B668" s="330">
        <v>11</v>
      </c>
      <c r="C668" s="298">
        <v>46189</v>
      </c>
      <c r="D668" s="299" t="s">
        <v>178</v>
      </c>
      <c r="E668" s="522">
        <v>267.75</v>
      </c>
      <c r="F668" s="522"/>
      <c r="G668" s="333">
        <f t="shared" si="20"/>
        <v>6347.9299999999866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6</v>
      </c>
      <c r="C669" s="298">
        <v>46188</v>
      </c>
      <c r="D669" s="299" t="s">
        <v>883</v>
      </c>
      <c r="E669" s="522">
        <v>100</v>
      </c>
      <c r="F669" s="522"/>
      <c r="G669" s="333">
        <f t="shared" si="20"/>
        <v>6615.6799999999866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2</v>
      </c>
      <c r="C670" s="298">
        <v>46188</v>
      </c>
      <c r="D670" s="299" t="s">
        <v>334</v>
      </c>
      <c r="E670" s="522">
        <v>11.29</v>
      </c>
      <c r="F670" s="522"/>
      <c r="G670" s="333">
        <f t="shared" si="20"/>
        <v>6715.6799999999866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3</v>
      </c>
      <c r="C671" s="298">
        <v>46188</v>
      </c>
      <c r="D671" s="299" t="s">
        <v>334</v>
      </c>
      <c r="E671" s="522">
        <v>5.39</v>
      </c>
      <c r="F671" s="522"/>
      <c r="G671" s="333">
        <f t="shared" si="20"/>
        <v>6726.9699999999866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4</v>
      </c>
      <c r="C672" s="298">
        <v>46188</v>
      </c>
      <c r="D672" s="299" t="s">
        <v>334</v>
      </c>
      <c r="E672" s="522">
        <v>31.99</v>
      </c>
      <c r="F672" s="522"/>
      <c r="G672" s="333">
        <f t="shared" si="20"/>
        <v>6732.3599999999869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2</v>
      </c>
      <c r="C673" s="298">
        <v>46187</v>
      </c>
      <c r="D673" s="299" t="s">
        <v>915</v>
      </c>
      <c r="E673" s="522">
        <v>102.17</v>
      </c>
      <c r="F673" s="522"/>
      <c r="G673" s="333">
        <f t="shared" si="20"/>
        <v>6764.3499999999867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1</v>
      </c>
      <c r="C674" s="298">
        <v>46187</v>
      </c>
      <c r="D674" s="299" t="s">
        <v>829</v>
      </c>
      <c r="E674" s="522">
        <v>21.86</v>
      </c>
      <c r="F674" s="522"/>
      <c r="G674" s="333">
        <f t="shared" si="20"/>
        <v>6866.5199999999868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1</v>
      </c>
      <c r="C675" s="298">
        <v>46187</v>
      </c>
      <c r="D675" s="299" t="s">
        <v>311</v>
      </c>
      <c r="E675" s="522">
        <v>102.56</v>
      </c>
      <c r="F675" s="522"/>
      <c r="G675" s="333">
        <f t="shared" si="20"/>
        <v>6888.3799999999865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1</v>
      </c>
      <c r="C676" s="298">
        <v>46187</v>
      </c>
      <c r="D676" s="299" t="s">
        <v>329</v>
      </c>
      <c r="E676" s="522">
        <v>121.72</v>
      </c>
      <c r="F676" s="522"/>
      <c r="G676" s="333">
        <f t="shared" si="20"/>
        <v>6990.9399999999869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2</v>
      </c>
      <c r="C677" s="298">
        <v>46186</v>
      </c>
      <c r="D677" s="299" t="s">
        <v>308</v>
      </c>
      <c r="E677" s="522">
        <v>143.91999999999999</v>
      </c>
      <c r="F677" s="522"/>
      <c r="G677" s="333">
        <f t="shared" si="20"/>
        <v>7112.6599999999871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2</v>
      </c>
      <c r="C678" s="298">
        <v>46186</v>
      </c>
      <c r="D678" s="299" t="s">
        <v>345</v>
      </c>
      <c r="E678" s="522">
        <v>11.95</v>
      </c>
      <c r="F678" s="522"/>
      <c r="G678" s="333">
        <f t="shared" si="20"/>
        <v>7256.5799999999872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4</v>
      </c>
      <c r="C679" s="298">
        <v>46186</v>
      </c>
      <c r="D679" s="299" t="s">
        <v>310</v>
      </c>
      <c r="E679" s="522">
        <v>47.29</v>
      </c>
      <c r="F679" s="522"/>
      <c r="G679" s="333">
        <f t="shared" si="20"/>
        <v>7268.529999999987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1</v>
      </c>
      <c r="C680" s="298">
        <v>46186</v>
      </c>
      <c r="D680" s="299" t="s">
        <v>306</v>
      </c>
      <c r="E680" s="522">
        <v>52.7</v>
      </c>
      <c r="F680" s="522"/>
      <c r="G680" s="333">
        <f t="shared" si="20"/>
        <v>7315.819999999987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8</v>
      </c>
      <c r="C681" s="298">
        <v>46186</v>
      </c>
      <c r="D681" s="299" t="s">
        <v>308</v>
      </c>
      <c r="E681" s="522">
        <v>22.26</v>
      </c>
      <c r="F681" s="522"/>
      <c r="G681" s="333">
        <f t="shared" si="20"/>
        <v>7368.5199999999868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8</v>
      </c>
      <c r="C682" s="298">
        <v>46186</v>
      </c>
      <c r="D682" s="299" t="s">
        <v>308</v>
      </c>
      <c r="E682" s="522">
        <v>28.16</v>
      </c>
      <c r="F682" s="522"/>
      <c r="G682" s="333">
        <f t="shared" si="20"/>
        <v>7390.779999999987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2</v>
      </c>
      <c r="C683" s="298">
        <v>46186</v>
      </c>
      <c r="D683" s="299" t="s">
        <v>301</v>
      </c>
      <c r="E683" s="522">
        <v>32.049999999999997</v>
      </c>
      <c r="F683" s="522"/>
      <c r="G683" s="333">
        <f t="shared" si="20"/>
        <v>7418.9399999999869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5</v>
      </c>
      <c r="C684" s="298">
        <v>46186</v>
      </c>
      <c r="D684" s="299" t="s">
        <v>916</v>
      </c>
      <c r="E684" s="522">
        <v>24</v>
      </c>
      <c r="F684" s="522"/>
      <c r="G684" s="333">
        <f t="shared" si="20"/>
        <v>7450.989999999987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1</v>
      </c>
      <c r="C685" s="298">
        <v>46186</v>
      </c>
      <c r="D685" s="299" t="s">
        <v>306</v>
      </c>
      <c r="E685" s="522">
        <v>19.98</v>
      </c>
      <c r="F685" s="522"/>
      <c r="G685" s="333">
        <f t="shared" si="20"/>
        <v>7474.989999999987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6</v>
      </c>
      <c r="C686" s="298">
        <v>46186</v>
      </c>
      <c r="D686" s="299" t="s">
        <v>300</v>
      </c>
      <c r="E686" s="522">
        <v>60.07</v>
      </c>
      <c r="F686" s="522"/>
      <c r="G686" s="333">
        <f t="shared" si="20"/>
        <v>7494.9699999999866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287</v>
      </c>
      <c r="B687" s="330" t="s">
        <v>287</v>
      </c>
      <c r="C687" s="298">
        <v>46186</v>
      </c>
      <c r="D687" s="299" t="s">
        <v>913</v>
      </c>
      <c r="E687" s="522"/>
      <c r="F687" s="522">
        <v>319.49</v>
      </c>
      <c r="G687" s="333">
        <f t="shared" si="20"/>
        <v>7555.0399999999863</v>
      </c>
      <c r="H687" s="334" t="s">
        <v>298</v>
      </c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287</v>
      </c>
      <c r="B688" s="330" t="s">
        <v>287</v>
      </c>
      <c r="C688" s="298">
        <v>46186</v>
      </c>
      <c r="D688" s="299" t="s">
        <v>300</v>
      </c>
      <c r="E688" s="522">
        <v>319.49</v>
      </c>
      <c r="F688" s="522"/>
      <c r="G688" s="333">
        <f t="shared" si="20"/>
        <v>7235.5499999999865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6</v>
      </c>
      <c r="C689" s="298">
        <v>46186</v>
      </c>
      <c r="D689" s="299" t="s">
        <v>912</v>
      </c>
      <c r="E689" s="522">
        <v>-0.51</v>
      </c>
      <c r="F689" s="522"/>
      <c r="G689" s="333">
        <f t="shared" si="20"/>
        <v>7555.0399999999863</v>
      </c>
      <c r="H689" s="334" t="s">
        <v>298</v>
      </c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6</v>
      </c>
      <c r="C690" s="298">
        <v>46186</v>
      </c>
      <c r="D690" s="299" t="s">
        <v>319</v>
      </c>
      <c r="E690" s="522">
        <v>13.58</v>
      </c>
      <c r="F690" s="522"/>
      <c r="G690" s="333">
        <f t="shared" si="20"/>
        <v>7554.5299999999861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294</v>
      </c>
      <c r="B691" s="330">
        <v>24</v>
      </c>
      <c r="C691" s="298">
        <v>46186</v>
      </c>
      <c r="D691" s="299" t="s">
        <v>858</v>
      </c>
      <c r="E691" s="522">
        <v>109.5</v>
      </c>
      <c r="F691" s="522"/>
      <c r="G691" s="333">
        <f t="shared" si="20"/>
        <v>7568.109999999986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294</v>
      </c>
      <c r="B692" s="330">
        <v>19</v>
      </c>
      <c r="C692" s="298">
        <v>46186</v>
      </c>
      <c r="D692" s="299" t="s">
        <v>191</v>
      </c>
      <c r="E692" s="522">
        <v>200</v>
      </c>
      <c r="F692" s="522"/>
      <c r="G692" s="333">
        <f t="shared" si="20"/>
        <v>7677.609999999986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291</v>
      </c>
      <c r="B693" s="330">
        <v>38</v>
      </c>
      <c r="C693" s="298">
        <v>46186</v>
      </c>
      <c r="D693" s="299" t="s">
        <v>293</v>
      </c>
      <c r="E693" s="522"/>
      <c r="F693" s="522">
        <v>4597.82</v>
      </c>
      <c r="G693" s="333">
        <f t="shared" si="20"/>
        <v>7877.609999999986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2</v>
      </c>
      <c r="C694" s="298">
        <v>46185</v>
      </c>
      <c r="D694" s="299" t="s">
        <v>914</v>
      </c>
      <c r="E694" s="522">
        <v>90.54</v>
      </c>
      <c r="F694" s="522"/>
      <c r="G694" s="333">
        <f t="shared" si="20"/>
        <v>3279.7899999999863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8</v>
      </c>
      <c r="C695" s="298">
        <v>46185</v>
      </c>
      <c r="D695" s="299" t="s">
        <v>914</v>
      </c>
      <c r="E695" s="522">
        <v>50</v>
      </c>
      <c r="F695" s="522"/>
      <c r="G695" s="333">
        <f t="shared" si="20"/>
        <v>3370.3299999999863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6</v>
      </c>
      <c r="C696" s="298">
        <v>46185</v>
      </c>
      <c r="D696" s="299" t="s">
        <v>300</v>
      </c>
      <c r="E696" s="522">
        <v>79.849999999999994</v>
      </c>
      <c r="F696" s="522"/>
      <c r="G696" s="333">
        <f t="shared" si="20"/>
        <v>3420.3299999999863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6</v>
      </c>
      <c r="C697" s="298">
        <v>46184</v>
      </c>
      <c r="D697" s="299" t="s">
        <v>359</v>
      </c>
      <c r="E697" s="522">
        <v>70</v>
      </c>
      <c r="F697" s="522"/>
      <c r="G697" s="333">
        <f t="shared" si="20"/>
        <v>3500.1799999999862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287</v>
      </c>
      <c r="B698" s="330" t="s">
        <v>287</v>
      </c>
      <c r="C698" s="298">
        <v>46184</v>
      </c>
      <c r="D698" s="299" t="s">
        <v>909</v>
      </c>
      <c r="E698" s="522">
        <v>2159</v>
      </c>
      <c r="F698" s="522">
        <v>2159</v>
      </c>
      <c r="G698" s="333">
        <f t="shared" si="20"/>
        <v>3570.1799999999862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294</v>
      </c>
      <c r="B699" s="330">
        <v>22</v>
      </c>
      <c r="C699" s="298">
        <v>46184</v>
      </c>
      <c r="D699" s="299" t="s">
        <v>351</v>
      </c>
      <c r="E699" s="522">
        <v>21.29</v>
      </c>
      <c r="F699" s="522"/>
      <c r="G699" s="333">
        <f t="shared" si="20"/>
        <v>3570.1799999999862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4</v>
      </c>
      <c r="C700" s="298">
        <v>46184</v>
      </c>
      <c r="D700" s="299" t="s">
        <v>296</v>
      </c>
      <c r="E700" s="522">
        <v>40.67</v>
      </c>
      <c r="F700" s="522"/>
      <c r="G700" s="333">
        <f t="shared" si="20"/>
        <v>3591.4699999999862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8</v>
      </c>
      <c r="C701" s="298">
        <v>46184</v>
      </c>
      <c r="D701" s="299" t="s">
        <v>319</v>
      </c>
      <c r="E701" s="522">
        <v>15.53</v>
      </c>
      <c r="F701" s="522"/>
      <c r="G701" s="333">
        <f t="shared" si="20"/>
        <v>3632.1399999999862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2</v>
      </c>
      <c r="C702" s="298">
        <v>46184</v>
      </c>
      <c r="D702" s="299" t="s">
        <v>471</v>
      </c>
      <c r="E702" s="522">
        <v>83.89</v>
      </c>
      <c r="F702" s="522"/>
      <c r="G702" s="333">
        <f t="shared" ref="G702:G719" si="21">G703-E702+F702</f>
        <v>3647.6699999999864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294</v>
      </c>
      <c r="B703" s="330">
        <v>23</v>
      </c>
      <c r="C703" s="298">
        <v>46184</v>
      </c>
      <c r="D703" s="299" t="s">
        <v>67</v>
      </c>
      <c r="E703" s="522">
        <v>599.86</v>
      </c>
      <c r="F703" s="522"/>
      <c r="G703" s="333">
        <f t="shared" si="21"/>
        <v>3731.5599999999863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291</v>
      </c>
      <c r="B704" s="330">
        <v>41</v>
      </c>
      <c r="C704" s="298">
        <v>46184</v>
      </c>
      <c r="D704" s="299" t="s">
        <v>907</v>
      </c>
      <c r="E704" s="522"/>
      <c r="F704" s="522">
        <v>800</v>
      </c>
      <c r="G704" s="333">
        <f t="shared" si="21"/>
        <v>4331.4199999999864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291</v>
      </c>
      <c r="B705" s="330">
        <v>39</v>
      </c>
      <c r="C705" s="298">
        <v>46184</v>
      </c>
      <c r="D705" s="299" t="s">
        <v>292</v>
      </c>
      <c r="E705" s="522"/>
      <c r="F705" s="522">
        <v>2763.78</v>
      </c>
      <c r="G705" s="333">
        <f t="shared" si="21"/>
        <v>3531.4199999999864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287</v>
      </c>
      <c r="B706" s="330" t="s">
        <v>287</v>
      </c>
      <c r="C706" s="298">
        <v>46183</v>
      </c>
      <c r="D706" s="299" t="s">
        <v>908</v>
      </c>
      <c r="E706" s="522">
        <v>816.19</v>
      </c>
      <c r="F706" s="522">
        <v>816.19</v>
      </c>
      <c r="G706" s="333">
        <f t="shared" si="21"/>
        <v>767.639999999986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6</v>
      </c>
      <c r="C707" s="298">
        <v>46183</v>
      </c>
      <c r="D707" s="299" t="s">
        <v>411</v>
      </c>
      <c r="E707" s="522">
        <v>-3.99</v>
      </c>
      <c r="F707" s="522"/>
      <c r="G707" s="333">
        <f t="shared" si="21"/>
        <v>767.639999999986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6</v>
      </c>
      <c r="C708" s="298">
        <v>46183</v>
      </c>
      <c r="D708" s="299" t="s">
        <v>905</v>
      </c>
      <c r="E708" s="522">
        <v>-0.03</v>
      </c>
      <c r="F708" s="522"/>
      <c r="G708" s="333">
        <f t="shared" si="21"/>
        <v>763.64999999998599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291</v>
      </c>
      <c r="B709" s="330">
        <v>40</v>
      </c>
      <c r="C709" s="298">
        <v>46183</v>
      </c>
      <c r="D709" s="299" t="s">
        <v>316</v>
      </c>
      <c r="E709" s="522"/>
      <c r="F709" s="522">
        <v>1250.17</v>
      </c>
      <c r="G709" s="333">
        <f t="shared" si="21"/>
        <v>763.61999999998602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2</v>
      </c>
      <c r="C710" s="298">
        <v>46182</v>
      </c>
      <c r="D710" s="299" t="s">
        <v>352</v>
      </c>
      <c r="E710" s="522">
        <v>25.98</v>
      </c>
      <c r="F710" s="522"/>
      <c r="G710" s="333">
        <f t="shared" si="21"/>
        <v>-486.55000000001405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5</v>
      </c>
      <c r="C711" s="298">
        <v>46182</v>
      </c>
      <c r="D711" s="299" t="s">
        <v>852</v>
      </c>
      <c r="E711" s="522">
        <v>10.68</v>
      </c>
      <c r="F711" s="522"/>
      <c r="G711" s="333">
        <f t="shared" si="21"/>
        <v>-460.57000000001403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2</v>
      </c>
      <c r="C712" s="298">
        <v>46182</v>
      </c>
      <c r="D712" s="299" t="s">
        <v>301</v>
      </c>
      <c r="E712" s="522">
        <v>29.95</v>
      </c>
      <c r="F712" s="522"/>
      <c r="G712" s="333">
        <f t="shared" si="21"/>
        <v>-449.89000000001403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294</v>
      </c>
      <c r="B713" s="330">
        <v>22</v>
      </c>
      <c r="C713" s="298">
        <v>46182</v>
      </c>
      <c r="D713" s="299" t="s">
        <v>906</v>
      </c>
      <c r="E713" s="522">
        <v>5.31</v>
      </c>
      <c r="F713" s="522"/>
      <c r="G713" s="333">
        <f t="shared" si="21"/>
        <v>-419.94000000001404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2</v>
      </c>
      <c r="C714" s="298">
        <v>46182</v>
      </c>
      <c r="D714" s="299" t="s">
        <v>434</v>
      </c>
      <c r="E714" s="522">
        <v>58.69</v>
      </c>
      <c r="F714" s="522"/>
      <c r="G714" s="333">
        <f t="shared" si="21"/>
        <v>-414.63000000001404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8</v>
      </c>
      <c r="C715" s="298">
        <v>46182</v>
      </c>
      <c r="D715" s="299" t="s">
        <v>434</v>
      </c>
      <c r="E715" s="522">
        <v>58.69</v>
      </c>
      <c r="F715" s="522"/>
      <c r="G715" s="333">
        <f t="shared" si="21"/>
        <v>-355.94000000001404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8</v>
      </c>
      <c r="C716" s="298">
        <v>46181</v>
      </c>
      <c r="D716" s="299" t="s">
        <v>319</v>
      </c>
      <c r="E716" s="522">
        <v>8.86</v>
      </c>
      <c r="F716" s="522"/>
      <c r="G716" s="333">
        <f t="shared" si="21"/>
        <v>-297.25000000001404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6</v>
      </c>
      <c r="C717" s="298">
        <v>46181</v>
      </c>
      <c r="D717" s="299" t="s">
        <v>396</v>
      </c>
      <c r="E717" s="522">
        <v>12.84</v>
      </c>
      <c r="F717" s="522"/>
      <c r="G717" s="333">
        <f t="shared" si="21"/>
        <v>-288.39000000001403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294</v>
      </c>
      <c r="B718" s="330">
        <v>9</v>
      </c>
      <c r="C718" s="298">
        <v>46181</v>
      </c>
      <c r="D718" s="299" t="s">
        <v>58</v>
      </c>
      <c r="E718" s="522">
        <v>1231.68</v>
      </c>
      <c r="F718" s="522"/>
      <c r="G718" s="333">
        <f t="shared" si="21"/>
        <v>-275.55000000001405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4</v>
      </c>
      <c r="C719" s="298">
        <v>46180</v>
      </c>
      <c r="D719" s="299" t="s">
        <v>310</v>
      </c>
      <c r="E719" s="522">
        <v>47.6</v>
      </c>
      <c r="F719" s="522"/>
      <c r="G719" s="333">
        <f t="shared" si="21"/>
        <v>956.12999999998601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1</v>
      </c>
      <c r="C720" s="298">
        <v>46180</v>
      </c>
      <c r="D720" s="299" t="s">
        <v>367</v>
      </c>
      <c r="E720" s="522">
        <v>48.62</v>
      </c>
      <c r="F720" s="522"/>
      <c r="G720" s="333">
        <f t="shared" ref="G720:G730" si="22">G721-E720+F720</f>
        <v>1003.729999999986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8</v>
      </c>
      <c r="C721" s="298">
        <v>46180</v>
      </c>
      <c r="D721" s="299" t="s">
        <v>362</v>
      </c>
      <c r="E721" s="522">
        <v>6.37</v>
      </c>
      <c r="F721" s="522"/>
      <c r="G721" s="333">
        <f t="shared" si="22"/>
        <v>1052.349999999986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287</v>
      </c>
      <c r="B722" s="330" t="s">
        <v>287</v>
      </c>
      <c r="C722" s="298">
        <v>46180</v>
      </c>
      <c r="D722" s="299" t="s">
        <v>888</v>
      </c>
      <c r="E722" s="522">
        <v>313.77999999999997</v>
      </c>
      <c r="F722" s="522">
        <v>313.77999999999997</v>
      </c>
      <c r="G722" s="333">
        <f t="shared" si="22"/>
        <v>1058.7199999999859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6</v>
      </c>
      <c r="C723" s="298">
        <v>46180</v>
      </c>
      <c r="D723" s="299" t="s">
        <v>396</v>
      </c>
      <c r="E723" s="522">
        <v>10.86</v>
      </c>
      <c r="F723" s="522"/>
      <c r="G723" s="333">
        <f t="shared" si="22"/>
        <v>1058.7199999999859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294</v>
      </c>
      <c r="B724" s="330">
        <v>14</v>
      </c>
      <c r="C724" s="298">
        <v>46179</v>
      </c>
      <c r="D724" s="299" t="s">
        <v>365</v>
      </c>
      <c r="E724" s="522">
        <v>66.67</v>
      </c>
      <c r="F724" s="522"/>
      <c r="G724" s="333">
        <f t="shared" si="22"/>
        <v>1069.5799999999858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5</v>
      </c>
      <c r="C725" s="298">
        <v>46179</v>
      </c>
      <c r="D725" s="299" t="s">
        <v>904</v>
      </c>
      <c r="E725" s="522">
        <v>20</v>
      </c>
      <c r="F725" s="522"/>
      <c r="G725" s="333">
        <f t="shared" si="22"/>
        <v>1136.2499999999859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1</v>
      </c>
      <c r="C726" s="298">
        <v>46179</v>
      </c>
      <c r="D726" s="299" t="s">
        <v>829</v>
      </c>
      <c r="E726" s="522">
        <v>54.06</v>
      </c>
      <c r="F726" s="522"/>
      <c r="G726" s="333">
        <f t="shared" si="22"/>
        <v>1156.2499999999859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6</v>
      </c>
      <c r="C727" s="298">
        <v>46179</v>
      </c>
      <c r="D727" s="299" t="s">
        <v>901</v>
      </c>
      <c r="E727" s="522">
        <v>19.98</v>
      </c>
      <c r="F727" s="522"/>
      <c r="G727" s="333">
        <f t="shared" si="22"/>
        <v>1210.3099999999858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6</v>
      </c>
      <c r="C728" s="298">
        <v>46179</v>
      </c>
      <c r="D728" s="299" t="s">
        <v>883</v>
      </c>
      <c r="E728" s="522">
        <v>100</v>
      </c>
      <c r="F728" s="522"/>
      <c r="G728" s="333">
        <f t="shared" si="22"/>
        <v>1230.2899999999859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8</v>
      </c>
      <c r="C729" s="298">
        <v>46178</v>
      </c>
      <c r="D729" s="299" t="s">
        <v>319</v>
      </c>
      <c r="E729" s="522">
        <v>179.72</v>
      </c>
      <c r="F729" s="522"/>
      <c r="G729" s="333">
        <f t="shared" si="22"/>
        <v>1330.2899999999859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4</v>
      </c>
      <c r="C730" s="298">
        <v>46178</v>
      </c>
      <c r="D730" s="299" t="s">
        <v>902</v>
      </c>
      <c r="E730" s="522">
        <v>41.26</v>
      </c>
      <c r="F730" s="522"/>
      <c r="G730" s="333">
        <f t="shared" si="22"/>
        <v>1510.0099999999859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2</v>
      </c>
      <c r="C731" s="298">
        <v>46178</v>
      </c>
      <c r="D731" s="299" t="s">
        <v>357</v>
      </c>
      <c r="E731" s="522">
        <v>10.07</v>
      </c>
      <c r="F731" s="522"/>
      <c r="G731" s="333">
        <f t="shared" ref="G731:G743" si="23">G732-E731+F731</f>
        <v>1551.2699999999859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2</v>
      </c>
      <c r="C732" s="298">
        <v>46178</v>
      </c>
      <c r="D732" s="299" t="s">
        <v>903</v>
      </c>
      <c r="E732" s="522">
        <v>11.75</v>
      </c>
      <c r="F732" s="522"/>
      <c r="G732" s="333">
        <f t="shared" si="23"/>
        <v>1561.3399999999858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335</v>
      </c>
      <c r="B733" s="330" t="s">
        <v>335</v>
      </c>
      <c r="C733" s="298">
        <v>46178</v>
      </c>
      <c r="D733" s="299" t="s">
        <v>182</v>
      </c>
      <c r="E733" s="522">
        <v>39.659999999999997</v>
      </c>
      <c r="F733" s="522"/>
      <c r="G733" s="333">
        <f t="shared" si="23"/>
        <v>1573.0899999999858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6</v>
      </c>
      <c r="C734" s="298">
        <v>46178</v>
      </c>
      <c r="D734" s="299" t="s">
        <v>300</v>
      </c>
      <c r="E734" s="522">
        <v>9.57</v>
      </c>
      <c r="F734" s="522"/>
      <c r="G734" s="333">
        <f t="shared" si="23"/>
        <v>1612.7499999999859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2</v>
      </c>
      <c r="C735" s="298">
        <v>46178</v>
      </c>
      <c r="D735" s="299" t="s">
        <v>375</v>
      </c>
      <c r="E735" s="522">
        <v>46.65</v>
      </c>
      <c r="F735" s="522"/>
      <c r="G735" s="333">
        <f t="shared" si="23"/>
        <v>1622.3199999999858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4</v>
      </c>
      <c r="C736" s="298">
        <v>46177</v>
      </c>
      <c r="D736" s="299" t="s">
        <v>296</v>
      </c>
      <c r="E736" s="522">
        <v>43.69</v>
      </c>
      <c r="F736" s="522"/>
      <c r="G736" s="333">
        <f t="shared" si="23"/>
        <v>1668.9699999999859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3</v>
      </c>
      <c r="C737" s="298">
        <v>46177</v>
      </c>
      <c r="D737" s="299" t="s">
        <v>334</v>
      </c>
      <c r="E737" s="522">
        <v>8.52</v>
      </c>
      <c r="F737" s="522"/>
      <c r="G737" s="333">
        <f t="shared" si="23"/>
        <v>1712.659999999986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294</v>
      </c>
      <c r="B738" s="330">
        <v>14</v>
      </c>
      <c r="C738" s="298">
        <v>46177</v>
      </c>
      <c r="D738" s="299" t="s">
        <v>366</v>
      </c>
      <c r="E738" s="522">
        <v>70.25</v>
      </c>
      <c r="F738" s="522"/>
      <c r="G738" s="333">
        <f t="shared" si="23"/>
        <v>1721.179999999986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2</v>
      </c>
      <c r="C739" s="298">
        <v>46177</v>
      </c>
      <c r="D739" s="299" t="s">
        <v>385</v>
      </c>
      <c r="E739" s="522">
        <v>14.38</v>
      </c>
      <c r="F739" s="522"/>
      <c r="G739" s="333">
        <f t="shared" si="23"/>
        <v>1791.429999999986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294</v>
      </c>
      <c r="B740" s="330">
        <v>13</v>
      </c>
      <c r="C740" s="298">
        <v>46177</v>
      </c>
      <c r="D740" s="299" t="s">
        <v>900</v>
      </c>
      <c r="E740" s="522">
        <v>122.46</v>
      </c>
      <c r="F740" s="522"/>
      <c r="G740" s="333">
        <f t="shared" si="23"/>
        <v>1805.8099999999861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294</v>
      </c>
      <c r="B741" s="330">
        <v>17</v>
      </c>
      <c r="C741" s="298">
        <v>46177</v>
      </c>
      <c r="D741" s="299" t="s">
        <v>369</v>
      </c>
      <c r="E741" s="522">
        <v>99</v>
      </c>
      <c r="F741" s="522"/>
      <c r="G741" s="333">
        <f t="shared" si="23"/>
        <v>1928.2699999999861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294</v>
      </c>
      <c r="B742" s="330">
        <v>22</v>
      </c>
      <c r="C742" s="298">
        <v>46176</v>
      </c>
      <c r="D742" s="299" t="s">
        <v>859</v>
      </c>
      <c r="E742" s="522">
        <v>12.77</v>
      </c>
      <c r="F742" s="522"/>
      <c r="G742" s="333">
        <f t="shared" si="23"/>
        <v>2027.2699999999861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8</v>
      </c>
      <c r="C743" s="298">
        <v>46176</v>
      </c>
      <c r="D743" s="299" t="s">
        <v>319</v>
      </c>
      <c r="E743" s="522">
        <v>11.55</v>
      </c>
      <c r="F743" s="522"/>
      <c r="G743" s="333">
        <f t="shared" si="23"/>
        <v>2040.0399999999861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1</v>
      </c>
      <c r="C744" s="298">
        <v>46176</v>
      </c>
      <c r="D744" s="299" t="s">
        <v>306</v>
      </c>
      <c r="E744" s="522">
        <v>96.16</v>
      </c>
      <c r="F744" s="522"/>
      <c r="G744" s="333">
        <f t="shared" ref="G744:G802" si="24">G745-E744+F744</f>
        <v>2051.589999999986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2</v>
      </c>
      <c r="C745" s="298">
        <v>46175</v>
      </c>
      <c r="D745" s="299" t="s">
        <v>897</v>
      </c>
      <c r="E745" s="522">
        <v>21.38</v>
      </c>
      <c r="F745" s="522"/>
      <c r="G745" s="333">
        <f t="shared" si="24"/>
        <v>2147.7499999999859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2</v>
      </c>
      <c r="C746" s="298">
        <v>46175</v>
      </c>
      <c r="D746" s="299" t="s">
        <v>385</v>
      </c>
      <c r="E746" s="522">
        <v>14.38</v>
      </c>
      <c r="F746" s="522"/>
      <c r="G746" s="333">
        <f t="shared" si="24"/>
        <v>2169.129999999986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6</v>
      </c>
      <c r="C747" s="298">
        <v>46175</v>
      </c>
      <c r="D747" s="299" t="s">
        <v>432</v>
      </c>
      <c r="E747" s="522">
        <v>-142</v>
      </c>
      <c r="F747" s="522"/>
      <c r="G747" s="333">
        <f t="shared" si="24"/>
        <v>2183.5099999999861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284</v>
      </c>
      <c r="B748" s="330">
        <v>36</v>
      </c>
      <c r="C748" s="298">
        <v>46175</v>
      </c>
      <c r="D748" s="299" t="s">
        <v>373</v>
      </c>
      <c r="E748" s="522">
        <v>50</v>
      </c>
      <c r="F748" s="522"/>
      <c r="G748" s="333">
        <f t="shared" si="24"/>
        <v>2041.5099999999861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294</v>
      </c>
      <c r="B749" s="330">
        <v>22</v>
      </c>
      <c r="C749" s="298">
        <v>46175</v>
      </c>
      <c r="D749" s="299" t="s">
        <v>374</v>
      </c>
      <c r="E749" s="522">
        <v>6.37</v>
      </c>
      <c r="F749" s="522"/>
      <c r="G749" s="333">
        <f t="shared" si="24"/>
        <v>2091.5099999999861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1</v>
      </c>
      <c r="C750" s="298">
        <v>46174</v>
      </c>
      <c r="D750" s="299" t="s">
        <v>306</v>
      </c>
      <c r="E750" s="522">
        <v>84.03</v>
      </c>
      <c r="F750" s="522"/>
      <c r="G750" s="333">
        <f t="shared" si="24"/>
        <v>2097.879999999986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3</v>
      </c>
      <c r="C751" s="298">
        <v>46174</v>
      </c>
      <c r="D751" s="299" t="s">
        <v>296</v>
      </c>
      <c r="E751" s="522">
        <v>10.31</v>
      </c>
      <c r="F751" s="522"/>
      <c r="G751" s="333">
        <f t="shared" si="24"/>
        <v>2181.9099999999862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2</v>
      </c>
      <c r="C752" s="298">
        <v>46174</v>
      </c>
      <c r="D752" s="299" t="s">
        <v>301</v>
      </c>
      <c r="E752" s="522">
        <v>16.05</v>
      </c>
      <c r="F752" s="522"/>
      <c r="G752" s="333">
        <f t="shared" si="24"/>
        <v>2192.2199999999862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1</v>
      </c>
      <c r="C753" s="298">
        <v>46174</v>
      </c>
      <c r="D753" s="299" t="s">
        <v>455</v>
      </c>
      <c r="E753" s="522">
        <v>50.44</v>
      </c>
      <c r="F753" s="522"/>
      <c r="G753" s="333">
        <f t="shared" si="24"/>
        <v>2208.2699999999863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6</v>
      </c>
      <c r="C754" s="298">
        <v>46174</v>
      </c>
      <c r="D754" s="299" t="s">
        <v>896</v>
      </c>
      <c r="E754" s="522">
        <v>9.99</v>
      </c>
      <c r="F754" s="522"/>
      <c r="G754" s="333">
        <f t="shared" si="24"/>
        <v>2258.7099999999864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4</v>
      </c>
      <c r="C755" s="298">
        <v>46174</v>
      </c>
      <c r="D755" s="299" t="s">
        <v>310</v>
      </c>
      <c r="E755" s="522">
        <v>44.98</v>
      </c>
      <c r="F755" s="522"/>
      <c r="G755" s="333">
        <f t="shared" si="24"/>
        <v>2268.6999999999862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1</v>
      </c>
      <c r="C756" s="298">
        <v>46174</v>
      </c>
      <c r="D756" s="299" t="s">
        <v>311</v>
      </c>
      <c r="E756" s="522">
        <v>106.14</v>
      </c>
      <c r="F756" s="522"/>
      <c r="G756" s="333">
        <f t="shared" si="24"/>
        <v>2313.6799999999862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294</v>
      </c>
      <c r="B757" s="330">
        <v>16</v>
      </c>
      <c r="C757" s="298">
        <v>46174</v>
      </c>
      <c r="D757" s="299" t="s">
        <v>622</v>
      </c>
      <c r="E757" s="522">
        <v>62.31</v>
      </c>
      <c r="F757" s="522"/>
      <c r="G757" s="333">
        <f t="shared" si="24"/>
        <v>2419.8199999999861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3</v>
      </c>
      <c r="C758" s="298">
        <v>46174</v>
      </c>
      <c r="D758" s="299" t="s">
        <v>350</v>
      </c>
      <c r="E758" s="522">
        <v>8.1</v>
      </c>
      <c r="F758" s="522"/>
      <c r="G758" s="333">
        <f t="shared" si="24"/>
        <v>2482.129999999986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287</v>
      </c>
      <c r="B759" s="330" t="s">
        <v>287</v>
      </c>
      <c r="C759" s="298">
        <v>46174</v>
      </c>
      <c r="D759" s="299" t="s">
        <v>886</v>
      </c>
      <c r="E759" s="522">
        <v>320</v>
      </c>
      <c r="F759" s="522">
        <v>320</v>
      </c>
      <c r="G759" s="333">
        <f t="shared" si="24"/>
        <v>2490.2299999999859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6</v>
      </c>
      <c r="C760" s="298">
        <v>46174</v>
      </c>
      <c r="D760" s="299" t="s">
        <v>887</v>
      </c>
      <c r="E760" s="522">
        <v>20</v>
      </c>
      <c r="F760" s="522"/>
      <c r="G760" s="333">
        <f t="shared" si="24"/>
        <v>2490.2299999999859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284</v>
      </c>
      <c r="B761" s="330">
        <v>37</v>
      </c>
      <c r="C761" s="298">
        <v>46173</v>
      </c>
      <c r="D761" s="299" t="s">
        <v>893</v>
      </c>
      <c r="E761" s="522">
        <v>1160.3599999999999</v>
      </c>
      <c r="F761" s="522"/>
      <c r="G761" s="333">
        <f t="shared" si="24"/>
        <v>2510.2299999999859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286</v>
      </c>
      <c r="B762" s="330">
        <v>25</v>
      </c>
      <c r="C762" s="298">
        <v>46173</v>
      </c>
      <c r="D762" s="298" t="s">
        <v>204</v>
      </c>
      <c r="E762" s="331">
        <v>350</v>
      </c>
      <c r="F762" s="522"/>
      <c r="G762" s="333">
        <f t="shared" si="24"/>
        <v>3670.5899999999856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286</v>
      </c>
      <c r="B763" s="330">
        <v>26</v>
      </c>
      <c r="C763" s="298">
        <v>46173</v>
      </c>
      <c r="D763" s="298" t="s">
        <v>205</v>
      </c>
      <c r="E763" s="331">
        <v>320</v>
      </c>
      <c r="F763" s="522"/>
      <c r="G763" s="333">
        <f t="shared" si="24"/>
        <v>4020.5899999999856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286</v>
      </c>
      <c r="B764" s="330">
        <v>27</v>
      </c>
      <c r="C764" s="298">
        <v>46173</v>
      </c>
      <c r="D764" s="298" t="s">
        <v>206</v>
      </c>
      <c r="E764" s="331">
        <v>25</v>
      </c>
      <c r="F764" s="522"/>
      <c r="G764" s="333">
        <f t="shared" si="24"/>
        <v>4340.5899999999856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286</v>
      </c>
      <c r="B765" s="330">
        <v>28</v>
      </c>
      <c r="C765" s="298">
        <v>46173</v>
      </c>
      <c r="D765" s="298" t="s">
        <v>207</v>
      </c>
      <c r="E765" s="331">
        <v>25</v>
      </c>
      <c r="F765" s="522"/>
      <c r="G765" s="333">
        <f t="shared" si="24"/>
        <v>4365.5899999999856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286</v>
      </c>
      <c r="B766" s="330">
        <v>29</v>
      </c>
      <c r="C766" s="298">
        <v>46173</v>
      </c>
      <c r="D766" s="298" t="s">
        <v>208</v>
      </c>
      <c r="E766" s="331">
        <v>45</v>
      </c>
      <c r="F766" s="522"/>
      <c r="G766" s="333">
        <f t="shared" si="24"/>
        <v>4390.5899999999856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286</v>
      </c>
      <c r="B767" s="330">
        <v>30</v>
      </c>
      <c r="C767" s="298">
        <v>46173</v>
      </c>
      <c r="D767" s="298" t="s">
        <v>209</v>
      </c>
      <c r="E767" s="331">
        <v>400</v>
      </c>
      <c r="F767" s="522"/>
      <c r="G767" s="333">
        <f t="shared" si="24"/>
        <v>4435.5899999999856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286</v>
      </c>
      <c r="B768" s="330">
        <v>31</v>
      </c>
      <c r="C768" s="298">
        <v>46173</v>
      </c>
      <c r="D768" s="298" t="s">
        <v>210</v>
      </c>
      <c r="E768" s="331">
        <v>375</v>
      </c>
      <c r="F768" s="522"/>
      <c r="G768" s="333">
        <f t="shared" si="24"/>
        <v>4835.5899999999856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286</v>
      </c>
      <c r="B769" s="330">
        <v>32</v>
      </c>
      <c r="C769" s="298">
        <v>46173</v>
      </c>
      <c r="D769" s="298" t="s">
        <v>211</v>
      </c>
      <c r="E769" s="331">
        <v>100</v>
      </c>
      <c r="F769" s="522"/>
      <c r="G769" s="333">
        <f t="shared" si="24"/>
        <v>5210.5899999999856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286</v>
      </c>
      <c r="B770" s="330">
        <v>33</v>
      </c>
      <c r="C770" s="298">
        <v>46173</v>
      </c>
      <c r="D770" s="298" t="s">
        <v>212</v>
      </c>
      <c r="E770" s="331">
        <v>85</v>
      </c>
      <c r="F770" s="522"/>
      <c r="G770" s="333">
        <f t="shared" si="24"/>
        <v>5310.5899999999856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286</v>
      </c>
      <c r="B771" s="330">
        <v>34</v>
      </c>
      <c r="C771" s="298">
        <v>46173</v>
      </c>
      <c r="D771" s="298" t="s">
        <v>213</v>
      </c>
      <c r="E771" s="331">
        <v>230</v>
      </c>
      <c r="F771" s="522"/>
      <c r="G771" s="333">
        <f t="shared" si="24"/>
        <v>5395.5899999999856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286</v>
      </c>
      <c r="B772" s="330">
        <v>35</v>
      </c>
      <c r="C772" s="298">
        <v>46173</v>
      </c>
      <c r="D772" s="298" t="s">
        <v>214</v>
      </c>
      <c r="E772" s="331">
        <v>45</v>
      </c>
      <c r="F772" s="522"/>
      <c r="G772" s="333">
        <f t="shared" si="24"/>
        <v>5625.5899999999856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6</v>
      </c>
      <c r="C773" s="298">
        <v>46173</v>
      </c>
      <c r="D773" s="298" t="s">
        <v>883</v>
      </c>
      <c r="E773" s="522">
        <v>50</v>
      </c>
      <c r="F773" s="522"/>
      <c r="G773" s="333">
        <f t="shared" si="24"/>
        <v>5670.5899999999856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294</v>
      </c>
      <c r="B774" s="330">
        <v>22</v>
      </c>
      <c r="C774" s="298">
        <v>46173</v>
      </c>
      <c r="D774" s="298" t="s">
        <v>833</v>
      </c>
      <c r="E774" s="522">
        <v>10.63</v>
      </c>
      <c r="F774" s="522"/>
      <c r="G774" s="333">
        <f t="shared" si="24"/>
        <v>5720.5899999999856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4</v>
      </c>
      <c r="C775" s="298">
        <v>46173</v>
      </c>
      <c r="D775" s="298" t="s">
        <v>362</v>
      </c>
      <c r="E775" s="522">
        <v>108.69</v>
      </c>
      <c r="F775" s="522"/>
      <c r="G775" s="333">
        <f t="shared" si="24"/>
        <v>5731.2199999999857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294</v>
      </c>
      <c r="B776" s="330">
        <v>10</v>
      </c>
      <c r="C776" s="298">
        <v>46173</v>
      </c>
      <c r="D776" s="298" t="s">
        <v>176</v>
      </c>
      <c r="E776" s="522">
        <v>17.899999999999999</v>
      </c>
      <c r="F776" s="522"/>
      <c r="G776" s="333">
        <f t="shared" si="24"/>
        <v>5839.9099999999853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1</v>
      </c>
      <c r="C777" s="298">
        <v>46173</v>
      </c>
      <c r="D777" s="298" t="s">
        <v>444</v>
      </c>
      <c r="E777" s="522">
        <v>9.57</v>
      </c>
      <c r="F777" s="522"/>
      <c r="G777" s="333">
        <f t="shared" si="24"/>
        <v>5857.8099999999849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8</v>
      </c>
      <c r="C778" s="298">
        <v>46172</v>
      </c>
      <c r="D778" s="298" t="s">
        <v>319</v>
      </c>
      <c r="E778" s="522">
        <v>88.98</v>
      </c>
      <c r="F778" s="522"/>
      <c r="G778" s="333">
        <f t="shared" si="24"/>
        <v>5867.3799999999846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287</v>
      </c>
      <c r="B779" s="330" t="s">
        <v>287</v>
      </c>
      <c r="C779" s="298">
        <v>46172</v>
      </c>
      <c r="D779" s="298" t="s">
        <v>889</v>
      </c>
      <c r="E779" s="522">
        <v>219.38</v>
      </c>
      <c r="F779" s="522">
        <v>219.38</v>
      </c>
      <c r="G779" s="333">
        <f t="shared" si="24"/>
        <v>5956.3599999999842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287</v>
      </c>
      <c r="B780" s="330" t="s">
        <v>287</v>
      </c>
      <c r="C780" s="298">
        <v>46172</v>
      </c>
      <c r="D780" s="298" t="s">
        <v>888</v>
      </c>
      <c r="E780" s="522">
        <v>310.98</v>
      </c>
      <c r="F780" s="522">
        <v>310.98</v>
      </c>
      <c r="G780" s="333">
        <f t="shared" si="24"/>
        <v>5956.3599999999842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2</v>
      </c>
      <c r="C781" s="298">
        <v>46172</v>
      </c>
      <c r="D781" s="298" t="s">
        <v>892</v>
      </c>
      <c r="E781" s="522">
        <v>130.68</v>
      </c>
      <c r="F781" s="522"/>
      <c r="G781" s="333">
        <f t="shared" si="24"/>
        <v>5956.3599999999842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2</v>
      </c>
      <c r="C782" s="298">
        <v>46172</v>
      </c>
      <c r="D782" s="298" t="s">
        <v>355</v>
      </c>
      <c r="E782" s="522">
        <v>49.99</v>
      </c>
      <c r="F782" s="522"/>
      <c r="G782" s="333">
        <f t="shared" si="24"/>
        <v>6087.0399999999845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2</v>
      </c>
      <c r="C783" s="298">
        <v>46171</v>
      </c>
      <c r="D783" s="298" t="s">
        <v>296</v>
      </c>
      <c r="E783" s="522">
        <v>15.1</v>
      </c>
      <c r="F783" s="522"/>
      <c r="G783" s="333">
        <f t="shared" si="24"/>
        <v>6137.0299999999843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8</v>
      </c>
      <c r="C784" s="298">
        <v>46171</v>
      </c>
      <c r="D784" s="298" t="s">
        <v>295</v>
      </c>
      <c r="E784" s="522">
        <v>7.02</v>
      </c>
      <c r="F784" s="522"/>
      <c r="G784" s="333">
        <f t="shared" si="24"/>
        <v>6152.1299999999846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4</v>
      </c>
      <c r="C785" s="298">
        <v>46171</v>
      </c>
      <c r="D785" s="298" t="s">
        <v>295</v>
      </c>
      <c r="E785" s="522">
        <v>93.38</v>
      </c>
      <c r="F785" s="522"/>
      <c r="G785" s="333">
        <f t="shared" si="24"/>
        <v>6159.1499999999851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2</v>
      </c>
      <c r="C786" s="298">
        <v>46171</v>
      </c>
      <c r="D786" s="298" t="s">
        <v>352</v>
      </c>
      <c r="E786" s="522">
        <v>18.98</v>
      </c>
      <c r="F786" s="522"/>
      <c r="G786" s="333">
        <f t="shared" si="24"/>
        <v>6252.5299999999852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294</v>
      </c>
      <c r="B787" s="330">
        <v>23</v>
      </c>
      <c r="C787" s="298">
        <v>46171</v>
      </c>
      <c r="D787" s="299" t="s">
        <v>67</v>
      </c>
      <c r="E787" s="522">
        <v>650.88</v>
      </c>
      <c r="F787" s="522"/>
      <c r="G787" s="333">
        <f t="shared" si="24"/>
        <v>6271.5099999999848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294</v>
      </c>
      <c r="B788" s="330">
        <v>20</v>
      </c>
      <c r="C788" s="298">
        <v>46171</v>
      </c>
      <c r="D788" s="299" t="s">
        <v>193</v>
      </c>
      <c r="E788" s="522">
        <v>600</v>
      </c>
      <c r="F788" s="522"/>
      <c r="G788" s="333">
        <f t="shared" si="24"/>
        <v>6922.3899999999849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291</v>
      </c>
      <c r="B789" s="330">
        <v>38</v>
      </c>
      <c r="C789" s="298">
        <v>46171</v>
      </c>
      <c r="D789" s="299" t="s">
        <v>293</v>
      </c>
      <c r="E789" s="522"/>
      <c r="F789" s="522">
        <v>4597.8100000000004</v>
      </c>
      <c r="G789" s="333">
        <f t="shared" si="24"/>
        <v>7522.3899999999849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294</v>
      </c>
      <c r="B790" s="330">
        <v>42</v>
      </c>
      <c r="C790" s="298">
        <v>46171</v>
      </c>
      <c r="D790" s="299" t="s">
        <v>200</v>
      </c>
      <c r="E790" s="522">
        <v>50.92</v>
      </c>
      <c r="F790" s="522"/>
      <c r="G790" s="333">
        <f t="shared" si="24"/>
        <v>2924.5799999999849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294</v>
      </c>
      <c r="B791" s="330">
        <v>43</v>
      </c>
      <c r="C791" s="298">
        <v>46171</v>
      </c>
      <c r="D791" s="299" t="s">
        <v>201</v>
      </c>
      <c r="E791" s="522">
        <v>42.84</v>
      </c>
      <c r="F791" s="522"/>
      <c r="G791" s="333">
        <f t="shared" si="24"/>
        <v>2975.499999999985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291</v>
      </c>
      <c r="B792" s="330">
        <v>39</v>
      </c>
      <c r="C792" s="298">
        <v>46170</v>
      </c>
      <c r="D792" s="299" t="s">
        <v>292</v>
      </c>
      <c r="E792" s="522"/>
      <c r="F792" s="522">
        <v>2763.79</v>
      </c>
      <c r="G792" s="333">
        <f t="shared" si="24"/>
        <v>3018.3399999999851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3</v>
      </c>
      <c r="C793" s="298">
        <v>46170</v>
      </c>
      <c r="D793" s="299" t="s">
        <v>882</v>
      </c>
      <c r="E793" s="522">
        <v>8.9499999999999993</v>
      </c>
      <c r="F793" s="522"/>
      <c r="G793" s="333">
        <f t="shared" si="24"/>
        <v>254.54999999998506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4</v>
      </c>
      <c r="C794" s="298">
        <v>46170</v>
      </c>
      <c r="D794" s="299" t="s">
        <v>882</v>
      </c>
      <c r="E794" s="522">
        <v>43.44</v>
      </c>
      <c r="F794" s="522"/>
      <c r="G794" s="333">
        <f t="shared" si="24"/>
        <v>263.49999999998505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6</v>
      </c>
      <c r="C795" s="298">
        <v>46170</v>
      </c>
      <c r="D795" s="299" t="s">
        <v>890</v>
      </c>
      <c r="E795" s="522">
        <v>30.89</v>
      </c>
      <c r="F795" s="522"/>
      <c r="G795" s="333">
        <f t="shared" si="24"/>
        <v>306.93999999998505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2</v>
      </c>
      <c r="C796" s="298">
        <v>46170</v>
      </c>
      <c r="D796" s="299" t="s">
        <v>345</v>
      </c>
      <c r="E796" s="522">
        <v>32.659999999999997</v>
      </c>
      <c r="F796" s="522"/>
      <c r="G796" s="333">
        <f t="shared" si="24"/>
        <v>337.82999999998503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2</v>
      </c>
      <c r="C797" s="298">
        <v>46170</v>
      </c>
      <c r="D797" s="299" t="s">
        <v>385</v>
      </c>
      <c r="E797" s="522">
        <v>9.09</v>
      </c>
      <c r="F797" s="522"/>
      <c r="G797" s="333">
        <f t="shared" si="24"/>
        <v>370.48999999998506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8</v>
      </c>
      <c r="C798" s="298">
        <v>46170</v>
      </c>
      <c r="D798" s="299" t="s">
        <v>844</v>
      </c>
      <c r="E798" s="522">
        <v>36.74</v>
      </c>
      <c r="F798" s="522"/>
      <c r="G798" s="333">
        <f t="shared" si="24"/>
        <v>379.57999999998503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5</v>
      </c>
      <c r="C799" s="298">
        <v>46170</v>
      </c>
      <c r="D799" s="299" t="s">
        <v>844</v>
      </c>
      <c r="E799" s="522">
        <v>11.2</v>
      </c>
      <c r="F799" s="522"/>
      <c r="G799" s="333">
        <f t="shared" si="24"/>
        <v>416.31999999998504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2</v>
      </c>
      <c r="C800" s="298">
        <v>46169</v>
      </c>
      <c r="D800" s="299" t="s">
        <v>357</v>
      </c>
      <c r="E800" s="522">
        <v>11.29</v>
      </c>
      <c r="F800" s="522"/>
      <c r="G800" s="333">
        <f t="shared" si="24"/>
        <v>427.51999999998503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4</v>
      </c>
      <c r="C801" s="298">
        <v>46169</v>
      </c>
      <c r="D801" s="299" t="s">
        <v>362</v>
      </c>
      <c r="E801" s="522">
        <v>44.84</v>
      </c>
      <c r="F801" s="522"/>
      <c r="G801" s="333">
        <f t="shared" si="24"/>
        <v>438.80999999998505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7</v>
      </c>
      <c r="C802" s="298">
        <v>46169</v>
      </c>
      <c r="D802" s="299" t="s">
        <v>337</v>
      </c>
      <c r="E802" s="522">
        <v>139.88</v>
      </c>
      <c r="F802" s="522"/>
      <c r="G802" s="333">
        <f t="shared" si="24"/>
        <v>483.64999999998508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8</v>
      </c>
      <c r="C803" s="298">
        <v>46169</v>
      </c>
      <c r="D803" s="299" t="s">
        <v>319</v>
      </c>
      <c r="E803" s="522">
        <v>46.84</v>
      </c>
      <c r="F803" s="522"/>
      <c r="G803" s="333">
        <f t="shared" ref="G803:G840" si="25">G804-E803+F803</f>
        <v>623.52999999998508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2</v>
      </c>
      <c r="C804" s="298">
        <v>46169</v>
      </c>
      <c r="D804" s="299" t="s">
        <v>357</v>
      </c>
      <c r="E804" s="522">
        <v>9.4700000000000006</v>
      </c>
      <c r="F804" s="522"/>
      <c r="G804" s="333">
        <f t="shared" si="25"/>
        <v>670.36999999998511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8</v>
      </c>
      <c r="C805" s="298">
        <v>46168</v>
      </c>
      <c r="D805" s="299" t="s">
        <v>308</v>
      </c>
      <c r="E805" s="522">
        <v>47.99</v>
      </c>
      <c r="F805" s="522"/>
      <c r="G805" s="333">
        <f t="shared" si="25"/>
        <v>679.83999999998514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5</v>
      </c>
      <c r="C806" s="298">
        <v>46168</v>
      </c>
      <c r="D806" s="299" t="s">
        <v>870</v>
      </c>
      <c r="E806" s="522">
        <v>26</v>
      </c>
      <c r="F806" s="522"/>
      <c r="G806" s="333">
        <f t="shared" si="25"/>
        <v>727.82999999998515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4</v>
      </c>
      <c r="C807" s="298">
        <v>46168</v>
      </c>
      <c r="D807" s="299" t="s">
        <v>310</v>
      </c>
      <c r="E807" s="522">
        <v>50.15</v>
      </c>
      <c r="F807" s="522"/>
      <c r="G807" s="333">
        <f t="shared" si="25"/>
        <v>753.82999999998515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287</v>
      </c>
      <c r="B808" s="330" t="s">
        <v>287</v>
      </c>
      <c r="C808" s="298">
        <v>46168</v>
      </c>
      <c r="D808" s="299" t="s">
        <v>880</v>
      </c>
      <c r="E808" s="522">
        <v>400</v>
      </c>
      <c r="F808" s="522">
        <v>400</v>
      </c>
      <c r="G808" s="333">
        <f t="shared" si="25"/>
        <v>803.97999999998513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294</v>
      </c>
      <c r="B809" s="330">
        <v>22</v>
      </c>
      <c r="C809" s="298">
        <v>46168</v>
      </c>
      <c r="D809" s="299" t="s">
        <v>833</v>
      </c>
      <c r="E809" s="522">
        <v>15.96</v>
      </c>
      <c r="F809" s="522"/>
      <c r="G809" s="333">
        <f t="shared" si="25"/>
        <v>803.97999999998513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2</v>
      </c>
      <c r="C810" s="298">
        <v>46168</v>
      </c>
      <c r="D810" s="299" t="s">
        <v>296</v>
      </c>
      <c r="E810" s="522">
        <v>15.1</v>
      </c>
      <c r="F810" s="522"/>
      <c r="G810" s="333">
        <f t="shared" si="25"/>
        <v>819.93999999998516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4</v>
      </c>
      <c r="C811" s="298">
        <v>46168</v>
      </c>
      <c r="D811" s="299" t="s">
        <v>296</v>
      </c>
      <c r="E811" s="522">
        <v>44.67</v>
      </c>
      <c r="F811" s="522"/>
      <c r="G811" s="333">
        <f t="shared" si="25"/>
        <v>835.03999999998518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1</v>
      </c>
      <c r="C812" s="298">
        <v>46168</v>
      </c>
      <c r="D812" s="299" t="s">
        <v>300</v>
      </c>
      <c r="E812" s="522">
        <v>32.99</v>
      </c>
      <c r="F812" s="522"/>
      <c r="G812" s="333">
        <f t="shared" si="25"/>
        <v>879.70999999998514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2</v>
      </c>
      <c r="C813" s="298">
        <v>46168</v>
      </c>
      <c r="D813" s="299" t="s">
        <v>385</v>
      </c>
      <c r="E813" s="522">
        <v>14.39</v>
      </c>
      <c r="F813" s="522"/>
      <c r="G813" s="333">
        <f t="shared" si="25"/>
        <v>912.69999999998515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294</v>
      </c>
      <c r="B814" s="330">
        <v>12</v>
      </c>
      <c r="C814" s="298">
        <v>46167</v>
      </c>
      <c r="D814" s="299" t="s">
        <v>314</v>
      </c>
      <c r="E814" s="522">
        <v>204.48</v>
      </c>
      <c r="F814" s="522"/>
      <c r="G814" s="333">
        <f t="shared" si="25"/>
        <v>927.08999999998514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8</v>
      </c>
      <c r="C815" s="298">
        <v>46167</v>
      </c>
      <c r="D815" s="299" t="s">
        <v>319</v>
      </c>
      <c r="E815" s="522">
        <v>29.79</v>
      </c>
      <c r="F815" s="522"/>
      <c r="G815" s="333">
        <f t="shared" si="25"/>
        <v>1131.5699999999852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3</v>
      </c>
      <c r="C816" s="298">
        <v>46167</v>
      </c>
      <c r="D816" s="299" t="s">
        <v>347</v>
      </c>
      <c r="E816" s="522">
        <v>50</v>
      </c>
      <c r="F816" s="522"/>
      <c r="G816" s="333">
        <f t="shared" si="25"/>
        <v>1161.3599999999851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1</v>
      </c>
      <c r="C817" s="298">
        <v>46166</v>
      </c>
      <c r="D817" s="299" t="s">
        <v>329</v>
      </c>
      <c r="E817" s="522">
        <v>122.54</v>
      </c>
      <c r="F817" s="522"/>
      <c r="G817" s="333">
        <f t="shared" si="25"/>
        <v>1211.3599999999851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1</v>
      </c>
      <c r="C818" s="298">
        <v>46166</v>
      </c>
      <c r="D818" s="299" t="s">
        <v>311</v>
      </c>
      <c r="E818" s="522">
        <v>157.97</v>
      </c>
      <c r="F818" s="522"/>
      <c r="G818" s="333">
        <f t="shared" si="25"/>
        <v>1333.8999999999851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6</v>
      </c>
      <c r="C819" s="298">
        <v>46166</v>
      </c>
      <c r="D819" s="299" t="s">
        <v>300</v>
      </c>
      <c r="E819" s="522">
        <v>44.05</v>
      </c>
      <c r="F819" s="522"/>
      <c r="G819" s="333">
        <f t="shared" si="25"/>
        <v>1491.8699999999851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8</v>
      </c>
      <c r="C820" s="298">
        <v>46166</v>
      </c>
      <c r="D820" s="299" t="s">
        <v>319</v>
      </c>
      <c r="E820" s="522">
        <v>70.44</v>
      </c>
      <c r="F820" s="522"/>
      <c r="G820" s="333">
        <f t="shared" si="25"/>
        <v>1535.9199999999851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1</v>
      </c>
      <c r="C821" s="298">
        <v>46166</v>
      </c>
      <c r="D821" s="299" t="s">
        <v>329</v>
      </c>
      <c r="E821" s="522">
        <v>55.96</v>
      </c>
      <c r="F821" s="522"/>
      <c r="G821" s="333">
        <f t="shared" si="25"/>
        <v>1606.3599999999851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6</v>
      </c>
      <c r="C822" s="298">
        <v>46166</v>
      </c>
      <c r="D822" s="299" t="s">
        <v>881</v>
      </c>
      <c r="E822" s="522">
        <v>597.83000000000004</v>
      </c>
      <c r="F822" s="522"/>
      <c r="G822" s="333">
        <f t="shared" si="25"/>
        <v>1662.3199999999852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287</v>
      </c>
      <c r="B823" s="330" t="s">
        <v>287</v>
      </c>
      <c r="C823" s="298">
        <v>46166</v>
      </c>
      <c r="D823" s="299" t="s">
        <v>843</v>
      </c>
      <c r="E823" s="522">
        <v>69.2</v>
      </c>
      <c r="F823" s="522">
        <v>69.2</v>
      </c>
      <c r="G823" s="333">
        <f t="shared" si="25"/>
        <v>2260.1499999999851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1</v>
      </c>
      <c r="C824" s="298">
        <v>46165</v>
      </c>
      <c r="D824" s="299" t="s">
        <v>878</v>
      </c>
      <c r="E824" s="522">
        <v>94.76</v>
      </c>
      <c r="F824" s="522"/>
      <c r="G824" s="333">
        <f t="shared" si="25"/>
        <v>2260.1499999999851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1</v>
      </c>
      <c r="C825" s="298">
        <v>46165</v>
      </c>
      <c r="D825" s="299" t="s">
        <v>392</v>
      </c>
      <c r="E825" s="522">
        <v>34.869999999999997</v>
      </c>
      <c r="F825" s="522"/>
      <c r="G825" s="333">
        <f t="shared" si="25"/>
        <v>2354.9099999999853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8</v>
      </c>
      <c r="C826" s="298">
        <v>46165</v>
      </c>
      <c r="D826" s="299" t="s">
        <v>479</v>
      </c>
      <c r="E826" s="522">
        <v>80.48</v>
      </c>
      <c r="F826" s="522"/>
      <c r="G826" s="333">
        <f t="shared" si="25"/>
        <v>2389.7799999999852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5</v>
      </c>
      <c r="C827" s="298">
        <v>46165</v>
      </c>
      <c r="D827" s="299" t="s">
        <v>877</v>
      </c>
      <c r="E827" s="522">
        <v>25</v>
      </c>
      <c r="F827" s="522"/>
      <c r="G827" s="333">
        <f t="shared" si="25"/>
        <v>2470.2599999999852</v>
      </c>
      <c r="H827" s="334" t="s">
        <v>298</v>
      </c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6</v>
      </c>
      <c r="C828" s="298">
        <v>46165</v>
      </c>
      <c r="D828" s="299" t="s">
        <v>875</v>
      </c>
      <c r="E828" s="522">
        <v>50</v>
      </c>
      <c r="F828" s="522"/>
      <c r="G828" s="333">
        <f t="shared" si="25"/>
        <v>2495.2599999999852</v>
      </c>
      <c r="H828" s="334" t="s">
        <v>298</v>
      </c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2</v>
      </c>
      <c r="C829" s="298">
        <v>46165</v>
      </c>
      <c r="D829" s="299" t="s">
        <v>876</v>
      </c>
      <c r="E829" s="522">
        <v>25</v>
      </c>
      <c r="F829" s="522"/>
      <c r="G829" s="333">
        <f t="shared" si="25"/>
        <v>2545.2599999999852</v>
      </c>
      <c r="H829" s="334" t="s">
        <v>298</v>
      </c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2</v>
      </c>
      <c r="C830" s="298">
        <v>46164</v>
      </c>
      <c r="D830" s="299" t="s">
        <v>879</v>
      </c>
      <c r="E830" s="522">
        <v>45.46</v>
      </c>
      <c r="F830" s="522"/>
      <c r="G830" s="333">
        <f t="shared" si="25"/>
        <v>2570.2599999999852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6</v>
      </c>
      <c r="C831" s="298">
        <v>46164</v>
      </c>
      <c r="D831" s="299" t="s">
        <v>871</v>
      </c>
      <c r="E831" s="522">
        <v>22</v>
      </c>
      <c r="F831" s="522"/>
      <c r="G831" s="333">
        <f t="shared" si="25"/>
        <v>2615.7199999999852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2</v>
      </c>
      <c r="C832" s="298">
        <v>46164</v>
      </c>
      <c r="D832" s="299" t="s">
        <v>296</v>
      </c>
      <c r="E832" s="522">
        <v>14.57</v>
      </c>
      <c r="F832" s="522"/>
      <c r="G832" s="333">
        <f t="shared" si="25"/>
        <v>2637.7199999999852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3</v>
      </c>
      <c r="C833" s="298">
        <v>46163</v>
      </c>
      <c r="D833" s="299" t="s">
        <v>334</v>
      </c>
      <c r="E833" s="522">
        <v>9.01</v>
      </c>
      <c r="F833" s="522"/>
      <c r="G833" s="333">
        <f t="shared" si="25"/>
        <v>2652.2899999999854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8</v>
      </c>
      <c r="C834" s="298">
        <v>46163</v>
      </c>
      <c r="D834" s="299" t="s">
        <v>334</v>
      </c>
      <c r="E834" s="522">
        <v>6.8</v>
      </c>
      <c r="F834" s="522"/>
      <c r="G834" s="333">
        <f t="shared" si="25"/>
        <v>2661.2999999999856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2</v>
      </c>
      <c r="C835" s="298">
        <v>46163</v>
      </c>
      <c r="D835" s="299" t="s">
        <v>357</v>
      </c>
      <c r="E835" s="522">
        <v>16.649999999999999</v>
      </c>
      <c r="F835" s="522"/>
      <c r="G835" s="333">
        <f t="shared" si="25"/>
        <v>2668.0999999999858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8</v>
      </c>
      <c r="C836" s="298">
        <v>46163</v>
      </c>
      <c r="D836" s="299" t="s">
        <v>844</v>
      </c>
      <c r="E836" s="522">
        <v>24.89</v>
      </c>
      <c r="F836" s="522"/>
      <c r="G836" s="333">
        <f t="shared" si="25"/>
        <v>2684.7499999999859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5</v>
      </c>
      <c r="C837" s="298">
        <v>46163</v>
      </c>
      <c r="D837" s="299" t="s">
        <v>844</v>
      </c>
      <c r="E837" s="522">
        <v>11.2</v>
      </c>
      <c r="F837" s="522"/>
      <c r="G837" s="333">
        <f t="shared" si="25"/>
        <v>2709.6399999999858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2</v>
      </c>
      <c r="C838" s="298">
        <v>46162</v>
      </c>
      <c r="D838" s="299" t="s">
        <v>296</v>
      </c>
      <c r="E838" s="522">
        <v>11.18</v>
      </c>
      <c r="F838" s="522"/>
      <c r="G838" s="333">
        <f t="shared" si="25"/>
        <v>2720.8399999999856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2</v>
      </c>
      <c r="C839" s="298">
        <v>46162</v>
      </c>
      <c r="D839" s="299" t="s">
        <v>385</v>
      </c>
      <c r="E839" s="522">
        <v>14.38</v>
      </c>
      <c r="F839" s="522"/>
      <c r="G839" s="333">
        <f t="shared" si="25"/>
        <v>2732.0199999999854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294</v>
      </c>
      <c r="B840" s="330">
        <v>22</v>
      </c>
      <c r="C840" s="298">
        <v>46162</v>
      </c>
      <c r="D840" s="299" t="s">
        <v>323</v>
      </c>
      <c r="E840" s="522">
        <v>20.22</v>
      </c>
      <c r="F840" s="522"/>
      <c r="G840" s="333">
        <f t="shared" si="25"/>
        <v>2746.3999999999855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5</v>
      </c>
      <c r="C841" s="298">
        <v>46162</v>
      </c>
      <c r="D841" s="299" t="s">
        <v>870</v>
      </c>
      <c r="E841" s="522">
        <v>30</v>
      </c>
      <c r="F841" s="522"/>
      <c r="G841" s="333">
        <f t="shared" ref="G841:G855" si="26">G842-E841+F841</f>
        <v>2766.6199999999853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2</v>
      </c>
      <c r="C842" s="298">
        <v>46162</v>
      </c>
      <c r="D842" s="299" t="s">
        <v>872</v>
      </c>
      <c r="E842" s="522">
        <v>46.72</v>
      </c>
      <c r="F842" s="522"/>
      <c r="G842" s="333">
        <f t="shared" si="26"/>
        <v>2796.6199999999853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4</v>
      </c>
      <c r="C843" s="298">
        <v>46162</v>
      </c>
      <c r="D843" s="299" t="s">
        <v>310</v>
      </c>
      <c r="E843" s="522">
        <v>56.51</v>
      </c>
      <c r="F843" s="522"/>
      <c r="G843" s="333">
        <f t="shared" si="26"/>
        <v>2843.3399999999851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6</v>
      </c>
      <c r="C844" s="298">
        <v>46161</v>
      </c>
      <c r="D844" s="299" t="s">
        <v>869</v>
      </c>
      <c r="E844" s="522">
        <v>63.99</v>
      </c>
      <c r="F844" s="522"/>
      <c r="G844" s="333">
        <f t="shared" si="26"/>
        <v>2899.8499999999854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4</v>
      </c>
      <c r="C845" s="298">
        <v>46161</v>
      </c>
      <c r="D845" s="299" t="s">
        <v>296</v>
      </c>
      <c r="E845" s="522">
        <v>43.46</v>
      </c>
      <c r="F845" s="522"/>
      <c r="G845" s="333">
        <f t="shared" si="26"/>
        <v>2963.8399999999851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3</v>
      </c>
      <c r="C846" s="298">
        <v>46161</v>
      </c>
      <c r="D846" s="299" t="s">
        <v>296</v>
      </c>
      <c r="E846" s="522">
        <v>8.7200000000000006</v>
      </c>
      <c r="F846" s="522"/>
      <c r="G846" s="333">
        <f t="shared" si="26"/>
        <v>3007.2999999999852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2</v>
      </c>
      <c r="C847" s="298">
        <v>46161</v>
      </c>
      <c r="D847" s="299" t="s">
        <v>301</v>
      </c>
      <c r="E847" s="522">
        <v>30.9</v>
      </c>
      <c r="F847" s="522"/>
      <c r="G847" s="333">
        <f t="shared" si="26"/>
        <v>3016.019999999985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294</v>
      </c>
      <c r="B848" s="330">
        <v>22</v>
      </c>
      <c r="C848" s="298">
        <v>46161</v>
      </c>
      <c r="D848" s="299" t="s">
        <v>328</v>
      </c>
      <c r="E848" s="522">
        <v>7.46</v>
      </c>
      <c r="F848" s="522"/>
      <c r="G848" s="333">
        <f t="shared" si="26"/>
        <v>3046.9199999999851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2</v>
      </c>
      <c r="C849" s="298">
        <v>46161</v>
      </c>
      <c r="D849" s="299" t="s">
        <v>867</v>
      </c>
      <c r="E849" s="522">
        <v>31.05</v>
      </c>
      <c r="F849" s="522"/>
      <c r="G849" s="333">
        <f t="shared" si="26"/>
        <v>3054.3799999999851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2</v>
      </c>
      <c r="C850" s="298">
        <v>46161</v>
      </c>
      <c r="D850" s="299" t="s">
        <v>868</v>
      </c>
      <c r="E850" s="522">
        <v>54.41</v>
      </c>
      <c r="F850" s="522"/>
      <c r="G850" s="333">
        <f t="shared" si="26"/>
        <v>3085.4299999999853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8</v>
      </c>
      <c r="C851" s="298">
        <v>46161</v>
      </c>
      <c r="D851" s="299" t="s">
        <v>873</v>
      </c>
      <c r="E851" s="522">
        <v>20.49</v>
      </c>
      <c r="F851" s="522"/>
      <c r="G851" s="333">
        <f t="shared" si="26"/>
        <v>3139.8399999999851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294</v>
      </c>
      <c r="B852" s="330">
        <v>22</v>
      </c>
      <c r="C852" s="298">
        <v>46160</v>
      </c>
      <c r="D852" s="299" t="s">
        <v>400</v>
      </c>
      <c r="E852" s="522">
        <v>13.84</v>
      </c>
      <c r="F852" s="522"/>
      <c r="G852" s="333">
        <f t="shared" si="26"/>
        <v>3160.3299999999849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287</v>
      </c>
      <c r="B853" s="330" t="s">
        <v>287</v>
      </c>
      <c r="C853" s="298">
        <v>46160</v>
      </c>
      <c r="D853" s="299" t="s">
        <v>874</v>
      </c>
      <c r="E853" s="522">
        <v>138.44</v>
      </c>
      <c r="F853" s="522">
        <v>138.44</v>
      </c>
      <c r="G853" s="333">
        <f t="shared" si="26"/>
        <v>3174.1699999999851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2</v>
      </c>
      <c r="C854" s="298">
        <v>46160</v>
      </c>
      <c r="D854" s="299" t="s">
        <v>352</v>
      </c>
      <c r="E854" s="522">
        <v>25.48</v>
      </c>
      <c r="F854" s="522"/>
      <c r="G854" s="333">
        <f t="shared" si="26"/>
        <v>3174.1699999999851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294</v>
      </c>
      <c r="B855" s="330">
        <v>17</v>
      </c>
      <c r="C855" s="298">
        <v>46160</v>
      </c>
      <c r="D855" s="299" t="s">
        <v>188</v>
      </c>
      <c r="E855" s="522">
        <v>42.65</v>
      </c>
      <c r="F855" s="522"/>
      <c r="G855" s="333">
        <f t="shared" si="26"/>
        <v>3199.6499999999851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294</v>
      </c>
      <c r="B856" s="330">
        <v>15</v>
      </c>
      <c r="C856" s="298">
        <v>46160</v>
      </c>
      <c r="D856" s="299" t="s">
        <v>185</v>
      </c>
      <c r="E856" s="522">
        <v>101.37</v>
      </c>
      <c r="F856" s="522"/>
      <c r="G856" s="333">
        <f t="shared" ref="G856:G936" si="27">G857-E856+F856</f>
        <v>3242.2999999999852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335</v>
      </c>
      <c r="B857" s="330" t="s">
        <v>335</v>
      </c>
      <c r="C857" s="298">
        <v>46160</v>
      </c>
      <c r="D857" s="299" t="s">
        <v>185</v>
      </c>
      <c r="E857" s="522">
        <v>93.13</v>
      </c>
      <c r="F857" s="522"/>
      <c r="G857" s="333">
        <f t="shared" si="27"/>
        <v>3343.6699999999851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294</v>
      </c>
      <c r="B858" s="330">
        <v>11</v>
      </c>
      <c r="C858" s="298">
        <v>46160</v>
      </c>
      <c r="D858" s="299" t="s">
        <v>178</v>
      </c>
      <c r="E858" s="522">
        <v>267.68</v>
      </c>
      <c r="F858" s="522"/>
      <c r="G858" s="333">
        <f t="shared" si="27"/>
        <v>3436.7999999999852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294</v>
      </c>
      <c r="B859" s="330">
        <v>23</v>
      </c>
      <c r="C859" s="298">
        <v>46160</v>
      </c>
      <c r="D859" s="299" t="s">
        <v>63</v>
      </c>
      <c r="E859" s="522">
        <v>529.46</v>
      </c>
      <c r="F859" s="522"/>
      <c r="G859" s="333">
        <f t="shared" si="27"/>
        <v>3704.479999999985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1</v>
      </c>
      <c r="C860" s="298">
        <v>46159</v>
      </c>
      <c r="D860" s="299" t="s">
        <v>311</v>
      </c>
      <c r="E860" s="522">
        <v>148.25</v>
      </c>
      <c r="F860" s="522"/>
      <c r="G860" s="333">
        <f t="shared" si="27"/>
        <v>4233.939999999985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1</v>
      </c>
      <c r="C861" s="298">
        <v>46159</v>
      </c>
      <c r="D861" s="299" t="s">
        <v>306</v>
      </c>
      <c r="E861" s="522">
        <v>90.2</v>
      </c>
      <c r="F861" s="522"/>
      <c r="G861" s="333">
        <f t="shared" si="27"/>
        <v>4382.189999999985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294</v>
      </c>
      <c r="B862" s="330">
        <v>21</v>
      </c>
      <c r="C862" s="298">
        <v>46159</v>
      </c>
      <c r="D862" s="299" t="s">
        <v>194</v>
      </c>
      <c r="E862" s="522">
        <v>81</v>
      </c>
      <c r="F862" s="522"/>
      <c r="G862" s="333">
        <f t="shared" si="27"/>
        <v>4472.3899999999849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6</v>
      </c>
      <c r="C863" s="298">
        <v>46159</v>
      </c>
      <c r="D863" s="299" t="s">
        <v>300</v>
      </c>
      <c r="E863" s="522">
        <v>38.33</v>
      </c>
      <c r="F863" s="522"/>
      <c r="G863" s="333">
        <f t="shared" si="27"/>
        <v>4553.3899999999849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294</v>
      </c>
      <c r="B864" s="330">
        <v>42</v>
      </c>
      <c r="C864" s="298">
        <v>46159</v>
      </c>
      <c r="D864" s="299" t="s">
        <v>333</v>
      </c>
      <c r="E864" s="522">
        <v>29.8</v>
      </c>
      <c r="F864" s="522"/>
      <c r="G864" s="333">
        <f t="shared" si="27"/>
        <v>4591.7199999999848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294</v>
      </c>
      <c r="B865" s="330">
        <v>43</v>
      </c>
      <c r="C865" s="298">
        <v>46159</v>
      </c>
      <c r="D865" s="299" t="s">
        <v>333</v>
      </c>
      <c r="E865" s="522">
        <v>22.35</v>
      </c>
      <c r="F865" s="522"/>
      <c r="G865" s="333">
        <f t="shared" si="27"/>
        <v>4621.519999999985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8</v>
      </c>
      <c r="C866" s="298">
        <v>46159</v>
      </c>
      <c r="D866" s="299" t="s">
        <v>319</v>
      </c>
      <c r="E866" s="522">
        <v>50.75</v>
      </c>
      <c r="F866" s="522"/>
      <c r="G866" s="333">
        <f t="shared" si="27"/>
        <v>4643.8699999999853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5</v>
      </c>
      <c r="C867" s="298">
        <v>46158</v>
      </c>
      <c r="D867" s="299" t="s">
        <v>339</v>
      </c>
      <c r="E867" s="522">
        <v>21.3</v>
      </c>
      <c r="F867" s="522"/>
      <c r="G867" s="333">
        <f t="shared" si="27"/>
        <v>4694.6199999999853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8</v>
      </c>
      <c r="C868" s="298">
        <v>46158</v>
      </c>
      <c r="D868" s="299" t="s">
        <v>319</v>
      </c>
      <c r="E868" s="522">
        <v>41.46</v>
      </c>
      <c r="F868" s="522"/>
      <c r="G868" s="333">
        <f t="shared" si="27"/>
        <v>4715.9199999999855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287</v>
      </c>
      <c r="B869" s="330" t="s">
        <v>287</v>
      </c>
      <c r="C869" s="298">
        <v>46158</v>
      </c>
      <c r="D869" s="299" t="s">
        <v>847</v>
      </c>
      <c r="E869" s="522">
        <v>95.85</v>
      </c>
      <c r="F869" s="522">
        <v>95.85</v>
      </c>
      <c r="G869" s="333">
        <f t="shared" si="27"/>
        <v>4757.3799999999856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287</v>
      </c>
      <c r="B870" s="330" t="s">
        <v>287</v>
      </c>
      <c r="C870" s="298">
        <v>46158</v>
      </c>
      <c r="D870" s="299" t="s">
        <v>845</v>
      </c>
      <c r="E870" s="522">
        <v>87.13</v>
      </c>
      <c r="F870" s="522">
        <v>87.13</v>
      </c>
      <c r="G870" s="333">
        <f t="shared" si="27"/>
        <v>4757.3799999999856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4</v>
      </c>
      <c r="C871" s="298">
        <v>46158</v>
      </c>
      <c r="D871" s="299" t="s">
        <v>310</v>
      </c>
      <c r="E871" s="522">
        <v>48.15</v>
      </c>
      <c r="F871" s="522"/>
      <c r="G871" s="333">
        <f t="shared" si="27"/>
        <v>4757.3799999999856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8</v>
      </c>
      <c r="C872" s="298">
        <v>46158</v>
      </c>
      <c r="D872" s="299" t="s">
        <v>308</v>
      </c>
      <c r="E872" s="522">
        <v>75.069999999999993</v>
      </c>
      <c r="F872" s="522"/>
      <c r="G872" s="333">
        <f t="shared" si="27"/>
        <v>4805.5299999999852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2</v>
      </c>
      <c r="C873" s="298">
        <v>46158</v>
      </c>
      <c r="D873" s="299" t="s">
        <v>308</v>
      </c>
      <c r="E873" s="522">
        <v>75</v>
      </c>
      <c r="F873" s="522"/>
      <c r="G873" s="333">
        <f t="shared" si="27"/>
        <v>4880.5999999999849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3</v>
      </c>
      <c r="C874" s="298">
        <v>46158</v>
      </c>
      <c r="D874" s="299" t="s">
        <v>347</v>
      </c>
      <c r="E874" s="522">
        <v>8.3800000000000008</v>
      </c>
      <c r="F874" s="522"/>
      <c r="G874" s="333">
        <f t="shared" si="27"/>
        <v>4955.5999999999849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8</v>
      </c>
      <c r="C875" s="298">
        <v>46157</v>
      </c>
      <c r="D875" s="299" t="s">
        <v>319</v>
      </c>
      <c r="E875" s="522">
        <v>63.55</v>
      </c>
      <c r="F875" s="522"/>
      <c r="G875" s="333">
        <f t="shared" si="27"/>
        <v>4963.979999999985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4</v>
      </c>
      <c r="C876" s="298">
        <v>46157</v>
      </c>
      <c r="D876" s="299" t="s">
        <v>296</v>
      </c>
      <c r="E876" s="522">
        <v>45.1</v>
      </c>
      <c r="F876" s="522"/>
      <c r="G876" s="333">
        <f t="shared" si="27"/>
        <v>5027.5299999999852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2</v>
      </c>
      <c r="C877" s="298">
        <v>46157</v>
      </c>
      <c r="D877" s="299" t="s">
        <v>296</v>
      </c>
      <c r="E877" s="522">
        <v>24.54</v>
      </c>
      <c r="F877" s="522"/>
      <c r="G877" s="333">
        <f t="shared" si="27"/>
        <v>5072.6299999999856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2</v>
      </c>
      <c r="C878" s="298">
        <v>46157</v>
      </c>
      <c r="D878" s="299" t="s">
        <v>334</v>
      </c>
      <c r="E878" s="522">
        <v>14.28</v>
      </c>
      <c r="F878" s="522"/>
      <c r="G878" s="333">
        <f t="shared" si="27"/>
        <v>5097.1699999999855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287</v>
      </c>
      <c r="B879" s="330" t="s">
        <v>287</v>
      </c>
      <c r="C879" s="298">
        <v>46157</v>
      </c>
      <c r="D879" s="299" t="s">
        <v>504</v>
      </c>
      <c r="E879" s="522">
        <v>146.15</v>
      </c>
      <c r="F879" s="522">
        <v>146.15</v>
      </c>
      <c r="G879" s="333">
        <f t="shared" si="27"/>
        <v>5111.4499999999853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2</v>
      </c>
      <c r="C880" s="298">
        <v>46157</v>
      </c>
      <c r="D880" s="299" t="s">
        <v>866</v>
      </c>
      <c r="E880" s="522">
        <v>202.87</v>
      </c>
      <c r="F880" s="522"/>
      <c r="G880" s="333">
        <f>G881-E880+F880</f>
        <v>5111.4499999999853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6</v>
      </c>
      <c r="C881" s="298">
        <v>46157</v>
      </c>
      <c r="D881" s="299" t="s">
        <v>300</v>
      </c>
      <c r="E881" s="522">
        <v>14.9</v>
      </c>
      <c r="F881" s="522"/>
      <c r="G881" s="333">
        <f t="shared" si="27"/>
        <v>5314.3199999999852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291</v>
      </c>
      <c r="B882" s="330">
        <v>38</v>
      </c>
      <c r="C882" s="298">
        <v>46157</v>
      </c>
      <c r="D882" s="299" t="s">
        <v>293</v>
      </c>
      <c r="E882" s="522"/>
      <c r="F882" s="522">
        <v>4597.82</v>
      </c>
      <c r="G882" s="333">
        <f t="shared" si="27"/>
        <v>5329.2199999999848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8</v>
      </c>
      <c r="C883" s="298">
        <v>46156</v>
      </c>
      <c r="D883" s="299" t="s">
        <v>865</v>
      </c>
      <c r="E883" s="522">
        <v>34.96</v>
      </c>
      <c r="F883" s="522"/>
      <c r="G883" s="333">
        <f t="shared" si="27"/>
        <v>731.39999999998463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2</v>
      </c>
      <c r="C884" s="298">
        <v>46156</v>
      </c>
      <c r="D884" s="299" t="s">
        <v>407</v>
      </c>
      <c r="E884" s="522">
        <v>23.9</v>
      </c>
      <c r="F884" s="522"/>
      <c r="G884" s="333">
        <f t="shared" si="27"/>
        <v>766.35999999998467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294</v>
      </c>
      <c r="B885" s="330">
        <v>24</v>
      </c>
      <c r="C885" s="298">
        <v>46156</v>
      </c>
      <c r="D885" s="299" t="s">
        <v>858</v>
      </c>
      <c r="E885" s="522">
        <v>109.92</v>
      </c>
      <c r="F885" s="522"/>
      <c r="G885" s="333">
        <f t="shared" si="27"/>
        <v>790.25999999998464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2</v>
      </c>
      <c r="C886" s="298">
        <v>46156</v>
      </c>
      <c r="D886" s="299" t="s">
        <v>334</v>
      </c>
      <c r="E886" s="522">
        <v>24.34</v>
      </c>
      <c r="F886" s="522"/>
      <c r="G886" s="333">
        <f t="shared" si="27"/>
        <v>900.1799999999846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8</v>
      </c>
      <c r="C887" s="298">
        <v>46156</v>
      </c>
      <c r="D887" s="299" t="s">
        <v>844</v>
      </c>
      <c r="E887" s="522">
        <v>24.89</v>
      </c>
      <c r="F887" s="522"/>
      <c r="G887" s="333">
        <f t="shared" si="27"/>
        <v>924.51999999998463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5</v>
      </c>
      <c r="C888" s="298">
        <v>46156</v>
      </c>
      <c r="D888" s="299" t="s">
        <v>844</v>
      </c>
      <c r="E888" s="522">
        <v>11.2</v>
      </c>
      <c r="F888" s="522"/>
      <c r="G888" s="333">
        <f t="shared" si="27"/>
        <v>949.40999999998462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2</v>
      </c>
      <c r="C889" s="298">
        <v>46156</v>
      </c>
      <c r="D889" s="299" t="s">
        <v>324</v>
      </c>
      <c r="E889" s="522">
        <v>22.04</v>
      </c>
      <c r="F889" s="522"/>
      <c r="G889" s="333">
        <f t="shared" si="27"/>
        <v>960.60999999998467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291</v>
      </c>
      <c r="B890" s="330">
        <v>39</v>
      </c>
      <c r="C890" s="298">
        <v>46156</v>
      </c>
      <c r="D890" s="299" t="s">
        <v>292</v>
      </c>
      <c r="E890" s="522"/>
      <c r="F890" s="522">
        <v>2763.78</v>
      </c>
      <c r="G890" s="333">
        <f t="shared" si="27"/>
        <v>982.64999999998463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291</v>
      </c>
      <c r="B891" s="330">
        <v>41</v>
      </c>
      <c r="C891" s="298">
        <v>46156</v>
      </c>
      <c r="D891" s="299" t="s">
        <v>299</v>
      </c>
      <c r="E891" s="522"/>
      <c r="F891" s="522">
        <v>250</v>
      </c>
      <c r="G891" s="333">
        <f t="shared" si="27"/>
        <v>-1781.1300000000156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335</v>
      </c>
      <c r="B892" s="330" t="s">
        <v>335</v>
      </c>
      <c r="C892" s="298">
        <v>46156</v>
      </c>
      <c r="D892" s="299" t="s">
        <v>458</v>
      </c>
      <c r="E892" s="522"/>
      <c r="F892" s="522">
        <v>100</v>
      </c>
      <c r="G892" s="333">
        <f t="shared" si="27"/>
        <v>-2031.1300000000156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6</v>
      </c>
      <c r="C893" s="298">
        <v>46156</v>
      </c>
      <c r="D893" s="299" t="s">
        <v>300</v>
      </c>
      <c r="E893" s="522">
        <v>13.3</v>
      </c>
      <c r="F893" s="522"/>
      <c r="G893" s="333">
        <f t="shared" si="27"/>
        <v>-2131.1300000000156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2</v>
      </c>
      <c r="C894" s="298">
        <v>46155</v>
      </c>
      <c r="D894" s="299" t="s">
        <v>296</v>
      </c>
      <c r="E894" s="522">
        <v>14.67</v>
      </c>
      <c r="F894" s="522"/>
      <c r="G894" s="333">
        <f t="shared" si="27"/>
        <v>-2117.8300000000154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8</v>
      </c>
      <c r="C895" s="298">
        <v>46155</v>
      </c>
      <c r="D895" s="299" t="s">
        <v>319</v>
      </c>
      <c r="E895" s="522">
        <v>22.96</v>
      </c>
      <c r="F895" s="522"/>
      <c r="G895" s="333">
        <f t="shared" si="27"/>
        <v>-2103.1600000000153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287</v>
      </c>
      <c r="B896" s="330" t="s">
        <v>287</v>
      </c>
      <c r="C896" s="298">
        <v>46155</v>
      </c>
      <c r="D896" s="299" t="s">
        <v>853</v>
      </c>
      <c r="E896" s="522">
        <v>100</v>
      </c>
      <c r="F896" s="522">
        <v>100</v>
      </c>
      <c r="G896" s="333">
        <f t="shared" si="27"/>
        <v>-2080.2000000000153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4</v>
      </c>
      <c r="C897" s="298">
        <v>46154</v>
      </c>
      <c r="D897" s="299" t="s">
        <v>453</v>
      </c>
      <c r="E897" s="522">
        <v>43.14</v>
      </c>
      <c r="F897" s="522"/>
      <c r="G897" s="333">
        <f t="shared" si="27"/>
        <v>-2080.2000000000153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3</v>
      </c>
      <c r="C898" s="298">
        <v>46154</v>
      </c>
      <c r="D898" s="299" t="s">
        <v>453</v>
      </c>
      <c r="E898" s="522">
        <v>7.29</v>
      </c>
      <c r="F898" s="522"/>
      <c r="G898" s="333">
        <f t="shared" si="27"/>
        <v>-2037.0600000000154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294</v>
      </c>
      <c r="B899" s="330">
        <v>19</v>
      </c>
      <c r="C899" s="298">
        <v>46154</v>
      </c>
      <c r="D899" s="299" t="s">
        <v>191</v>
      </c>
      <c r="E899" s="522">
        <v>200</v>
      </c>
      <c r="F899" s="522"/>
      <c r="G899" s="333">
        <f t="shared" si="27"/>
        <v>-2029.7700000000154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6</v>
      </c>
      <c r="C900" s="298">
        <v>46154</v>
      </c>
      <c r="D900" s="299" t="s">
        <v>445</v>
      </c>
      <c r="E900" s="522">
        <v>-0.06</v>
      </c>
      <c r="F900" s="522"/>
      <c r="G900" s="333">
        <f t="shared" si="27"/>
        <v>-1829.7700000000154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2</v>
      </c>
      <c r="C901" s="298">
        <v>46154</v>
      </c>
      <c r="D901" s="299" t="s">
        <v>301</v>
      </c>
      <c r="E901" s="522">
        <v>21.55</v>
      </c>
      <c r="F901" s="522"/>
      <c r="G901" s="333">
        <f t="shared" si="27"/>
        <v>-1829.8300000000154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3</v>
      </c>
      <c r="C902" s="298">
        <v>46153</v>
      </c>
      <c r="D902" s="299" t="s">
        <v>296</v>
      </c>
      <c r="E902" s="522">
        <v>4.79</v>
      </c>
      <c r="F902" s="522"/>
      <c r="G902" s="333">
        <f t="shared" si="27"/>
        <v>-1808.2800000000154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4</v>
      </c>
      <c r="C903" s="298">
        <v>46153</v>
      </c>
      <c r="D903" s="299" t="s">
        <v>296</v>
      </c>
      <c r="E903" s="522">
        <v>66.59</v>
      </c>
      <c r="F903" s="522"/>
      <c r="G903" s="333">
        <f t="shared" si="27"/>
        <v>-1803.4900000000155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287</v>
      </c>
      <c r="B904" s="330" t="s">
        <v>287</v>
      </c>
      <c r="C904" s="298">
        <v>46153</v>
      </c>
      <c r="D904" s="299" t="s">
        <v>841</v>
      </c>
      <c r="E904" s="522">
        <v>-51.06</v>
      </c>
      <c r="F904" s="522">
        <v>-51.06</v>
      </c>
      <c r="G904" s="333">
        <f t="shared" si="27"/>
        <v>-1736.9000000000156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294</v>
      </c>
      <c r="B905" s="330">
        <v>22</v>
      </c>
      <c r="C905" s="298">
        <v>46153</v>
      </c>
      <c r="D905" s="299" t="s">
        <v>351</v>
      </c>
      <c r="E905" s="522">
        <v>21.29</v>
      </c>
      <c r="F905" s="522"/>
      <c r="G905" s="333">
        <f t="shared" si="27"/>
        <v>-1736.9000000000156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8</v>
      </c>
      <c r="C906" s="298">
        <v>46152</v>
      </c>
      <c r="D906" s="299" t="s">
        <v>319</v>
      </c>
      <c r="E906" s="522">
        <v>59.25</v>
      </c>
      <c r="F906" s="522"/>
      <c r="G906" s="333">
        <f t="shared" si="27"/>
        <v>-1715.6100000000156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1</v>
      </c>
      <c r="C907" s="298">
        <v>46152</v>
      </c>
      <c r="D907" s="299" t="s">
        <v>304</v>
      </c>
      <c r="E907" s="522">
        <v>145.94999999999999</v>
      </c>
      <c r="F907" s="522"/>
      <c r="G907" s="333">
        <f t="shared" si="27"/>
        <v>-1656.3600000000156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1</v>
      </c>
      <c r="C908" s="298">
        <v>46152</v>
      </c>
      <c r="D908" s="299" t="s">
        <v>311</v>
      </c>
      <c r="E908" s="522">
        <v>131.9</v>
      </c>
      <c r="F908" s="522"/>
      <c r="G908" s="333">
        <f t="shared" si="27"/>
        <v>-1510.4100000000155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2</v>
      </c>
      <c r="C909" s="298">
        <v>46152</v>
      </c>
      <c r="D909" s="299" t="s">
        <v>848</v>
      </c>
      <c r="E909" s="522">
        <v>96.46</v>
      </c>
      <c r="F909" s="522"/>
      <c r="G909" s="333">
        <f t="shared" si="27"/>
        <v>-1378.5100000000155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7</v>
      </c>
      <c r="C910" s="298">
        <v>46152</v>
      </c>
      <c r="D910" s="299" t="s">
        <v>849</v>
      </c>
      <c r="E910" s="522">
        <v>162</v>
      </c>
      <c r="F910" s="522"/>
      <c r="G910" s="333">
        <f t="shared" si="27"/>
        <v>-1282.0500000000154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3</v>
      </c>
      <c r="C911" s="298">
        <v>46152</v>
      </c>
      <c r="D911" s="299" t="s">
        <v>347</v>
      </c>
      <c r="E911" s="522">
        <v>25</v>
      </c>
      <c r="F911" s="522"/>
      <c r="G911" s="333">
        <f t="shared" si="27"/>
        <v>-1120.0500000000154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2</v>
      </c>
      <c r="C912" s="298">
        <v>46151</v>
      </c>
      <c r="D912" s="299" t="s">
        <v>850</v>
      </c>
      <c r="E912" s="522">
        <v>35.83</v>
      </c>
      <c r="F912" s="522"/>
      <c r="G912" s="333">
        <f t="shared" si="27"/>
        <v>-1095.0500000000154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4</v>
      </c>
      <c r="C913" s="298">
        <v>46151</v>
      </c>
      <c r="D913" s="299" t="s">
        <v>310</v>
      </c>
      <c r="E913" s="522">
        <v>50.58</v>
      </c>
      <c r="F913" s="522"/>
      <c r="G913" s="333">
        <f t="shared" si="27"/>
        <v>-1059.2200000000155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2</v>
      </c>
      <c r="C914" s="298">
        <v>46151</v>
      </c>
      <c r="D914" s="299" t="s">
        <v>851</v>
      </c>
      <c r="E914" s="522">
        <v>20.65</v>
      </c>
      <c r="F914" s="522"/>
      <c r="G914" s="333">
        <f t="shared" si="27"/>
        <v>-1008.6400000000156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8</v>
      </c>
      <c r="C915" s="298">
        <v>46151</v>
      </c>
      <c r="D915" s="299" t="s">
        <v>319</v>
      </c>
      <c r="E915" s="522">
        <v>38.770000000000003</v>
      </c>
      <c r="F915" s="522"/>
      <c r="G915" s="333">
        <f t="shared" si="27"/>
        <v>-987.99000000001558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287</v>
      </c>
      <c r="B916" s="330" t="s">
        <v>287</v>
      </c>
      <c r="C916" s="298">
        <v>46151</v>
      </c>
      <c r="D916" s="299" t="s">
        <v>841</v>
      </c>
      <c r="E916" s="522">
        <v>383.63</v>
      </c>
      <c r="F916" s="522">
        <v>383.63</v>
      </c>
      <c r="G916" s="333">
        <f t="shared" si="27"/>
        <v>-949.2200000000156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5</v>
      </c>
      <c r="C917" s="298">
        <v>46151</v>
      </c>
      <c r="D917" s="299" t="s">
        <v>852</v>
      </c>
      <c r="E917" s="522">
        <v>10.68</v>
      </c>
      <c r="F917" s="522"/>
      <c r="G917" s="333">
        <f t="shared" si="27"/>
        <v>-949.2200000000156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3</v>
      </c>
      <c r="C918" s="298">
        <v>46151</v>
      </c>
      <c r="D918" s="299" t="s">
        <v>347</v>
      </c>
      <c r="E918" s="522">
        <v>9.35</v>
      </c>
      <c r="F918" s="522"/>
      <c r="G918" s="333">
        <f t="shared" si="27"/>
        <v>-938.54000000001565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287</v>
      </c>
      <c r="B919" s="330" t="s">
        <v>287</v>
      </c>
      <c r="C919" s="298">
        <v>46151</v>
      </c>
      <c r="D919" s="299" t="s">
        <v>331</v>
      </c>
      <c r="E919" s="522">
        <v>-150.9</v>
      </c>
      <c r="F919" s="522">
        <v>-150.9</v>
      </c>
      <c r="G919" s="333">
        <f t="shared" si="27"/>
        <v>-929.19000000001563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287</v>
      </c>
      <c r="B920" s="330" t="s">
        <v>287</v>
      </c>
      <c r="C920" s="298">
        <v>46151</v>
      </c>
      <c r="D920" s="299" t="s">
        <v>845</v>
      </c>
      <c r="E920" s="522">
        <v>557.9</v>
      </c>
      <c r="F920" s="522">
        <v>557.9</v>
      </c>
      <c r="G920" s="333">
        <f t="shared" si="27"/>
        <v>-929.19000000001563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294</v>
      </c>
      <c r="B921" s="330">
        <v>18</v>
      </c>
      <c r="C921" s="298">
        <v>46150</v>
      </c>
      <c r="D921" s="299" t="s">
        <v>360</v>
      </c>
      <c r="E921" s="522">
        <v>400</v>
      </c>
      <c r="F921" s="522"/>
      <c r="G921" s="333">
        <f t="shared" si="27"/>
        <v>-929.19000000001574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287</v>
      </c>
      <c r="B922" s="330" t="s">
        <v>287</v>
      </c>
      <c r="C922" s="298">
        <v>46150</v>
      </c>
      <c r="D922" s="299" t="s">
        <v>840</v>
      </c>
      <c r="E922" s="522">
        <v>200</v>
      </c>
      <c r="F922" s="522">
        <v>200</v>
      </c>
      <c r="G922" s="333">
        <f t="shared" si="27"/>
        <v>-529.19000000001574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2</v>
      </c>
      <c r="C923" s="298">
        <v>46150</v>
      </c>
      <c r="D923" s="299" t="s">
        <v>471</v>
      </c>
      <c r="E923" s="522">
        <v>52.78</v>
      </c>
      <c r="F923" s="522"/>
      <c r="G923" s="333">
        <f t="shared" si="27"/>
        <v>-529.19000000001574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287</v>
      </c>
      <c r="B924" s="330" t="s">
        <v>287</v>
      </c>
      <c r="C924" s="298">
        <v>46150</v>
      </c>
      <c r="D924" s="299" t="s">
        <v>846</v>
      </c>
      <c r="E924" s="522">
        <v>137.07</v>
      </c>
      <c r="F924" s="522">
        <v>137.07</v>
      </c>
      <c r="G924" s="333">
        <f t="shared" si="27"/>
        <v>-476.41000000001571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2</v>
      </c>
      <c r="C925" s="298">
        <v>46150</v>
      </c>
      <c r="D925" s="299" t="s">
        <v>357</v>
      </c>
      <c r="E925" s="522">
        <v>17.440000000000001</v>
      </c>
      <c r="F925" s="522"/>
      <c r="G925" s="333">
        <f t="shared" si="27"/>
        <v>-476.41000000001566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287</v>
      </c>
      <c r="B926" s="330" t="s">
        <v>287</v>
      </c>
      <c r="C926" s="298">
        <v>46150</v>
      </c>
      <c r="D926" s="299" t="s">
        <v>847</v>
      </c>
      <c r="E926" s="522">
        <v>359.81</v>
      </c>
      <c r="F926" s="522">
        <v>359.81</v>
      </c>
      <c r="G926" s="333">
        <f t="shared" si="27"/>
        <v>-458.97000000001566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8</v>
      </c>
      <c r="C927" s="298">
        <v>46149</v>
      </c>
      <c r="D927" s="299" t="s">
        <v>844</v>
      </c>
      <c r="E927" s="522">
        <v>23.7</v>
      </c>
      <c r="F927" s="522"/>
      <c r="G927" s="333">
        <f t="shared" si="27"/>
        <v>-458.97000000001566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2</v>
      </c>
      <c r="C928" s="298">
        <v>46149</v>
      </c>
      <c r="D928" s="299" t="s">
        <v>370</v>
      </c>
      <c r="E928" s="522">
        <v>13.43</v>
      </c>
      <c r="F928" s="522"/>
      <c r="G928" s="333">
        <f t="shared" si="27"/>
        <v>-435.27000000001567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294</v>
      </c>
      <c r="B929" s="330">
        <v>13</v>
      </c>
      <c r="C929" s="298">
        <v>46149</v>
      </c>
      <c r="D929" s="299" t="s">
        <v>182</v>
      </c>
      <c r="E929" s="522">
        <v>122.18</v>
      </c>
      <c r="F929" s="522"/>
      <c r="G929" s="333">
        <f t="shared" si="27"/>
        <v>-421.84000000001566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335</v>
      </c>
      <c r="B930" s="330" t="s">
        <v>335</v>
      </c>
      <c r="C930" s="298">
        <v>46149</v>
      </c>
      <c r="D930" s="299" t="s">
        <v>182</v>
      </c>
      <c r="E930" s="522">
        <v>43.62</v>
      </c>
      <c r="F930" s="522"/>
      <c r="G930" s="333">
        <f t="shared" si="27"/>
        <v>-299.66000000001566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294</v>
      </c>
      <c r="B931" s="330">
        <v>9</v>
      </c>
      <c r="C931" s="298">
        <v>46149</v>
      </c>
      <c r="D931" s="299" t="s">
        <v>58</v>
      </c>
      <c r="E931" s="522">
        <v>1231.68</v>
      </c>
      <c r="F931" s="522"/>
      <c r="G931" s="333">
        <f t="shared" si="27"/>
        <v>-256.04000000001565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3</v>
      </c>
      <c r="C932" s="298">
        <v>46149</v>
      </c>
      <c r="D932" s="299" t="s">
        <v>309</v>
      </c>
      <c r="E932" s="522">
        <v>4.49</v>
      </c>
      <c r="F932" s="522"/>
      <c r="G932" s="333">
        <f t="shared" si="27"/>
        <v>975.63999999998441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5</v>
      </c>
      <c r="C933" s="298">
        <v>46149</v>
      </c>
      <c r="D933" s="299" t="s">
        <v>844</v>
      </c>
      <c r="E933" s="522">
        <v>19.2</v>
      </c>
      <c r="F933" s="522"/>
      <c r="G933" s="333">
        <f t="shared" si="27"/>
        <v>980.12999999998442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8</v>
      </c>
      <c r="C934" s="298">
        <v>46149</v>
      </c>
      <c r="D934" s="299" t="s">
        <v>844</v>
      </c>
      <c r="E934" s="522">
        <v>35</v>
      </c>
      <c r="F934" s="522"/>
      <c r="G934" s="333">
        <f t="shared" si="27"/>
        <v>999.32999999998447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8</v>
      </c>
      <c r="C935" s="298">
        <v>46149</v>
      </c>
      <c r="D935" s="299" t="s">
        <v>319</v>
      </c>
      <c r="E935" s="522">
        <v>15.93</v>
      </c>
      <c r="F935" s="522"/>
      <c r="G935" s="333">
        <f t="shared" si="27"/>
        <v>1034.3299999999845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2</v>
      </c>
      <c r="C936" s="298">
        <v>46149</v>
      </c>
      <c r="D936" s="299" t="s">
        <v>296</v>
      </c>
      <c r="E936" s="522">
        <v>11.18</v>
      </c>
      <c r="F936" s="522"/>
      <c r="G936" s="333">
        <f t="shared" si="27"/>
        <v>1050.2599999999845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2</v>
      </c>
      <c r="C937" s="298">
        <v>46149</v>
      </c>
      <c r="D937" s="299" t="s">
        <v>301</v>
      </c>
      <c r="E937" s="522">
        <v>16.05</v>
      </c>
      <c r="F937" s="522"/>
      <c r="G937" s="333">
        <f t="shared" ref="G937:G976" si="28">G938-E937+F937</f>
        <v>1061.4399999999846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5</v>
      </c>
      <c r="C938" s="298">
        <v>46148</v>
      </c>
      <c r="D938" s="299" t="s">
        <v>339</v>
      </c>
      <c r="E938" s="522">
        <v>47.93</v>
      </c>
      <c r="F938" s="522"/>
      <c r="G938" s="333">
        <f t="shared" si="28"/>
        <v>1077.4899999999845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294</v>
      </c>
      <c r="B939" s="330">
        <v>14</v>
      </c>
      <c r="C939" s="298">
        <v>46148</v>
      </c>
      <c r="D939" s="299" t="s">
        <v>365</v>
      </c>
      <c r="E939" s="522">
        <v>66.67</v>
      </c>
      <c r="F939" s="522"/>
      <c r="G939" s="333">
        <f t="shared" si="28"/>
        <v>1125.4199999999846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8</v>
      </c>
      <c r="C940" s="298">
        <v>46148</v>
      </c>
      <c r="D940" s="299" t="s">
        <v>319</v>
      </c>
      <c r="E940" s="522">
        <v>19.14</v>
      </c>
      <c r="F940" s="522"/>
      <c r="G940" s="333">
        <f t="shared" si="28"/>
        <v>1192.0899999999847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4</v>
      </c>
      <c r="C941" s="298">
        <v>46148</v>
      </c>
      <c r="D941" s="299" t="s">
        <v>310</v>
      </c>
      <c r="E941" s="522">
        <v>103.69</v>
      </c>
      <c r="F941" s="522"/>
      <c r="G941" s="333">
        <f t="shared" si="28"/>
        <v>1211.2299999999848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287</v>
      </c>
      <c r="B942" s="330" t="s">
        <v>287</v>
      </c>
      <c r="C942" s="298">
        <v>46148</v>
      </c>
      <c r="D942" s="299" t="s">
        <v>841</v>
      </c>
      <c r="E942" s="522">
        <v>513.29999999999995</v>
      </c>
      <c r="F942" s="522">
        <v>513.29999999999995</v>
      </c>
      <c r="G942" s="333">
        <f t="shared" si="28"/>
        <v>1314.9199999999848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6</v>
      </c>
      <c r="C943" s="298">
        <v>46148</v>
      </c>
      <c r="D943" s="299" t="s">
        <v>300</v>
      </c>
      <c r="E943" s="522">
        <v>41.52</v>
      </c>
      <c r="F943" s="522"/>
      <c r="G943" s="333">
        <f t="shared" si="28"/>
        <v>1314.9199999999848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287</v>
      </c>
      <c r="B944" s="330" t="s">
        <v>287</v>
      </c>
      <c r="C944" s="298">
        <v>46148</v>
      </c>
      <c r="D944" s="299" t="s">
        <v>842</v>
      </c>
      <c r="E944" s="522">
        <v>500.5</v>
      </c>
      <c r="F944" s="522">
        <v>500.5</v>
      </c>
      <c r="G944" s="333">
        <f t="shared" si="28"/>
        <v>1356.4399999999848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287</v>
      </c>
      <c r="B945" s="330" t="s">
        <v>287</v>
      </c>
      <c r="C945" s="298">
        <v>46148</v>
      </c>
      <c r="D945" s="299" t="s">
        <v>843</v>
      </c>
      <c r="E945" s="522">
        <v>457.94</v>
      </c>
      <c r="F945" s="522">
        <v>457.94</v>
      </c>
      <c r="G945" s="333">
        <f t="shared" si="28"/>
        <v>1356.4399999999848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1</v>
      </c>
      <c r="C946" s="298">
        <v>46148</v>
      </c>
      <c r="D946" s="299" t="s">
        <v>306</v>
      </c>
      <c r="E946" s="522">
        <v>23.48</v>
      </c>
      <c r="F946" s="522"/>
      <c r="G946" s="333">
        <f t="shared" si="28"/>
        <v>1356.4399999999848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2</v>
      </c>
      <c r="C947" s="298">
        <v>46147</v>
      </c>
      <c r="D947" s="299" t="s">
        <v>383</v>
      </c>
      <c r="E947" s="522">
        <v>59.03</v>
      </c>
      <c r="F947" s="522"/>
      <c r="G947" s="333">
        <f t="shared" si="28"/>
        <v>1379.9199999999848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2</v>
      </c>
      <c r="C948" s="298">
        <v>46147</v>
      </c>
      <c r="D948" s="299" t="s">
        <v>334</v>
      </c>
      <c r="E948" s="522">
        <v>11.06</v>
      </c>
      <c r="F948" s="522"/>
      <c r="G948" s="333">
        <f t="shared" si="28"/>
        <v>1438.9499999999848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2</v>
      </c>
      <c r="C949" s="298">
        <v>46147</v>
      </c>
      <c r="D949" s="299" t="s">
        <v>296</v>
      </c>
      <c r="E949" s="522">
        <v>8.7200000000000006</v>
      </c>
      <c r="F949" s="522"/>
      <c r="G949" s="333">
        <f t="shared" si="28"/>
        <v>1450.0099999999848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4</v>
      </c>
      <c r="C950" s="298">
        <v>46147</v>
      </c>
      <c r="D950" s="299" t="s">
        <v>296</v>
      </c>
      <c r="E950" s="522">
        <v>42.88</v>
      </c>
      <c r="F950" s="522"/>
      <c r="G950" s="333">
        <f t="shared" si="28"/>
        <v>1458.7299999999848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6</v>
      </c>
      <c r="C951" s="298">
        <v>46147</v>
      </c>
      <c r="D951" s="299" t="s">
        <v>300</v>
      </c>
      <c r="E951" s="522">
        <v>17.03</v>
      </c>
      <c r="F951" s="522"/>
      <c r="G951" s="333">
        <f t="shared" si="28"/>
        <v>1501.6099999999849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294</v>
      </c>
      <c r="B952" s="330">
        <v>22</v>
      </c>
      <c r="C952" s="298">
        <v>46146</v>
      </c>
      <c r="D952" s="299" t="s">
        <v>833</v>
      </c>
      <c r="E952" s="522">
        <v>13.83</v>
      </c>
      <c r="F952" s="522"/>
      <c r="G952" s="333">
        <f t="shared" si="28"/>
        <v>1518.6399999999849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5</v>
      </c>
      <c r="C953" s="298">
        <v>46146</v>
      </c>
      <c r="D953" s="299" t="s">
        <v>339</v>
      </c>
      <c r="E953" s="522">
        <v>47.93</v>
      </c>
      <c r="F953" s="522"/>
      <c r="G953" s="333">
        <f t="shared" si="28"/>
        <v>1532.4699999999848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2</v>
      </c>
      <c r="C954" s="298">
        <v>46146</v>
      </c>
      <c r="D954" s="299" t="s">
        <v>334</v>
      </c>
      <c r="E954" s="522">
        <v>11.06</v>
      </c>
      <c r="F954" s="522"/>
      <c r="G954" s="333">
        <f t="shared" si="28"/>
        <v>1580.3999999999849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294</v>
      </c>
      <c r="B955" s="330">
        <v>14</v>
      </c>
      <c r="C955" s="298">
        <v>46146</v>
      </c>
      <c r="D955" s="299" t="s">
        <v>366</v>
      </c>
      <c r="E955" s="522">
        <v>70.25</v>
      </c>
      <c r="F955" s="522"/>
      <c r="G955" s="333">
        <f t="shared" si="28"/>
        <v>1591.4599999999848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284</v>
      </c>
      <c r="B956" s="330">
        <v>36</v>
      </c>
      <c r="C956" s="298">
        <v>46146</v>
      </c>
      <c r="D956" s="299" t="s">
        <v>373</v>
      </c>
      <c r="E956" s="522">
        <v>50</v>
      </c>
      <c r="F956" s="522"/>
      <c r="G956" s="333">
        <f t="shared" si="28"/>
        <v>1661.7099999999848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294</v>
      </c>
      <c r="B957" s="330">
        <v>17</v>
      </c>
      <c r="C957" s="298">
        <v>46146</v>
      </c>
      <c r="D957" s="299" t="s">
        <v>369</v>
      </c>
      <c r="E957" s="522">
        <v>99</v>
      </c>
      <c r="F957" s="522"/>
      <c r="G957" s="333">
        <f t="shared" si="28"/>
        <v>1711.7099999999848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5</v>
      </c>
      <c r="C958" s="298">
        <v>46145</v>
      </c>
      <c r="D958" s="299" t="s">
        <v>832</v>
      </c>
      <c r="E958" s="522">
        <v>49.13</v>
      </c>
      <c r="F958" s="522"/>
      <c r="G958" s="333">
        <f t="shared" si="28"/>
        <v>1810.7099999999848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1</v>
      </c>
      <c r="C959" s="298">
        <v>46145</v>
      </c>
      <c r="D959" s="299" t="s">
        <v>829</v>
      </c>
      <c r="E959" s="522">
        <v>50</v>
      </c>
      <c r="F959" s="522"/>
      <c r="G959" s="333">
        <f t="shared" si="28"/>
        <v>1859.8399999999849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1</v>
      </c>
      <c r="C960" s="298">
        <v>46145</v>
      </c>
      <c r="D960" s="299" t="s">
        <v>311</v>
      </c>
      <c r="E960" s="522">
        <v>91.98</v>
      </c>
      <c r="F960" s="522"/>
      <c r="G960" s="333">
        <f t="shared" si="28"/>
        <v>1909.8399999999849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6</v>
      </c>
      <c r="C961" s="298">
        <v>46145</v>
      </c>
      <c r="D961" s="299" t="s">
        <v>830</v>
      </c>
      <c r="E961" s="522">
        <v>24.68</v>
      </c>
      <c r="F961" s="522"/>
      <c r="G961" s="333">
        <f t="shared" si="28"/>
        <v>2001.8199999999849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2</v>
      </c>
      <c r="C962" s="298">
        <v>46145</v>
      </c>
      <c r="D962" s="299" t="s">
        <v>357</v>
      </c>
      <c r="E962" s="522">
        <v>2.4900000000000002</v>
      </c>
      <c r="F962" s="522"/>
      <c r="G962" s="333">
        <f t="shared" si="28"/>
        <v>2026.499999999985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294</v>
      </c>
      <c r="B963" s="330">
        <v>22</v>
      </c>
      <c r="C963" s="298">
        <v>46145</v>
      </c>
      <c r="D963" s="299" t="s">
        <v>859</v>
      </c>
      <c r="E963" s="522">
        <v>12.77</v>
      </c>
      <c r="F963" s="522"/>
      <c r="G963" s="333">
        <f t="shared" si="28"/>
        <v>2028.989999999985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2</v>
      </c>
      <c r="C964" s="298">
        <v>46145</v>
      </c>
      <c r="D964" s="299" t="s">
        <v>456</v>
      </c>
      <c r="E964" s="522">
        <v>192.97</v>
      </c>
      <c r="F964" s="522"/>
      <c r="G964" s="333">
        <f t="shared" si="28"/>
        <v>2041.759999999985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3</v>
      </c>
      <c r="C965" s="298">
        <v>46145</v>
      </c>
      <c r="D965" s="299" t="s">
        <v>347</v>
      </c>
      <c r="E965" s="522">
        <v>9.35</v>
      </c>
      <c r="F965" s="522"/>
      <c r="G965" s="333">
        <f t="shared" si="28"/>
        <v>2234.729999999985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4</v>
      </c>
      <c r="C966" s="298">
        <v>46144</v>
      </c>
      <c r="D966" s="299" t="s">
        <v>310</v>
      </c>
      <c r="E966" s="522">
        <v>57.69</v>
      </c>
      <c r="F966" s="522"/>
      <c r="G966" s="333">
        <f t="shared" si="28"/>
        <v>2244.0799999999849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8</v>
      </c>
      <c r="C967" s="298">
        <v>46144</v>
      </c>
      <c r="D967" s="299" t="s">
        <v>310</v>
      </c>
      <c r="E967" s="522">
        <v>6.37</v>
      </c>
      <c r="F967" s="522"/>
      <c r="G967" s="333">
        <f t="shared" si="28"/>
        <v>2301.769999999985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294</v>
      </c>
      <c r="B968" s="330">
        <v>22</v>
      </c>
      <c r="C968" s="298">
        <v>46144</v>
      </c>
      <c r="D968" s="299" t="s">
        <v>374</v>
      </c>
      <c r="E968" s="522">
        <v>6.37</v>
      </c>
      <c r="F968" s="522"/>
      <c r="G968" s="333">
        <f t="shared" si="28"/>
        <v>2308.1399999999849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6</v>
      </c>
      <c r="C969" s="298">
        <v>46144</v>
      </c>
      <c r="D969" s="299" t="s">
        <v>300</v>
      </c>
      <c r="E969" s="522">
        <v>41.51</v>
      </c>
      <c r="F969" s="522"/>
      <c r="G969" s="333">
        <f t="shared" si="28"/>
        <v>2314.5099999999848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7</v>
      </c>
      <c r="C970" s="298">
        <v>46144</v>
      </c>
      <c r="D970" s="299" t="s">
        <v>831</v>
      </c>
      <c r="E970" s="522">
        <v>74.53</v>
      </c>
      <c r="F970" s="522"/>
      <c r="G970" s="333">
        <f t="shared" si="28"/>
        <v>2356.019999999985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1</v>
      </c>
      <c r="C971" s="298">
        <v>46144</v>
      </c>
      <c r="D971" s="299" t="s">
        <v>306</v>
      </c>
      <c r="E971" s="522">
        <v>72.73</v>
      </c>
      <c r="F971" s="522"/>
      <c r="G971" s="333">
        <f t="shared" si="28"/>
        <v>2430.5499999999852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3</v>
      </c>
      <c r="C972" s="298">
        <v>46144</v>
      </c>
      <c r="D972" s="299" t="s">
        <v>347</v>
      </c>
      <c r="E972" s="522">
        <v>25</v>
      </c>
      <c r="F972" s="522"/>
      <c r="G972" s="333">
        <f t="shared" si="28"/>
        <v>2503.2799999999852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287</v>
      </c>
      <c r="B973" s="330" t="s">
        <v>287</v>
      </c>
      <c r="C973" s="298">
        <v>46144</v>
      </c>
      <c r="D973" s="299" t="s">
        <v>483</v>
      </c>
      <c r="E973" s="522">
        <v>121.4</v>
      </c>
      <c r="F973" s="522">
        <v>121.4</v>
      </c>
      <c r="G973" s="333">
        <f t="shared" si="28"/>
        <v>2528.2799999999852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3</v>
      </c>
      <c r="C974" s="298">
        <v>46144</v>
      </c>
      <c r="D974" s="299" t="s">
        <v>347</v>
      </c>
      <c r="E974" s="522">
        <v>9.73</v>
      </c>
      <c r="F974" s="522"/>
      <c r="G974" s="333">
        <f t="shared" si="28"/>
        <v>2528.2799999999852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2</v>
      </c>
      <c r="C975" s="298">
        <v>46143</v>
      </c>
      <c r="D975" s="299" t="s">
        <v>357</v>
      </c>
      <c r="E975" s="522">
        <v>8.9700000000000006</v>
      </c>
      <c r="F975" s="522"/>
      <c r="G975" s="333">
        <f t="shared" si="28"/>
        <v>2538.0099999999852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s="540" customFormat="1" ht="12" customHeight="1" x14ac:dyDescent="0.3">
      <c r="A976" s="530" t="s">
        <v>284</v>
      </c>
      <c r="B976" s="531">
        <v>37</v>
      </c>
      <c r="C976" s="532">
        <v>46142</v>
      </c>
      <c r="D976" s="533" t="s">
        <v>285</v>
      </c>
      <c r="E976" s="534">
        <v>5616.82</v>
      </c>
      <c r="F976" s="534"/>
      <c r="G976" s="535">
        <f t="shared" si="28"/>
        <v>2546.979999999985</v>
      </c>
      <c r="H976" s="536"/>
      <c r="I976" s="537"/>
      <c r="J976" s="538"/>
      <c r="K976" s="539"/>
      <c r="L976" s="538"/>
      <c r="M976" s="539"/>
      <c r="N976" s="538"/>
      <c r="O976" s="539"/>
      <c r="P976" s="538"/>
      <c r="Q976" s="539"/>
      <c r="R976" s="538"/>
      <c r="S976" s="539"/>
      <c r="T976" s="538"/>
    </row>
    <row r="977" spans="1:20" ht="12" customHeight="1" x14ac:dyDescent="0.3">
      <c r="A977" s="329" t="s">
        <v>286</v>
      </c>
      <c r="B977" s="330">
        <v>25</v>
      </c>
      <c r="C977" s="298">
        <v>46142</v>
      </c>
      <c r="D977" s="298" t="s">
        <v>204</v>
      </c>
      <c r="E977" s="331">
        <v>350</v>
      </c>
      <c r="F977" s="331"/>
      <c r="G977" s="333">
        <f t="shared" ref="G977:G978" si="29">G978-E977+F977</f>
        <v>8163.7999999999847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286</v>
      </c>
      <c r="B978" s="330">
        <v>26</v>
      </c>
      <c r="C978" s="298">
        <v>46142</v>
      </c>
      <c r="D978" s="298" t="s">
        <v>205</v>
      </c>
      <c r="E978" s="331">
        <v>320</v>
      </c>
      <c r="F978" s="331"/>
      <c r="G978" s="333">
        <f t="shared" si="29"/>
        <v>8513.7999999999847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286</v>
      </c>
      <c r="B979" s="330">
        <v>27</v>
      </c>
      <c r="C979" s="298">
        <v>46142</v>
      </c>
      <c r="D979" s="298" t="s">
        <v>206</v>
      </c>
      <c r="E979" s="331">
        <v>25</v>
      </c>
      <c r="F979" s="331"/>
      <c r="G979" s="333">
        <f t="shared" ref="G979:G1230" si="30">G980-E979+F979</f>
        <v>8833.7999999999847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286</v>
      </c>
      <c r="B980" s="330">
        <v>28</v>
      </c>
      <c r="C980" s="298">
        <v>46142</v>
      </c>
      <c r="D980" s="298" t="s">
        <v>207</v>
      </c>
      <c r="E980" s="331">
        <v>25</v>
      </c>
      <c r="F980" s="331"/>
      <c r="G980" s="333">
        <f t="shared" si="30"/>
        <v>8858.7999999999847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286</v>
      </c>
      <c r="B981" s="330">
        <v>29</v>
      </c>
      <c r="C981" s="298">
        <v>46142</v>
      </c>
      <c r="D981" s="298" t="s">
        <v>208</v>
      </c>
      <c r="E981" s="331">
        <v>45</v>
      </c>
      <c r="F981" s="331"/>
      <c r="G981" s="333">
        <f t="shared" si="30"/>
        <v>8883.7999999999847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286</v>
      </c>
      <c r="B982" s="330">
        <v>30</v>
      </c>
      <c r="C982" s="298">
        <v>46142</v>
      </c>
      <c r="D982" s="298" t="s">
        <v>209</v>
      </c>
      <c r="E982" s="331">
        <v>400</v>
      </c>
      <c r="F982" s="331"/>
      <c r="G982" s="333">
        <f t="shared" si="30"/>
        <v>8928.7999999999847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286</v>
      </c>
      <c r="B983" s="330">
        <v>31</v>
      </c>
      <c r="C983" s="298">
        <v>46142</v>
      </c>
      <c r="D983" s="298" t="s">
        <v>210</v>
      </c>
      <c r="E983" s="331">
        <v>375</v>
      </c>
      <c r="F983" s="331"/>
      <c r="G983" s="333">
        <f t="shared" si="30"/>
        <v>9328.7999999999847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286</v>
      </c>
      <c r="B984" s="330">
        <v>32</v>
      </c>
      <c r="C984" s="298">
        <v>46142</v>
      </c>
      <c r="D984" s="298" t="s">
        <v>211</v>
      </c>
      <c r="E984" s="331">
        <v>100</v>
      </c>
      <c r="F984" s="331"/>
      <c r="G984" s="333">
        <f t="shared" si="30"/>
        <v>9703.7999999999847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286</v>
      </c>
      <c r="B985" s="330">
        <v>33</v>
      </c>
      <c r="C985" s="298">
        <v>46142</v>
      </c>
      <c r="D985" s="298" t="s">
        <v>212</v>
      </c>
      <c r="E985" s="331">
        <v>85</v>
      </c>
      <c r="F985" s="331"/>
      <c r="G985" s="333">
        <f t="shared" si="30"/>
        <v>9803.7999999999847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286</v>
      </c>
      <c r="B986" s="330">
        <v>34</v>
      </c>
      <c r="C986" s="298">
        <v>46142</v>
      </c>
      <c r="D986" s="298" t="s">
        <v>213</v>
      </c>
      <c r="E986" s="331">
        <v>230</v>
      </c>
      <c r="F986" s="331"/>
      <c r="G986" s="333">
        <f t="shared" si="30"/>
        <v>9888.7999999999847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286</v>
      </c>
      <c r="B987" s="330">
        <v>35</v>
      </c>
      <c r="C987" s="298">
        <v>46142</v>
      </c>
      <c r="D987" s="298" t="s">
        <v>214</v>
      </c>
      <c r="E987" s="331">
        <v>45</v>
      </c>
      <c r="F987" s="331"/>
      <c r="G987" s="333">
        <f t="shared" si="30"/>
        <v>10118.799999999985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287</v>
      </c>
      <c r="B988" s="330" t="s">
        <v>287</v>
      </c>
      <c r="C988" s="298">
        <v>46142</v>
      </c>
      <c r="D988" s="299" t="s">
        <v>288</v>
      </c>
      <c r="E988" s="331">
        <v>185.64</v>
      </c>
      <c r="F988" s="331">
        <v>185.64</v>
      </c>
      <c r="G988" s="333">
        <f t="shared" si="30"/>
        <v>10163.799999999985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6</v>
      </c>
      <c r="C989" s="298">
        <v>46142</v>
      </c>
      <c r="D989" s="299" t="s">
        <v>290</v>
      </c>
      <c r="E989" s="331">
        <v>30</v>
      </c>
      <c r="F989" s="331"/>
      <c r="G989" s="333">
        <f t="shared" si="30"/>
        <v>10163.799999999985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291</v>
      </c>
      <c r="B990" s="330">
        <v>39</v>
      </c>
      <c r="C990" s="298">
        <v>46142</v>
      </c>
      <c r="D990" s="299" t="s">
        <v>292</v>
      </c>
      <c r="E990" s="331"/>
      <c r="F990" s="331">
        <v>2763.78</v>
      </c>
      <c r="G990" s="333">
        <f t="shared" si="30"/>
        <v>10193.799999999985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291</v>
      </c>
      <c r="B991" s="330">
        <v>38</v>
      </c>
      <c r="C991" s="298">
        <v>46142</v>
      </c>
      <c r="D991" s="299" t="s">
        <v>293</v>
      </c>
      <c r="E991" s="331"/>
      <c r="F991" s="331">
        <v>4597.82</v>
      </c>
      <c r="G991" s="333">
        <f t="shared" si="30"/>
        <v>7430.019999999985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294</v>
      </c>
      <c r="B992" s="330">
        <v>42</v>
      </c>
      <c r="C992" s="298">
        <v>46142</v>
      </c>
      <c r="D992" s="299" t="s">
        <v>200</v>
      </c>
      <c r="E992" s="331">
        <v>50.92</v>
      </c>
      <c r="F992" s="331"/>
      <c r="G992" s="333">
        <f t="shared" si="30"/>
        <v>2832.1999999999853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294</v>
      </c>
      <c r="B993" s="330">
        <v>43</v>
      </c>
      <c r="C993" s="298">
        <v>46142</v>
      </c>
      <c r="D993" s="299" t="s">
        <v>201</v>
      </c>
      <c r="E993" s="331">
        <v>50.92</v>
      </c>
      <c r="F993" s="331"/>
      <c r="G993" s="333">
        <f t="shared" si="30"/>
        <v>2883.1199999999853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4</v>
      </c>
      <c r="C994" s="298">
        <v>46142</v>
      </c>
      <c r="D994" s="299" t="s">
        <v>295</v>
      </c>
      <c r="E994" s="331">
        <v>35.799999999999997</v>
      </c>
      <c r="F994" s="331"/>
      <c r="G994" s="333">
        <f t="shared" si="30"/>
        <v>2934.0399999999854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294</v>
      </c>
      <c r="B995" s="330">
        <v>10</v>
      </c>
      <c r="C995" s="298">
        <v>46142</v>
      </c>
      <c r="D995" s="299" t="s">
        <v>176</v>
      </c>
      <c r="E995" s="331">
        <v>17.899999999999999</v>
      </c>
      <c r="F995" s="331"/>
      <c r="G995" s="333">
        <f t="shared" si="30"/>
        <v>2969.8399999999856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2</v>
      </c>
      <c r="C996" s="298">
        <v>46142</v>
      </c>
      <c r="D996" s="299" t="s">
        <v>296</v>
      </c>
      <c r="E996" s="331">
        <v>8.7200000000000006</v>
      </c>
      <c r="F996" s="331"/>
      <c r="G996" s="333">
        <f t="shared" si="30"/>
        <v>2987.7399999999857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2</v>
      </c>
      <c r="C997" s="298">
        <v>46142</v>
      </c>
      <c r="D997" s="299" t="s">
        <v>297</v>
      </c>
      <c r="E997" s="331">
        <v>100</v>
      </c>
      <c r="F997" s="331"/>
      <c r="G997" s="333">
        <f t="shared" si="30"/>
        <v>2996.4599999999855</v>
      </c>
      <c r="H997" s="334" t="s">
        <v>298</v>
      </c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5</v>
      </c>
      <c r="C998" s="298">
        <v>46142</v>
      </c>
      <c r="D998" s="299" t="s">
        <v>297</v>
      </c>
      <c r="E998" s="331">
        <v>100</v>
      </c>
      <c r="F998" s="331"/>
      <c r="G998" s="333">
        <f t="shared" si="30"/>
        <v>3096.4599999999855</v>
      </c>
      <c r="H998" s="334" t="s">
        <v>298</v>
      </c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6</v>
      </c>
      <c r="C999" s="298">
        <v>46142</v>
      </c>
      <c r="D999" s="299" t="s">
        <v>297</v>
      </c>
      <c r="E999" s="331">
        <v>100</v>
      </c>
      <c r="F999" s="331"/>
      <c r="G999" s="333">
        <f t="shared" si="30"/>
        <v>3196.4599999999855</v>
      </c>
      <c r="H999" s="334" t="s">
        <v>298</v>
      </c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8</v>
      </c>
      <c r="C1000" s="298">
        <v>46142</v>
      </c>
      <c r="D1000" s="299" t="s">
        <v>297</v>
      </c>
      <c r="E1000" s="331">
        <v>100</v>
      </c>
      <c r="F1000" s="331"/>
      <c r="G1000" s="333">
        <f t="shared" si="30"/>
        <v>3296.4599999999855</v>
      </c>
      <c r="H1000" s="334" t="s">
        <v>298</v>
      </c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291</v>
      </c>
      <c r="B1001" s="330">
        <v>41</v>
      </c>
      <c r="C1001" s="298">
        <v>46142</v>
      </c>
      <c r="D1001" s="299" t="s">
        <v>299</v>
      </c>
      <c r="E1001" s="331"/>
      <c r="F1001" s="331">
        <v>250</v>
      </c>
      <c r="G1001" s="333">
        <f t="shared" si="30"/>
        <v>3396.4599999999855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6</v>
      </c>
      <c r="C1002" s="298">
        <v>46142</v>
      </c>
      <c r="D1002" s="299" t="s">
        <v>300</v>
      </c>
      <c r="E1002" s="331">
        <v>42.44</v>
      </c>
      <c r="F1002" s="331"/>
      <c r="G1002" s="333">
        <f t="shared" si="30"/>
        <v>3146.4599999999855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6</v>
      </c>
      <c r="C1003" s="298">
        <v>46142</v>
      </c>
      <c r="D1003" s="299" t="s">
        <v>300</v>
      </c>
      <c r="E1003" s="331">
        <v>24.05</v>
      </c>
      <c r="F1003" s="331"/>
      <c r="G1003" s="333">
        <f t="shared" si="30"/>
        <v>3188.8999999999855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2</v>
      </c>
      <c r="C1004" s="298">
        <v>46141</v>
      </c>
      <c r="D1004" s="299" t="s">
        <v>301</v>
      </c>
      <c r="E1004" s="331">
        <v>31.8</v>
      </c>
      <c r="F1004" s="331"/>
      <c r="G1004" s="333">
        <f t="shared" si="30"/>
        <v>3212.9499999999857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6</v>
      </c>
      <c r="C1005" s="298">
        <v>46141</v>
      </c>
      <c r="D1005" s="299" t="s">
        <v>302</v>
      </c>
      <c r="E1005" s="331">
        <v>100</v>
      </c>
      <c r="F1005" s="331"/>
      <c r="G1005" s="333">
        <f t="shared" si="30"/>
        <v>3244.7499999999859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6</v>
      </c>
      <c r="C1006" s="298">
        <v>46141</v>
      </c>
      <c r="D1006" s="299" t="s">
        <v>303</v>
      </c>
      <c r="E1006" s="331">
        <v>75</v>
      </c>
      <c r="F1006" s="331"/>
      <c r="G1006" s="333">
        <f t="shared" si="30"/>
        <v>3344.7499999999859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1</v>
      </c>
      <c r="C1007" s="298">
        <v>46141</v>
      </c>
      <c r="D1007" s="299" t="s">
        <v>304</v>
      </c>
      <c r="E1007" s="331">
        <v>52.5</v>
      </c>
      <c r="F1007" s="331"/>
      <c r="G1007" s="333">
        <f t="shared" si="30"/>
        <v>3419.7499999999859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6</v>
      </c>
      <c r="C1008" s="298">
        <v>46141</v>
      </c>
      <c r="D1008" s="299" t="s">
        <v>305</v>
      </c>
      <c r="E1008" s="331">
        <v>-256</v>
      </c>
      <c r="F1008" s="331"/>
      <c r="G1008" s="333">
        <f t="shared" si="30"/>
        <v>3472.2499999999859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6</v>
      </c>
      <c r="C1009" s="298">
        <v>46140</v>
      </c>
      <c r="D1009" s="299" t="s">
        <v>300</v>
      </c>
      <c r="E1009" s="331">
        <v>20.38</v>
      </c>
      <c r="F1009" s="331"/>
      <c r="G1009" s="333">
        <f t="shared" si="30"/>
        <v>3216.2499999999859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2</v>
      </c>
      <c r="C1010" s="298">
        <v>46140</v>
      </c>
      <c r="D1010" s="299" t="s">
        <v>296</v>
      </c>
      <c r="E1010" s="331">
        <v>15.41</v>
      </c>
      <c r="F1010" s="331"/>
      <c r="G1010" s="333">
        <f t="shared" si="30"/>
        <v>3236.629999999986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4</v>
      </c>
      <c r="C1011" s="298">
        <v>46140</v>
      </c>
      <c r="D1011" s="299" t="s">
        <v>296</v>
      </c>
      <c r="E1011" s="331">
        <v>33.840000000000003</v>
      </c>
      <c r="F1011" s="331"/>
      <c r="G1011" s="333">
        <f t="shared" si="30"/>
        <v>3252.0399999999859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1</v>
      </c>
      <c r="C1012" s="298">
        <v>46140</v>
      </c>
      <c r="D1012" s="299" t="s">
        <v>306</v>
      </c>
      <c r="E1012" s="331">
        <v>5.3</v>
      </c>
      <c r="F1012" s="331"/>
      <c r="G1012" s="333">
        <f t="shared" si="30"/>
        <v>3285.879999999986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5</v>
      </c>
      <c r="C1013" s="298">
        <v>46140</v>
      </c>
      <c r="D1013" s="299" t="s">
        <v>307</v>
      </c>
      <c r="E1013" s="331">
        <v>500</v>
      </c>
      <c r="F1013" s="331"/>
      <c r="G1013" s="333">
        <f t="shared" si="30"/>
        <v>3291.1799999999862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8</v>
      </c>
      <c r="C1014" s="298">
        <v>46140</v>
      </c>
      <c r="D1014" s="299" t="s">
        <v>308</v>
      </c>
      <c r="E1014" s="331">
        <v>47.99</v>
      </c>
      <c r="F1014" s="331"/>
      <c r="G1014" s="333">
        <f t="shared" si="30"/>
        <v>3791.1799999999862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3</v>
      </c>
      <c r="C1015" s="298">
        <v>46139</v>
      </c>
      <c r="D1015" s="299" t="s">
        <v>309</v>
      </c>
      <c r="E1015" s="331">
        <v>13.11</v>
      </c>
      <c r="F1015" s="331"/>
      <c r="G1015" s="333">
        <f t="shared" si="30"/>
        <v>3839.169999999986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4</v>
      </c>
      <c r="C1016" s="298">
        <v>46139</v>
      </c>
      <c r="D1016" s="299" t="s">
        <v>310</v>
      </c>
      <c r="E1016" s="331">
        <v>30.54</v>
      </c>
      <c r="F1016" s="331"/>
      <c r="G1016" s="333">
        <f t="shared" si="30"/>
        <v>3852.2799999999861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1</v>
      </c>
      <c r="C1017" s="298">
        <v>46139</v>
      </c>
      <c r="D1017" s="299" t="s">
        <v>311</v>
      </c>
      <c r="E1017" s="331">
        <v>163.01</v>
      </c>
      <c r="F1017" s="331"/>
      <c r="G1017" s="333">
        <f t="shared" si="30"/>
        <v>3882.8199999999861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6</v>
      </c>
      <c r="C1018" s="298">
        <v>46139</v>
      </c>
      <c r="D1018" s="299" t="s">
        <v>312</v>
      </c>
      <c r="E1018" s="331">
        <v>54.97</v>
      </c>
      <c r="F1018" s="331"/>
      <c r="G1018" s="333">
        <f t="shared" si="30"/>
        <v>4045.8299999999858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1</v>
      </c>
      <c r="C1019" s="298">
        <v>46139</v>
      </c>
      <c r="D1019" s="299" t="s">
        <v>306</v>
      </c>
      <c r="E1019" s="331">
        <v>51.28</v>
      </c>
      <c r="F1019" s="331"/>
      <c r="G1019" s="333">
        <f t="shared" si="30"/>
        <v>4100.7999999999856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6</v>
      </c>
      <c r="C1020" s="298">
        <v>46138</v>
      </c>
      <c r="D1020" s="299" t="s">
        <v>312</v>
      </c>
      <c r="E1020" s="331">
        <v>38.979999999999997</v>
      </c>
      <c r="F1020" s="331"/>
      <c r="G1020" s="333">
        <f t="shared" si="30"/>
        <v>4152.0799999999854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2</v>
      </c>
      <c r="C1021" s="298">
        <v>46138</v>
      </c>
      <c r="D1021" s="299" t="s">
        <v>313</v>
      </c>
      <c r="E1021" s="331">
        <v>39.83</v>
      </c>
      <c r="F1021" s="331"/>
      <c r="G1021" s="333">
        <f t="shared" si="30"/>
        <v>4191.0599999999849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8</v>
      </c>
      <c r="C1022" s="298">
        <v>46138</v>
      </c>
      <c r="D1022" s="299" t="s">
        <v>313</v>
      </c>
      <c r="E1022" s="331">
        <v>51.24</v>
      </c>
      <c r="F1022" s="331"/>
      <c r="G1022" s="333">
        <f t="shared" si="30"/>
        <v>4230.8899999999849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294</v>
      </c>
      <c r="B1023" s="330">
        <v>12</v>
      </c>
      <c r="C1023" s="298">
        <v>46137</v>
      </c>
      <c r="D1023" s="299" t="s">
        <v>314</v>
      </c>
      <c r="E1023" s="331">
        <v>214.74</v>
      </c>
      <c r="F1023" s="331"/>
      <c r="G1023" s="333">
        <f t="shared" si="30"/>
        <v>4282.1299999999846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287</v>
      </c>
      <c r="B1024" s="330" t="s">
        <v>287</v>
      </c>
      <c r="C1024" s="298">
        <v>46136</v>
      </c>
      <c r="D1024" s="299" t="s">
        <v>315</v>
      </c>
      <c r="E1024" s="331">
        <v>127.68</v>
      </c>
      <c r="F1024" s="331">
        <v>127.68</v>
      </c>
      <c r="G1024" s="333">
        <f t="shared" si="30"/>
        <v>4496.8699999999844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8</v>
      </c>
      <c r="C1025" s="298">
        <v>46135</v>
      </c>
      <c r="D1025" s="299" t="s">
        <v>861</v>
      </c>
      <c r="E1025" s="331">
        <v>65</v>
      </c>
      <c r="F1025" s="331"/>
      <c r="G1025" s="333">
        <f t="shared" si="30"/>
        <v>4496.8699999999844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291</v>
      </c>
      <c r="B1026" s="330">
        <v>40</v>
      </c>
      <c r="C1026" s="298">
        <v>46134</v>
      </c>
      <c r="D1026" s="299" t="s">
        <v>316</v>
      </c>
      <c r="E1026" s="331"/>
      <c r="F1026" s="331">
        <v>838.69</v>
      </c>
      <c r="G1026" s="333">
        <f t="shared" si="30"/>
        <v>4561.8699999999844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2</v>
      </c>
      <c r="C1027" s="298">
        <v>46134</v>
      </c>
      <c r="D1027" s="299" t="s">
        <v>317</v>
      </c>
      <c r="E1027" s="331">
        <v>17.03</v>
      </c>
      <c r="F1027" s="331"/>
      <c r="G1027" s="333">
        <f t="shared" si="30"/>
        <v>3723.1799999999848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6</v>
      </c>
      <c r="C1028" s="298">
        <v>46134</v>
      </c>
      <c r="D1028" s="299" t="s">
        <v>312</v>
      </c>
      <c r="E1028" s="331">
        <v>51.94</v>
      </c>
      <c r="F1028" s="331"/>
      <c r="G1028" s="333">
        <f t="shared" si="30"/>
        <v>3740.209999999985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1</v>
      </c>
      <c r="C1029" s="298">
        <v>46134</v>
      </c>
      <c r="D1029" s="299" t="s">
        <v>306</v>
      </c>
      <c r="E1029" s="331">
        <v>226.7</v>
      </c>
      <c r="F1029" s="331"/>
      <c r="G1029" s="333">
        <f t="shared" si="30"/>
        <v>3792.1499999999851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2</v>
      </c>
      <c r="C1030" s="298">
        <v>46133</v>
      </c>
      <c r="D1030" s="299" t="s">
        <v>318</v>
      </c>
      <c r="E1030" s="331">
        <v>70</v>
      </c>
      <c r="F1030" s="331"/>
      <c r="G1030" s="333">
        <f t="shared" si="30"/>
        <v>4018.8499999999849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8</v>
      </c>
      <c r="C1031" s="298">
        <v>46133</v>
      </c>
      <c r="D1031" s="299" t="s">
        <v>319</v>
      </c>
      <c r="E1031" s="331">
        <v>14.26</v>
      </c>
      <c r="F1031" s="331"/>
      <c r="G1031" s="333">
        <f t="shared" si="30"/>
        <v>4088.8499999999849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1</v>
      </c>
      <c r="C1032" s="298">
        <v>46133</v>
      </c>
      <c r="D1032" s="299" t="s">
        <v>320</v>
      </c>
      <c r="E1032" s="331">
        <v>8.51</v>
      </c>
      <c r="F1032" s="331"/>
      <c r="G1032" s="333">
        <f t="shared" si="30"/>
        <v>4103.1099999999851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5</v>
      </c>
      <c r="C1033" s="298">
        <v>46133</v>
      </c>
      <c r="D1033" s="299" t="s">
        <v>321</v>
      </c>
      <c r="E1033" s="331">
        <v>20</v>
      </c>
      <c r="F1033" s="331"/>
      <c r="G1033" s="333">
        <f t="shared" si="30"/>
        <v>4111.6199999999853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294</v>
      </c>
      <c r="B1034" s="330">
        <v>23</v>
      </c>
      <c r="C1034" s="298">
        <v>46133</v>
      </c>
      <c r="D1034" s="299" t="s">
        <v>67</v>
      </c>
      <c r="E1034" s="331">
        <v>650.88</v>
      </c>
      <c r="F1034" s="331"/>
      <c r="G1034" s="333">
        <f t="shared" si="30"/>
        <v>4131.6199999999853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6</v>
      </c>
      <c r="C1035" s="298">
        <v>46133</v>
      </c>
      <c r="D1035" s="299" t="s">
        <v>322</v>
      </c>
      <c r="E1035" s="331">
        <v>15</v>
      </c>
      <c r="F1035" s="331"/>
      <c r="G1035" s="333">
        <f t="shared" si="30"/>
        <v>4782.4999999999854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5</v>
      </c>
      <c r="C1036" s="298">
        <v>46133</v>
      </c>
      <c r="D1036" s="299" t="s">
        <v>322</v>
      </c>
      <c r="E1036" s="331">
        <v>250</v>
      </c>
      <c r="F1036" s="331"/>
      <c r="G1036" s="333">
        <f t="shared" si="30"/>
        <v>4797.4999999999854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294</v>
      </c>
      <c r="B1037" s="330">
        <v>22</v>
      </c>
      <c r="C1037" s="298">
        <v>46132</v>
      </c>
      <c r="D1037" s="299" t="s">
        <v>323</v>
      </c>
      <c r="E1037" s="331">
        <v>20.22</v>
      </c>
      <c r="F1037" s="331"/>
      <c r="G1037" s="333">
        <f t="shared" si="30"/>
        <v>5047.4999999999854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6</v>
      </c>
      <c r="C1038" s="298">
        <v>46132</v>
      </c>
      <c r="D1038" s="299" t="s">
        <v>402</v>
      </c>
      <c r="E1038" s="331">
        <v>44</v>
      </c>
      <c r="F1038" s="331"/>
      <c r="G1038" s="333">
        <f t="shared" si="30"/>
        <v>5067.7199999999857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2</v>
      </c>
      <c r="C1039" s="298">
        <v>46132</v>
      </c>
      <c r="D1039" s="299" t="s">
        <v>324</v>
      </c>
      <c r="E1039" s="331">
        <v>12.01</v>
      </c>
      <c r="F1039" s="331"/>
      <c r="G1039" s="333">
        <f t="shared" si="30"/>
        <v>5111.7199999999857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2</v>
      </c>
      <c r="C1040" s="298">
        <v>46132</v>
      </c>
      <c r="D1040" s="299" t="s">
        <v>296</v>
      </c>
      <c r="E1040" s="331">
        <v>12.21</v>
      </c>
      <c r="F1040" s="331"/>
      <c r="G1040" s="333">
        <f t="shared" si="30"/>
        <v>5123.7299999999859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2</v>
      </c>
      <c r="C1041" s="298">
        <v>46132</v>
      </c>
      <c r="D1041" s="299" t="s">
        <v>325</v>
      </c>
      <c r="E1041" s="331">
        <v>46.4</v>
      </c>
      <c r="F1041" s="331"/>
      <c r="G1041" s="333">
        <f t="shared" si="30"/>
        <v>5135.939999999986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2</v>
      </c>
      <c r="C1042" s="298">
        <v>46131</v>
      </c>
      <c r="D1042" s="299" t="s">
        <v>326</v>
      </c>
      <c r="E1042" s="331">
        <v>31.7</v>
      </c>
      <c r="F1042" s="331"/>
      <c r="G1042" s="333">
        <f t="shared" si="30"/>
        <v>5182.3399999999856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8</v>
      </c>
      <c r="C1043" s="298">
        <v>46131</v>
      </c>
      <c r="D1043" s="299" t="s">
        <v>327</v>
      </c>
      <c r="E1043" s="331">
        <v>11.11</v>
      </c>
      <c r="F1043" s="331"/>
      <c r="G1043" s="333">
        <f t="shared" si="30"/>
        <v>5214.0399999999854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1</v>
      </c>
      <c r="C1044" s="298">
        <v>46131</v>
      </c>
      <c r="D1044" s="299" t="s">
        <v>306</v>
      </c>
      <c r="E1044" s="331">
        <v>79.16</v>
      </c>
      <c r="F1044" s="331"/>
      <c r="G1044" s="333">
        <f t="shared" si="30"/>
        <v>5225.1499999999851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294</v>
      </c>
      <c r="B1045" s="330">
        <v>22</v>
      </c>
      <c r="C1045" s="298">
        <v>46131</v>
      </c>
      <c r="D1045" s="299" t="s">
        <v>328</v>
      </c>
      <c r="E1045" s="331">
        <v>7.46</v>
      </c>
      <c r="F1045" s="331"/>
      <c r="G1045" s="333">
        <f t="shared" si="30"/>
        <v>5304.3099999999849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6</v>
      </c>
      <c r="C1046" s="298">
        <v>46131</v>
      </c>
      <c r="D1046" s="299" t="s">
        <v>300</v>
      </c>
      <c r="E1046" s="331">
        <v>13.83</v>
      </c>
      <c r="F1046" s="331"/>
      <c r="G1046" s="333">
        <f t="shared" si="30"/>
        <v>5311.769999999985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6</v>
      </c>
      <c r="C1047" s="298">
        <v>46131</v>
      </c>
      <c r="D1047" s="299" t="s">
        <v>300</v>
      </c>
      <c r="E1047" s="331">
        <v>30</v>
      </c>
      <c r="F1047" s="331"/>
      <c r="G1047" s="333">
        <f t="shared" si="30"/>
        <v>5325.5999999999849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6</v>
      </c>
      <c r="C1048" s="298">
        <v>46131</v>
      </c>
      <c r="D1048" s="299" t="s">
        <v>300</v>
      </c>
      <c r="E1048" s="331">
        <v>15.17</v>
      </c>
      <c r="F1048" s="331"/>
      <c r="G1048" s="333">
        <f t="shared" si="30"/>
        <v>5355.5999999999849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1</v>
      </c>
      <c r="C1049" s="298">
        <v>46130</v>
      </c>
      <c r="D1049" s="299" t="s">
        <v>329</v>
      </c>
      <c r="E1049" s="331">
        <v>75.55</v>
      </c>
      <c r="F1049" s="331"/>
      <c r="G1049" s="333">
        <f t="shared" si="30"/>
        <v>5370.769999999985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2</v>
      </c>
      <c r="C1050" s="298">
        <v>46130</v>
      </c>
      <c r="D1050" s="299" t="s">
        <v>330</v>
      </c>
      <c r="E1050" s="331">
        <v>26</v>
      </c>
      <c r="F1050" s="331"/>
      <c r="G1050" s="333">
        <f t="shared" si="30"/>
        <v>5446.3199999999852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1</v>
      </c>
      <c r="C1051" s="298">
        <v>46130</v>
      </c>
      <c r="D1051" s="299" t="s">
        <v>311</v>
      </c>
      <c r="E1051" s="331">
        <v>25.28</v>
      </c>
      <c r="F1051" s="331"/>
      <c r="G1051" s="333">
        <f t="shared" si="30"/>
        <v>5472.3199999999852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3</v>
      </c>
      <c r="C1052" s="298">
        <v>46130</v>
      </c>
      <c r="D1052" s="299" t="s">
        <v>296</v>
      </c>
      <c r="E1052" s="331">
        <v>7.76</v>
      </c>
      <c r="F1052" s="331"/>
      <c r="G1052" s="333">
        <f t="shared" si="30"/>
        <v>5497.5999999999849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294</v>
      </c>
      <c r="B1053" s="330">
        <v>22</v>
      </c>
      <c r="C1053" s="298">
        <v>46130</v>
      </c>
      <c r="D1053" s="299" t="s">
        <v>400</v>
      </c>
      <c r="E1053" s="331">
        <v>13.84</v>
      </c>
      <c r="F1053" s="331"/>
      <c r="G1053" s="333">
        <f t="shared" si="30"/>
        <v>5505.3599999999851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287</v>
      </c>
      <c r="B1054" s="330" t="s">
        <v>287</v>
      </c>
      <c r="C1054" s="298">
        <v>46130</v>
      </c>
      <c r="D1054" s="299" t="s">
        <v>331</v>
      </c>
      <c r="E1054" s="331">
        <v>578.57000000000005</v>
      </c>
      <c r="F1054" s="331">
        <v>578.57000000000005</v>
      </c>
      <c r="G1054" s="333">
        <f t="shared" si="30"/>
        <v>5519.1999999999853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2</v>
      </c>
      <c r="C1055" s="298">
        <v>46129</v>
      </c>
      <c r="D1055" s="299" t="s">
        <v>324</v>
      </c>
      <c r="E1055" s="331">
        <v>12.84</v>
      </c>
      <c r="F1055" s="331"/>
      <c r="G1055" s="333">
        <f t="shared" si="30"/>
        <v>5519.1999999999853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2</v>
      </c>
      <c r="C1056" s="298">
        <v>46129</v>
      </c>
      <c r="D1056" s="299" t="s">
        <v>332</v>
      </c>
      <c r="E1056" s="331">
        <v>59.71</v>
      </c>
      <c r="F1056" s="331"/>
      <c r="G1056" s="333">
        <f t="shared" si="30"/>
        <v>5532.0399999999854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294</v>
      </c>
      <c r="B1057" s="330">
        <v>21</v>
      </c>
      <c r="C1057" s="298">
        <v>46129</v>
      </c>
      <c r="D1057" s="299" t="s">
        <v>194</v>
      </c>
      <c r="E1057" s="331">
        <v>75.599999999999994</v>
      </c>
      <c r="F1057" s="331"/>
      <c r="G1057" s="333">
        <f t="shared" si="30"/>
        <v>5591.7499999999854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294</v>
      </c>
      <c r="B1058" s="330">
        <v>43</v>
      </c>
      <c r="C1058" s="298">
        <v>46129</v>
      </c>
      <c r="D1058" s="299" t="s">
        <v>333</v>
      </c>
      <c r="E1058" s="331">
        <v>22.35</v>
      </c>
      <c r="F1058" s="331"/>
      <c r="G1058" s="333">
        <f t="shared" si="30"/>
        <v>5667.3499999999858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294</v>
      </c>
      <c r="B1059" s="330">
        <v>42</v>
      </c>
      <c r="C1059" s="298">
        <v>46129</v>
      </c>
      <c r="D1059" s="299" t="s">
        <v>333</v>
      </c>
      <c r="E1059" s="331">
        <v>37.25</v>
      </c>
      <c r="F1059" s="331"/>
      <c r="G1059" s="333">
        <f t="shared" si="30"/>
        <v>5689.6999999999862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8</v>
      </c>
      <c r="C1060" s="298">
        <v>46129</v>
      </c>
      <c r="D1060" s="299" t="s">
        <v>319</v>
      </c>
      <c r="E1060" s="331">
        <v>35.119999999999997</v>
      </c>
      <c r="F1060" s="331"/>
      <c r="G1060" s="333">
        <f t="shared" si="30"/>
        <v>5726.9499999999862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3</v>
      </c>
      <c r="C1061" s="298">
        <v>46129</v>
      </c>
      <c r="D1061" s="299" t="s">
        <v>296</v>
      </c>
      <c r="E1061" s="331">
        <v>8.7200000000000006</v>
      </c>
      <c r="F1061" s="331"/>
      <c r="G1061" s="333">
        <f t="shared" si="30"/>
        <v>5762.0699999999861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2</v>
      </c>
      <c r="C1062" s="298">
        <v>46129</v>
      </c>
      <c r="D1062" s="299" t="s">
        <v>334</v>
      </c>
      <c r="E1062" s="331">
        <v>13.21</v>
      </c>
      <c r="F1062" s="331"/>
      <c r="G1062" s="333">
        <f t="shared" si="30"/>
        <v>5770.7899999999863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294</v>
      </c>
      <c r="B1063" s="330">
        <v>17</v>
      </c>
      <c r="C1063" s="298">
        <v>46129</v>
      </c>
      <c r="D1063" s="299" t="s">
        <v>188</v>
      </c>
      <c r="E1063" s="331">
        <v>42.65</v>
      </c>
      <c r="F1063" s="331"/>
      <c r="G1063" s="333">
        <f t="shared" si="30"/>
        <v>5783.9999999999864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335</v>
      </c>
      <c r="B1064" s="330" t="s">
        <v>335</v>
      </c>
      <c r="C1064" s="298">
        <v>46129</v>
      </c>
      <c r="D1064" s="299" t="s">
        <v>185</v>
      </c>
      <c r="E1064" s="331">
        <v>130.31</v>
      </c>
      <c r="F1064" s="331"/>
      <c r="G1064" s="333">
        <f t="shared" si="30"/>
        <v>5826.649999999986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294</v>
      </c>
      <c r="B1065" s="330">
        <v>15</v>
      </c>
      <c r="C1065" s="298">
        <v>46129</v>
      </c>
      <c r="D1065" s="299" t="s">
        <v>185</v>
      </c>
      <c r="E1065" s="331">
        <v>131.22999999999999</v>
      </c>
      <c r="F1065" s="331"/>
      <c r="G1065" s="333">
        <f t="shared" si="30"/>
        <v>5956.9599999999864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6</v>
      </c>
      <c r="C1066" s="298">
        <v>46129</v>
      </c>
      <c r="D1066" s="299" t="s">
        <v>336</v>
      </c>
      <c r="E1066" s="331">
        <v>210</v>
      </c>
      <c r="F1066" s="331"/>
      <c r="G1066" s="333">
        <f t="shared" si="30"/>
        <v>6088.189999999986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294</v>
      </c>
      <c r="B1067" s="330">
        <v>23</v>
      </c>
      <c r="C1067" s="298">
        <v>46129</v>
      </c>
      <c r="D1067" s="299" t="s">
        <v>63</v>
      </c>
      <c r="E1067" s="331">
        <v>529.46</v>
      </c>
      <c r="F1067" s="331"/>
      <c r="G1067" s="333">
        <f t="shared" si="30"/>
        <v>6298.189999999986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7</v>
      </c>
      <c r="C1068" s="298">
        <v>46129</v>
      </c>
      <c r="D1068" s="299" t="s">
        <v>337</v>
      </c>
      <c r="E1068" s="331">
        <v>32.78</v>
      </c>
      <c r="F1068" s="331"/>
      <c r="G1068" s="333">
        <f t="shared" si="30"/>
        <v>6827.649999999986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4</v>
      </c>
      <c r="C1069" s="298">
        <v>46128</v>
      </c>
      <c r="D1069" s="299" t="s">
        <v>310</v>
      </c>
      <c r="E1069" s="331">
        <v>44.41</v>
      </c>
      <c r="F1069" s="331"/>
      <c r="G1069" s="333">
        <f t="shared" si="30"/>
        <v>6860.4299999999857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294</v>
      </c>
      <c r="B1070" s="330">
        <v>16</v>
      </c>
      <c r="C1070" s="298">
        <v>46128</v>
      </c>
      <c r="D1070" s="299" t="s">
        <v>338</v>
      </c>
      <c r="E1070" s="331">
        <v>15</v>
      </c>
      <c r="F1070" s="331"/>
      <c r="G1070" s="333">
        <f t="shared" si="30"/>
        <v>6904.8399999999856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2</v>
      </c>
      <c r="C1071" s="298">
        <v>46128</v>
      </c>
      <c r="D1071" s="299" t="s">
        <v>301</v>
      </c>
      <c r="E1071" s="331">
        <v>41.95</v>
      </c>
      <c r="F1071" s="331"/>
      <c r="G1071" s="333">
        <f t="shared" si="30"/>
        <v>6919.8399999999856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5</v>
      </c>
      <c r="C1072" s="298">
        <v>46128</v>
      </c>
      <c r="D1072" s="299" t="s">
        <v>339</v>
      </c>
      <c r="E1072" s="331">
        <v>21.3</v>
      </c>
      <c r="F1072" s="331"/>
      <c r="G1072" s="333">
        <f t="shared" si="30"/>
        <v>6961.7899999999854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4</v>
      </c>
      <c r="C1073" s="298">
        <v>46128</v>
      </c>
      <c r="D1073" s="299" t="s">
        <v>296</v>
      </c>
      <c r="E1073" s="331">
        <v>70.03</v>
      </c>
      <c r="F1073" s="331"/>
      <c r="G1073" s="333">
        <f t="shared" si="30"/>
        <v>6983.0899999999856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2</v>
      </c>
      <c r="C1074" s="298">
        <v>46128</v>
      </c>
      <c r="D1074" s="299" t="s">
        <v>296</v>
      </c>
      <c r="E1074" s="331">
        <v>11.48</v>
      </c>
      <c r="F1074" s="331"/>
      <c r="G1074" s="333">
        <f t="shared" si="30"/>
        <v>7053.1199999999853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6</v>
      </c>
      <c r="C1075" s="298">
        <v>46128</v>
      </c>
      <c r="D1075" s="299" t="s">
        <v>340</v>
      </c>
      <c r="E1075" s="331">
        <v>26.61</v>
      </c>
      <c r="F1075" s="331"/>
      <c r="G1075" s="333">
        <f t="shared" si="30"/>
        <v>7064.5999999999849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6</v>
      </c>
      <c r="C1076" s="298">
        <v>46128</v>
      </c>
      <c r="D1076" s="299" t="s">
        <v>341</v>
      </c>
      <c r="E1076" s="331">
        <v>42.59</v>
      </c>
      <c r="F1076" s="331"/>
      <c r="G1076" s="333">
        <f t="shared" si="30"/>
        <v>7091.2099999999846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6</v>
      </c>
      <c r="C1077" s="298">
        <v>46128</v>
      </c>
      <c r="D1077" s="299" t="s">
        <v>300</v>
      </c>
      <c r="E1077" s="331">
        <v>20.58</v>
      </c>
      <c r="F1077" s="331"/>
      <c r="G1077" s="333">
        <f t="shared" si="30"/>
        <v>7133.7999999999847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294</v>
      </c>
      <c r="B1078" s="330">
        <v>11</v>
      </c>
      <c r="C1078" s="298">
        <v>46128</v>
      </c>
      <c r="D1078" s="299" t="s">
        <v>178</v>
      </c>
      <c r="E1078" s="331">
        <v>267.91000000000003</v>
      </c>
      <c r="F1078" s="331"/>
      <c r="G1078" s="333">
        <f t="shared" si="30"/>
        <v>7154.3799999999846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291</v>
      </c>
      <c r="B1079" s="330">
        <v>41</v>
      </c>
      <c r="C1079" s="298">
        <v>46128</v>
      </c>
      <c r="D1079" s="299" t="s">
        <v>299</v>
      </c>
      <c r="E1079" s="331"/>
      <c r="F1079" s="331">
        <v>300</v>
      </c>
      <c r="G1079" s="333">
        <f t="shared" si="30"/>
        <v>7422.2899999999845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291</v>
      </c>
      <c r="B1080" s="330">
        <v>39</v>
      </c>
      <c r="C1080" s="298">
        <v>46128</v>
      </c>
      <c r="D1080" s="299" t="s">
        <v>292</v>
      </c>
      <c r="E1080" s="331"/>
      <c r="F1080" s="331">
        <v>2763.78</v>
      </c>
      <c r="G1080" s="333">
        <f t="shared" si="30"/>
        <v>7122.2899999999845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287</v>
      </c>
      <c r="B1081" s="330" t="s">
        <v>287</v>
      </c>
      <c r="C1081" s="298">
        <v>46127</v>
      </c>
      <c r="D1081" s="299" t="s">
        <v>342</v>
      </c>
      <c r="E1081" s="331">
        <v>93.71</v>
      </c>
      <c r="F1081" s="331">
        <v>93.71</v>
      </c>
      <c r="G1081" s="333">
        <f t="shared" si="30"/>
        <v>4358.5099999999848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6</v>
      </c>
      <c r="C1082" s="298">
        <v>46127</v>
      </c>
      <c r="D1082" s="299" t="s">
        <v>343</v>
      </c>
      <c r="E1082" s="331">
        <v>27</v>
      </c>
      <c r="F1082" s="331"/>
      <c r="G1082" s="333">
        <f t="shared" si="30"/>
        <v>4358.5099999999848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291</v>
      </c>
      <c r="B1083" s="330">
        <v>38</v>
      </c>
      <c r="C1083" s="298">
        <v>46127</v>
      </c>
      <c r="D1083" s="299" t="s">
        <v>293</v>
      </c>
      <c r="E1083" s="331"/>
      <c r="F1083" s="331">
        <v>4597.82</v>
      </c>
      <c r="G1083" s="333">
        <f t="shared" si="30"/>
        <v>4385.5099999999848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2</v>
      </c>
      <c r="C1084" s="298">
        <v>46127</v>
      </c>
      <c r="D1084" s="299" t="s">
        <v>296</v>
      </c>
      <c r="E1084" s="331">
        <v>14.67</v>
      </c>
      <c r="F1084" s="331"/>
      <c r="G1084" s="333">
        <f t="shared" si="30"/>
        <v>-212.31000000001481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2</v>
      </c>
      <c r="C1085" s="298">
        <v>46127</v>
      </c>
      <c r="D1085" s="299" t="s">
        <v>344</v>
      </c>
      <c r="E1085" s="331">
        <v>102.2</v>
      </c>
      <c r="F1085" s="331"/>
      <c r="G1085" s="333">
        <f t="shared" si="30"/>
        <v>-197.64000000001482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8</v>
      </c>
      <c r="C1086" s="298">
        <v>46126</v>
      </c>
      <c r="D1086" s="299" t="s">
        <v>319</v>
      </c>
      <c r="E1086" s="331">
        <v>15.53</v>
      </c>
      <c r="F1086" s="331"/>
      <c r="G1086" s="333">
        <f t="shared" si="30"/>
        <v>-95.440000000014805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294</v>
      </c>
      <c r="B1087" s="330">
        <v>24</v>
      </c>
      <c r="C1087" s="298">
        <v>46126</v>
      </c>
      <c r="D1087" s="299" t="s">
        <v>858</v>
      </c>
      <c r="E1087" s="331">
        <v>105.33</v>
      </c>
      <c r="F1087" s="331"/>
      <c r="G1087" s="333">
        <f t="shared" si="30"/>
        <v>-79.910000000014804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2</v>
      </c>
      <c r="C1088" s="298">
        <v>46125</v>
      </c>
      <c r="D1088" s="299" t="s">
        <v>345</v>
      </c>
      <c r="E1088" s="331">
        <v>11.64</v>
      </c>
      <c r="F1088" s="331"/>
      <c r="G1088" s="333">
        <f t="shared" si="30"/>
        <v>25.419999999985201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1</v>
      </c>
      <c r="C1089" s="298">
        <v>46125</v>
      </c>
      <c r="D1089" s="299" t="s">
        <v>306</v>
      </c>
      <c r="E1089" s="331">
        <v>50.71</v>
      </c>
      <c r="F1089" s="331"/>
      <c r="G1089" s="333">
        <f t="shared" si="30"/>
        <v>37.059999999985202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2</v>
      </c>
      <c r="C1090" s="298">
        <v>46125</v>
      </c>
      <c r="D1090" s="299" t="s">
        <v>334</v>
      </c>
      <c r="E1090" s="331">
        <v>11.06</v>
      </c>
      <c r="F1090" s="331"/>
      <c r="G1090" s="333">
        <f t="shared" si="30"/>
        <v>87.769999999985203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4</v>
      </c>
      <c r="C1091" s="298">
        <v>46125</v>
      </c>
      <c r="D1091" s="299" t="s">
        <v>295</v>
      </c>
      <c r="E1091" s="331">
        <v>35.979999999999997</v>
      </c>
      <c r="F1091" s="331"/>
      <c r="G1091" s="333">
        <f t="shared" si="30"/>
        <v>98.829999999985205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8</v>
      </c>
      <c r="C1092" s="298">
        <v>46125</v>
      </c>
      <c r="D1092" s="299" t="s">
        <v>346</v>
      </c>
      <c r="E1092" s="331">
        <v>7.83</v>
      </c>
      <c r="F1092" s="331"/>
      <c r="G1092" s="333">
        <f t="shared" si="30"/>
        <v>134.80999999998519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3</v>
      </c>
      <c r="C1093" s="298">
        <v>46125</v>
      </c>
      <c r="D1093" s="299" t="s">
        <v>347</v>
      </c>
      <c r="E1093" s="331">
        <v>4.1900000000000004</v>
      </c>
      <c r="F1093" s="331"/>
      <c r="G1093" s="333">
        <f t="shared" si="30"/>
        <v>142.63999999998521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8</v>
      </c>
      <c r="C1094" s="298">
        <v>46125</v>
      </c>
      <c r="D1094" s="299" t="s">
        <v>348</v>
      </c>
      <c r="E1094" s="331">
        <v>39.25</v>
      </c>
      <c r="F1094" s="331"/>
      <c r="G1094" s="333">
        <f t="shared" si="30"/>
        <v>146.8299999999852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287</v>
      </c>
      <c r="B1095" s="330" t="s">
        <v>287</v>
      </c>
      <c r="C1095" s="298">
        <v>46125</v>
      </c>
      <c r="D1095" s="299" t="s">
        <v>349</v>
      </c>
      <c r="E1095" s="331">
        <v>318.36</v>
      </c>
      <c r="F1095" s="331">
        <v>318.36</v>
      </c>
      <c r="G1095" s="333">
        <f t="shared" si="30"/>
        <v>186.0799999999852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294</v>
      </c>
      <c r="B1096" s="330">
        <v>19</v>
      </c>
      <c r="C1096" s="298">
        <v>46125</v>
      </c>
      <c r="D1096" s="299" t="s">
        <v>191</v>
      </c>
      <c r="E1096" s="331">
        <v>200</v>
      </c>
      <c r="F1096" s="331"/>
      <c r="G1096" s="333">
        <f t="shared" si="30"/>
        <v>186.0799999999852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1</v>
      </c>
      <c r="C1097" s="298">
        <v>46124</v>
      </c>
      <c r="D1097" s="299" t="s">
        <v>304</v>
      </c>
      <c r="E1097" s="331">
        <v>136.05000000000001</v>
      </c>
      <c r="F1097" s="331"/>
      <c r="G1097" s="333">
        <f t="shared" si="30"/>
        <v>386.0799999999852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3</v>
      </c>
      <c r="C1098" s="298">
        <v>46124</v>
      </c>
      <c r="D1098" s="299" t="s">
        <v>347</v>
      </c>
      <c r="E1098" s="331">
        <v>13.09</v>
      </c>
      <c r="F1098" s="331"/>
      <c r="G1098" s="333">
        <f t="shared" si="30"/>
        <v>522.12999999998522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8</v>
      </c>
      <c r="C1099" s="298">
        <v>46124</v>
      </c>
      <c r="D1099" s="299" t="s">
        <v>319</v>
      </c>
      <c r="E1099" s="331">
        <v>24.47</v>
      </c>
      <c r="F1099" s="331"/>
      <c r="G1099" s="333">
        <f t="shared" si="30"/>
        <v>535.21999999998525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8</v>
      </c>
      <c r="C1100" s="298">
        <v>46124</v>
      </c>
      <c r="D1100" s="299" t="s">
        <v>319</v>
      </c>
      <c r="E1100" s="331">
        <v>14.29</v>
      </c>
      <c r="F1100" s="331"/>
      <c r="G1100" s="333">
        <f t="shared" si="30"/>
        <v>559.68999999998528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294</v>
      </c>
      <c r="B1101" s="330">
        <v>22</v>
      </c>
      <c r="C1101" s="298">
        <v>46124</v>
      </c>
      <c r="D1101" s="299" t="s">
        <v>833</v>
      </c>
      <c r="E1101" s="331">
        <v>9.57</v>
      </c>
      <c r="F1101" s="331"/>
      <c r="G1101" s="333">
        <f t="shared" si="30"/>
        <v>573.97999999998524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3</v>
      </c>
      <c r="C1102" s="298">
        <v>46124</v>
      </c>
      <c r="D1102" s="299" t="s">
        <v>350</v>
      </c>
      <c r="E1102" s="331">
        <v>25</v>
      </c>
      <c r="F1102" s="331"/>
      <c r="G1102" s="333">
        <f t="shared" si="30"/>
        <v>583.54999999998529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294</v>
      </c>
      <c r="B1103" s="330">
        <v>22</v>
      </c>
      <c r="C1103" s="298">
        <v>46123</v>
      </c>
      <c r="D1103" s="299" t="s">
        <v>351</v>
      </c>
      <c r="E1103" s="331">
        <v>19.16</v>
      </c>
      <c r="F1103" s="331"/>
      <c r="G1103" s="333">
        <f t="shared" si="30"/>
        <v>608.54999999998529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2</v>
      </c>
      <c r="C1104" s="298">
        <v>46123</v>
      </c>
      <c r="D1104" s="299" t="s">
        <v>301</v>
      </c>
      <c r="E1104" s="331">
        <v>20.91</v>
      </c>
      <c r="F1104" s="331"/>
      <c r="G1104" s="333">
        <f t="shared" si="30"/>
        <v>627.70999999998526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2</v>
      </c>
      <c r="C1105" s="298">
        <v>46123</v>
      </c>
      <c r="D1105" s="299" t="s">
        <v>296</v>
      </c>
      <c r="E1105" s="331">
        <v>12.44</v>
      </c>
      <c r="F1105" s="331"/>
      <c r="G1105" s="333">
        <f t="shared" si="30"/>
        <v>648.61999999998523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2</v>
      </c>
      <c r="C1106" s="298">
        <v>46123</v>
      </c>
      <c r="D1106" s="299" t="s">
        <v>352</v>
      </c>
      <c r="E1106" s="331">
        <v>41.34</v>
      </c>
      <c r="F1106" s="331"/>
      <c r="G1106" s="333">
        <f t="shared" si="30"/>
        <v>661.05999999998528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6</v>
      </c>
      <c r="C1107" s="298">
        <v>46122</v>
      </c>
      <c r="D1107" s="299" t="s">
        <v>445</v>
      </c>
      <c r="E1107" s="331">
        <v>-0.04</v>
      </c>
      <c r="F1107" s="331"/>
      <c r="G1107" s="333">
        <f t="shared" si="30"/>
        <v>702.39999999998531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5</v>
      </c>
      <c r="C1108" s="298">
        <v>46122</v>
      </c>
      <c r="D1108" s="299" t="s">
        <v>353</v>
      </c>
      <c r="E1108" s="331">
        <v>372</v>
      </c>
      <c r="F1108" s="331"/>
      <c r="G1108" s="333">
        <f t="shared" si="30"/>
        <v>702.35999999998535</v>
      </c>
      <c r="H1108" s="334" t="s">
        <v>298</v>
      </c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2</v>
      </c>
      <c r="C1109" s="298">
        <v>46122</v>
      </c>
      <c r="D1109" s="299" t="s">
        <v>354</v>
      </c>
      <c r="E1109" s="331">
        <v>15.22</v>
      </c>
      <c r="F1109" s="331"/>
      <c r="G1109" s="333">
        <f t="shared" si="30"/>
        <v>1074.3599999999853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3</v>
      </c>
      <c r="C1110" s="298">
        <v>46122</v>
      </c>
      <c r="D1110" s="299" t="s">
        <v>296</v>
      </c>
      <c r="E1110" s="331">
        <v>9.5500000000000007</v>
      </c>
      <c r="F1110" s="331"/>
      <c r="G1110" s="333">
        <f t="shared" si="30"/>
        <v>1089.5799999999854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8</v>
      </c>
      <c r="C1111" s="298">
        <v>46122</v>
      </c>
      <c r="D1111" s="299" t="s">
        <v>355</v>
      </c>
      <c r="E1111" s="331">
        <v>52.65</v>
      </c>
      <c r="F1111" s="331"/>
      <c r="G1111" s="333">
        <f t="shared" si="30"/>
        <v>1099.1299999999853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1</v>
      </c>
      <c r="C1112" s="298">
        <v>46122</v>
      </c>
      <c r="D1112" s="299" t="s">
        <v>311</v>
      </c>
      <c r="E1112" s="331">
        <v>68.989999999999995</v>
      </c>
      <c r="F1112" s="331"/>
      <c r="G1112" s="333">
        <f t="shared" si="30"/>
        <v>1151.7799999999854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2</v>
      </c>
      <c r="C1113" s="298">
        <v>46122</v>
      </c>
      <c r="D1113" s="299" t="s">
        <v>324</v>
      </c>
      <c r="E1113" s="331">
        <v>17.37</v>
      </c>
      <c r="F1113" s="331"/>
      <c r="G1113" s="333">
        <f t="shared" si="30"/>
        <v>1220.7699999999854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8</v>
      </c>
      <c r="C1114" s="298">
        <v>46121</v>
      </c>
      <c r="D1114" s="299" t="s">
        <v>356</v>
      </c>
      <c r="E1114" s="331">
        <v>64.42</v>
      </c>
      <c r="F1114" s="331"/>
      <c r="G1114" s="333">
        <f t="shared" si="30"/>
        <v>1238.1399999999853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2</v>
      </c>
      <c r="C1115" s="298">
        <v>46121</v>
      </c>
      <c r="D1115" s="299" t="s">
        <v>357</v>
      </c>
      <c r="E1115" s="331">
        <v>9.4700000000000006</v>
      </c>
      <c r="F1115" s="331"/>
      <c r="G1115" s="333">
        <f t="shared" si="30"/>
        <v>1302.5599999999854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5</v>
      </c>
      <c r="C1116" s="298">
        <v>46121</v>
      </c>
      <c r="D1116" s="299" t="s">
        <v>852</v>
      </c>
      <c r="E1116" s="331">
        <v>10.68</v>
      </c>
      <c r="F1116" s="331"/>
      <c r="G1116" s="333">
        <f t="shared" si="30"/>
        <v>1312.0299999999854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7</v>
      </c>
      <c r="C1117" s="298">
        <v>46121</v>
      </c>
      <c r="D1117" s="299" t="s">
        <v>358</v>
      </c>
      <c r="E1117" s="331">
        <v>68.010000000000005</v>
      </c>
      <c r="F1117" s="331"/>
      <c r="G1117" s="333">
        <f t="shared" si="30"/>
        <v>1322.7099999999855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4</v>
      </c>
      <c r="C1118" s="298">
        <v>46121</v>
      </c>
      <c r="D1118" s="299" t="s">
        <v>310</v>
      </c>
      <c r="E1118" s="331">
        <v>40.85</v>
      </c>
      <c r="F1118" s="331"/>
      <c r="G1118" s="333">
        <f t="shared" si="30"/>
        <v>1390.7199999999855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6</v>
      </c>
      <c r="C1119" s="298">
        <v>46121</v>
      </c>
      <c r="D1119" s="299" t="s">
        <v>359</v>
      </c>
      <c r="E1119" s="331">
        <v>25</v>
      </c>
      <c r="F1119" s="331"/>
      <c r="G1119" s="333">
        <f t="shared" si="30"/>
        <v>1431.5699999999854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294</v>
      </c>
      <c r="B1120" s="330">
        <v>18</v>
      </c>
      <c r="C1120" s="298">
        <v>46120</v>
      </c>
      <c r="D1120" s="299" t="s">
        <v>360</v>
      </c>
      <c r="E1120" s="331">
        <v>400</v>
      </c>
      <c r="F1120" s="331"/>
      <c r="G1120" s="333">
        <f t="shared" si="30"/>
        <v>1456.5699999999854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335</v>
      </c>
      <c r="B1121" s="330" t="s">
        <v>335</v>
      </c>
      <c r="C1121" s="298">
        <v>46120</v>
      </c>
      <c r="D1121" s="299" t="s">
        <v>182</v>
      </c>
      <c r="E1121" s="331">
        <v>44.96</v>
      </c>
      <c r="F1121" s="331"/>
      <c r="G1121" s="333">
        <f t="shared" si="30"/>
        <v>1856.5699999999854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294</v>
      </c>
      <c r="B1122" s="330">
        <v>13</v>
      </c>
      <c r="C1122" s="298">
        <v>46120</v>
      </c>
      <c r="D1122" s="299" t="s">
        <v>182</v>
      </c>
      <c r="E1122" s="331">
        <v>104.98</v>
      </c>
      <c r="F1122" s="331"/>
      <c r="G1122" s="333">
        <f t="shared" si="30"/>
        <v>1901.5299999999854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2</v>
      </c>
      <c r="C1123" s="298">
        <v>46120</v>
      </c>
      <c r="D1123" s="299" t="s">
        <v>296</v>
      </c>
      <c r="E1123" s="331">
        <v>13.8</v>
      </c>
      <c r="F1123" s="331"/>
      <c r="G1123" s="333">
        <f t="shared" si="30"/>
        <v>2006.5099999999854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4</v>
      </c>
      <c r="C1124" s="298">
        <v>46120</v>
      </c>
      <c r="D1124" s="299" t="s">
        <v>295</v>
      </c>
      <c r="E1124" s="331">
        <v>37.92</v>
      </c>
      <c r="F1124" s="331"/>
      <c r="G1124" s="333">
        <f t="shared" si="30"/>
        <v>2020.3099999999854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6</v>
      </c>
      <c r="C1125" s="298">
        <v>46120</v>
      </c>
      <c r="D1125" s="299" t="s">
        <v>300</v>
      </c>
      <c r="E1125" s="331">
        <v>56.68</v>
      </c>
      <c r="F1125" s="331"/>
      <c r="G1125" s="333">
        <f t="shared" si="30"/>
        <v>2058.2299999999855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6</v>
      </c>
      <c r="C1126" s="298">
        <v>46120</v>
      </c>
      <c r="D1126" s="299" t="s">
        <v>361</v>
      </c>
      <c r="E1126" s="331">
        <v>29.26</v>
      </c>
      <c r="F1126" s="331"/>
      <c r="G1126" s="333">
        <f t="shared" si="30"/>
        <v>2114.9099999999853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294</v>
      </c>
      <c r="B1127" s="330">
        <v>9</v>
      </c>
      <c r="C1127" s="298">
        <v>46119</v>
      </c>
      <c r="D1127" s="299" t="s">
        <v>58</v>
      </c>
      <c r="E1127" s="331">
        <v>1281.53</v>
      </c>
      <c r="F1127" s="331"/>
      <c r="G1127" s="333">
        <f t="shared" si="30"/>
        <v>2144.1699999999855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4</v>
      </c>
      <c r="C1128" s="298">
        <v>46119</v>
      </c>
      <c r="D1128" s="299" t="s">
        <v>362</v>
      </c>
      <c r="E1128" s="331">
        <v>25.84</v>
      </c>
      <c r="F1128" s="331"/>
      <c r="G1128" s="333">
        <f t="shared" si="30"/>
        <v>3425.6999999999853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8</v>
      </c>
      <c r="C1129" s="298">
        <v>46119</v>
      </c>
      <c r="D1129" s="299" t="s">
        <v>319</v>
      </c>
      <c r="E1129" s="331">
        <v>12.05</v>
      </c>
      <c r="F1129" s="331"/>
      <c r="G1129" s="333">
        <f t="shared" si="30"/>
        <v>3451.5399999999854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4</v>
      </c>
      <c r="C1130" s="298">
        <v>46119</v>
      </c>
      <c r="D1130" s="299" t="s">
        <v>334</v>
      </c>
      <c r="E1130" s="331">
        <v>82.04</v>
      </c>
      <c r="F1130" s="331"/>
      <c r="G1130" s="333">
        <f t="shared" si="30"/>
        <v>3463.5899999999856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2</v>
      </c>
      <c r="C1131" s="298">
        <v>46119</v>
      </c>
      <c r="D1131" s="299" t="s">
        <v>363</v>
      </c>
      <c r="E1131" s="331">
        <v>22.92</v>
      </c>
      <c r="F1131" s="331"/>
      <c r="G1131" s="333">
        <f t="shared" si="30"/>
        <v>3545.6299999999856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5</v>
      </c>
      <c r="C1132" s="298">
        <v>46118</v>
      </c>
      <c r="D1132" s="299" t="s">
        <v>364</v>
      </c>
      <c r="E1132" s="331">
        <v>400</v>
      </c>
      <c r="F1132" s="331"/>
      <c r="G1132" s="333">
        <f t="shared" si="30"/>
        <v>3568.5499999999856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294</v>
      </c>
      <c r="B1133" s="330">
        <v>14</v>
      </c>
      <c r="C1133" s="298">
        <v>46118</v>
      </c>
      <c r="D1133" s="299" t="s">
        <v>365</v>
      </c>
      <c r="E1133" s="331">
        <v>66.67</v>
      </c>
      <c r="F1133" s="331"/>
      <c r="G1133" s="333">
        <f t="shared" si="30"/>
        <v>3968.5499999999856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294</v>
      </c>
      <c r="B1134" s="330">
        <v>14</v>
      </c>
      <c r="C1134" s="298">
        <v>46118</v>
      </c>
      <c r="D1134" s="299" t="s">
        <v>366</v>
      </c>
      <c r="E1134" s="331">
        <v>70.25</v>
      </c>
      <c r="F1134" s="331"/>
      <c r="G1134" s="333">
        <f t="shared" si="30"/>
        <v>4035.2199999999857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1</v>
      </c>
      <c r="C1135" s="298">
        <v>46117</v>
      </c>
      <c r="D1135" s="299" t="s">
        <v>367</v>
      </c>
      <c r="E1135" s="331">
        <v>25.6</v>
      </c>
      <c r="F1135" s="331"/>
      <c r="G1135" s="333">
        <f t="shared" si="30"/>
        <v>4105.4699999999857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8</v>
      </c>
      <c r="C1136" s="298">
        <v>46117</v>
      </c>
      <c r="D1136" s="299" t="s">
        <v>319</v>
      </c>
      <c r="E1136" s="331">
        <v>8.56</v>
      </c>
      <c r="F1136" s="331"/>
      <c r="G1136" s="333">
        <f t="shared" si="30"/>
        <v>4131.0699999999861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6</v>
      </c>
      <c r="C1137" s="298">
        <v>46117</v>
      </c>
      <c r="D1137" s="299" t="s">
        <v>368</v>
      </c>
      <c r="E1137" s="331">
        <v>301.67</v>
      </c>
      <c r="F1137" s="331"/>
      <c r="G1137" s="333">
        <f t="shared" si="30"/>
        <v>4139.6299999999865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1</v>
      </c>
      <c r="C1138" s="298">
        <v>46116</v>
      </c>
      <c r="D1138" s="299" t="s">
        <v>306</v>
      </c>
      <c r="E1138" s="331">
        <v>176.85</v>
      </c>
      <c r="F1138" s="331"/>
      <c r="G1138" s="333">
        <f t="shared" si="30"/>
        <v>4441.2999999999865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1</v>
      </c>
      <c r="C1139" s="298">
        <v>46116</v>
      </c>
      <c r="D1139" s="299" t="s">
        <v>311</v>
      </c>
      <c r="E1139" s="331">
        <v>139.34</v>
      </c>
      <c r="F1139" s="331"/>
      <c r="G1139" s="333">
        <f t="shared" si="30"/>
        <v>4618.1499999999869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294</v>
      </c>
      <c r="B1140" s="330">
        <v>17</v>
      </c>
      <c r="C1140" s="298">
        <v>46116</v>
      </c>
      <c r="D1140" s="299" t="s">
        <v>369</v>
      </c>
      <c r="E1140" s="331">
        <v>99</v>
      </c>
      <c r="F1140" s="331"/>
      <c r="G1140" s="333">
        <f t="shared" si="30"/>
        <v>4757.489999999987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2</v>
      </c>
      <c r="C1141" s="298">
        <v>46116</v>
      </c>
      <c r="D1141" s="299" t="s">
        <v>370</v>
      </c>
      <c r="E1141" s="331">
        <v>34</v>
      </c>
      <c r="F1141" s="331"/>
      <c r="G1141" s="333">
        <f t="shared" si="30"/>
        <v>4856.489999999987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3</v>
      </c>
      <c r="C1142" s="298">
        <v>46116</v>
      </c>
      <c r="D1142" s="299" t="s">
        <v>347</v>
      </c>
      <c r="E1142" s="331">
        <v>10.24</v>
      </c>
      <c r="F1142" s="331"/>
      <c r="G1142" s="333">
        <f t="shared" si="30"/>
        <v>4890.489999999987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7</v>
      </c>
      <c r="C1143" s="298">
        <v>46115</v>
      </c>
      <c r="D1143" s="299" t="s">
        <v>371</v>
      </c>
      <c r="E1143" s="331">
        <v>100</v>
      </c>
      <c r="F1143" s="331"/>
      <c r="G1143" s="333">
        <f t="shared" si="30"/>
        <v>4900.7299999999868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6</v>
      </c>
      <c r="C1144" s="298">
        <v>46115</v>
      </c>
      <c r="D1144" s="299" t="s">
        <v>300</v>
      </c>
      <c r="E1144" s="331">
        <v>7.68</v>
      </c>
      <c r="F1144" s="331"/>
      <c r="G1144" s="333">
        <f t="shared" si="30"/>
        <v>5000.7299999999868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2</v>
      </c>
      <c r="C1145" s="298">
        <v>46115</v>
      </c>
      <c r="D1145" s="299" t="s">
        <v>296</v>
      </c>
      <c r="E1145" s="331">
        <v>8.7200000000000006</v>
      </c>
      <c r="F1145" s="331"/>
      <c r="G1145" s="333">
        <f t="shared" si="30"/>
        <v>5008.4099999999871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8</v>
      </c>
      <c r="C1146" s="298">
        <v>46114</v>
      </c>
      <c r="D1146" s="299" t="s">
        <v>372</v>
      </c>
      <c r="E1146" s="331">
        <v>81.739999999999995</v>
      </c>
      <c r="F1146" s="331"/>
      <c r="G1146" s="333">
        <f t="shared" si="30"/>
        <v>5017.1299999999874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284</v>
      </c>
      <c r="B1147" s="330">
        <v>36</v>
      </c>
      <c r="C1147" s="298">
        <v>46114</v>
      </c>
      <c r="D1147" s="299" t="s">
        <v>373</v>
      </c>
      <c r="E1147" s="331">
        <v>50</v>
      </c>
      <c r="F1147" s="331"/>
      <c r="G1147" s="333">
        <f t="shared" si="30"/>
        <v>5098.8699999999872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294</v>
      </c>
      <c r="B1148" s="330">
        <v>22</v>
      </c>
      <c r="C1148" s="298">
        <v>46114</v>
      </c>
      <c r="D1148" s="299" t="s">
        <v>374</v>
      </c>
      <c r="E1148" s="331">
        <v>6.37</v>
      </c>
      <c r="F1148" s="331"/>
      <c r="G1148" s="333">
        <f t="shared" si="30"/>
        <v>5148.8699999999872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2</v>
      </c>
      <c r="C1149" s="298">
        <v>46114</v>
      </c>
      <c r="D1149" s="299" t="s">
        <v>326</v>
      </c>
      <c r="E1149" s="331">
        <v>55.22</v>
      </c>
      <c r="F1149" s="331"/>
      <c r="G1149" s="333">
        <f t="shared" si="30"/>
        <v>5155.239999999987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8</v>
      </c>
      <c r="C1150" s="298">
        <v>46114</v>
      </c>
      <c r="D1150" s="299" t="s">
        <v>319</v>
      </c>
      <c r="E1150" s="331">
        <v>8.5</v>
      </c>
      <c r="F1150" s="331"/>
      <c r="G1150" s="333">
        <f t="shared" si="30"/>
        <v>5210.4599999999873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4</v>
      </c>
      <c r="C1151" s="298">
        <v>46114</v>
      </c>
      <c r="D1151" s="299" t="s">
        <v>334</v>
      </c>
      <c r="E1151" s="331">
        <v>38.99</v>
      </c>
      <c r="F1151" s="331"/>
      <c r="G1151" s="333">
        <f t="shared" si="30"/>
        <v>5218.9599999999873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291</v>
      </c>
      <c r="B1152" s="330">
        <v>39</v>
      </c>
      <c r="C1152" s="298">
        <v>46113</v>
      </c>
      <c r="D1152" s="299" t="s">
        <v>292</v>
      </c>
      <c r="E1152" s="331"/>
      <c r="F1152" s="331">
        <v>2763.78</v>
      </c>
      <c r="G1152" s="333">
        <f t="shared" si="30"/>
        <v>5257.9499999999871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4</v>
      </c>
      <c r="C1153" s="298">
        <v>46113</v>
      </c>
      <c r="D1153" s="299" t="s">
        <v>296</v>
      </c>
      <c r="E1153" s="331">
        <v>36.090000000000003</v>
      </c>
      <c r="F1153" s="331"/>
      <c r="G1153" s="333">
        <f t="shared" si="30"/>
        <v>2494.1699999999869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4</v>
      </c>
      <c r="C1154" s="298">
        <v>46113</v>
      </c>
      <c r="D1154" s="299" t="s">
        <v>310</v>
      </c>
      <c r="E1154" s="331">
        <v>80</v>
      </c>
      <c r="F1154" s="331"/>
      <c r="G1154" s="333">
        <f t="shared" si="30"/>
        <v>2530.259999999987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7</v>
      </c>
      <c r="C1155" s="298">
        <v>46113</v>
      </c>
      <c r="D1155" s="299" t="s">
        <v>320</v>
      </c>
      <c r="E1155" s="331">
        <v>47.84</v>
      </c>
      <c r="F1155" s="331"/>
      <c r="G1155" s="333">
        <f t="shared" si="30"/>
        <v>2610.259999999987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7</v>
      </c>
      <c r="C1156" s="298">
        <v>46113</v>
      </c>
      <c r="D1156" s="299" t="s">
        <v>320</v>
      </c>
      <c r="E1156" s="331">
        <v>21.25</v>
      </c>
      <c r="F1156" s="331"/>
      <c r="G1156" s="333">
        <f t="shared" si="30"/>
        <v>2658.0999999999872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2</v>
      </c>
      <c r="C1157" s="298">
        <v>46113</v>
      </c>
      <c r="D1157" s="299" t="s">
        <v>375</v>
      </c>
      <c r="E1157" s="331">
        <v>42.9</v>
      </c>
      <c r="F1157" s="331"/>
      <c r="G1157" s="333">
        <f t="shared" si="30"/>
        <v>2679.3499999999872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284</v>
      </c>
      <c r="B1158" s="330">
        <v>37</v>
      </c>
      <c r="C1158" s="298">
        <v>46112</v>
      </c>
      <c r="D1158" s="299" t="s">
        <v>376</v>
      </c>
      <c r="E1158" s="331">
        <v>4309.58</v>
      </c>
      <c r="F1158" s="331"/>
      <c r="G1158" s="333">
        <f t="shared" si="30"/>
        <v>2722.2499999999873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286</v>
      </c>
      <c r="B1159" s="330">
        <v>25</v>
      </c>
      <c r="C1159" s="298">
        <v>46112</v>
      </c>
      <c r="D1159" s="298" t="s">
        <v>204</v>
      </c>
      <c r="E1159" s="331">
        <v>350</v>
      </c>
      <c r="F1159" s="331"/>
      <c r="G1159" s="333">
        <f t="shared" si="30"/>
        <v>7031.8299999999872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286</v>
      </c>
      <c r="B1160" s="330">
        <v>26</v>
      </c>
      <c r="C1160" s="298">
        <v>46112</v>
      </c>
      <c r="D1160" s="298" t="s">
        <v>205</v>
      </c>
      <c r="E1160" s="331">
        <v>320</v>
      </c>
      <c r="F1160" s="331"/>
      <c r="G1160" s="333">
        <f t="shared" si="30"/>
        <v>7381.8299999999872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286</v>
      </c>
      <c r="B1161" s="330">
        <v>27</v>
      </c>
      <c r="C1161" s="298">
        <v>46112</v>
      </c>
      <c r="D1161" s="298" t="s">
        <v>206</v>
      </c>
      <c r="E1161" s="331">
        <v>25</v>
      </c>
      <c r="F1161" s="331"/>
      <c r="G1161" s="333">
        <f t="shared" si="30"/>
        <v>7701.8299999999872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286</v>
      </c>
      <c r="B1162" s="330">
        <v>28</v>
      </c>
      <c r="C1162" s="298">
        <v>46112</v>
      </c>
      <c r="D1162" s="298" t="s">
        <v>207</v>
      </c>
      <c r="E1162" s="331">
        <v>25</v>
      </c>
      <c r="F1162" s="331"/>
      <c r="G1162" s="333">
        <f t="shared" si="30"/>
        <v>7726.8299999999872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286</v>
      </c>
      <c r="B1163" s="330">
        <v>29</v>
      </c>
      <c r="C1163" s="298">
        <v>46112</v>
      </c>
      <c r="D1163" s="298" t="s">
        <v>208</v>
      </c>
      <c r="E1163" s="331">
        <v>45</v>
      </c>
      <c r="F1163" s="331"/>
      <c r="G1163" s="333">
        <f t="shared" si="30"/>
        <v>7751.8299999999872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286</v>
      </c>
      <c r="B1164" s="330">
        <v>30</v>
      </c>
      <c r="C1164" s="298">
        <v>46112</v>
      </c>
      <c r="D1164" s="298" t="s">
        <v>209</v>
      </c>
      <c r="E1164" s="331">
        <v>400</v>
      </c>
      <c r="F1164" s="331"/>
      <c r="G1164" s="333">
        <f t="shared" si="30"/>
        <v>7796.8299999999872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286</v>
      </c>
      <c r="B1165" s="330">
        <v>31</v>
      </c>
      <c r="C1165" s="298">
        <v>46112</v>
      </c>
      <c r="D1165" s="298" t="s">
        <v>210</v>
      </c>
      <c r="E1165" s="331">
        <v>375</v>
      </c>
      <c r="F1165" s="331"/>
      <c r="G1165" s="333">
        <f t="shared" si="30"/>
        <v>8196.8299999999872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286</v>
      </c>
      <c r="B1166" s="330">
        <v>32</v>
      </c>
      <c r="C1166" s="298">
        <v>46112</v>
      </c>
      <c r="D1166" s="298" t="s">
        <v>211</v>
      </c>
      <c r="E1166" s="331">
        <v>100</v>
      </c>
      <c r="F1166" s="331"/>
      <c r="G1166" s="333">
        <f t="shared" si="30"/>
        <v>8571.8299999999872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286</v>
      </c>
      <c r="B1167" s="330">
        <v>33</v>
      </c>
      <c r="C1167" s="298">
        <v>46112</v>
      </c>
      <c r="D1167" s="298" t="s">
        <v>212</v>
      </c>
      <c r="E1167" s="331">
        <v>85</v>
      </c>
      <c r="F1167" s="331"/>
      <c r="G1167" s="333">
        <f t="shared" si="30"/>
        <v>8671.8299999999872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286</v>
      </c>
      <c r="B1168" s="330">
        <v>34</v>
      </c>
      <c r="C1168" s="298">
        <v>46112</v>
      </c>
      <c r="D1168" s="298" t="s">
        <v>213</v>
      </c>
      <c r="E1168" s="331">
        <v>230</v>
      </c>
      <c r="F1168" s="331"/>
      <c r="G1168" s="333">
        <f t="shared" si="30"/>
        <v>8756.8299999999872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286</v>
      </c>
      <c r="B1169" s="330">
        <v>35</v>
      </c>
      <c r="C1169" s="298">
        <v>46112</v>
      </c>
      <c r="D1169" s="298" t="s">
        <v>214</v>
      </c>
      <c r="E1169" s="331">
        <v>45</v>
      </c>
      <c r="F1169" s="331"/>
      <c r="G1169" s="333">
        <f t="shared" si="30"/>
        <v>8986.8299999999872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6</v>
      </c>
      <c r="C1170" s="298">
        <v>46112</v>
      </c>
      <c r="D1170" s="298" t="s">
        <v>377</v>
      </c>
      <c r="E1170" s="331">
        <v>40</v>
      </c>
      <c r="F1170" s="331"/>
      <c r="G1170" s="333">
        <f t="shared" si="30"/>
        <v>9031.8299999999872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294</v>
      </c>
      <c r="B1171" s="330">
        <v>42</v>
      </c>
      <c r="C1171" s="298">
        <v>46112</v>
      </c>
      <c r="D1171" s="298" t="s">
        <v>200</v>
      </c>
      <c r="E1171" s="331">
        <v>59</v>
      </c>
      <c r="F1171" s="331"/>
      <c r="G1171" s="333">
        <f t="shared" si="30"/>
        <v>9071.8299999999872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294</v>
      </c>
      <c r="B1172" s="330">
        <v>43</v>
      </c>
      <c r="C1172" s="298">
        <v>46112</v>
      </c>
      <c r="D1172" s="298" t="s">
        <v>201</v>
      </c>
      <c r="E1172" s="331">
        <v>42.84</v>
      </c>
      <c r="F1172" s="331"/>
      <c r="G1172" s="333">
        <f t="shared" si="30"/>
        <v>9130.8299999999872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6</v>
      </c>
      <c r="C1173" s="298">
        <v>46112</v>
      </c>
      <c r="D1173" s="298" t="s">
        <v>300</v>
      </c>
      <c r="E1173" s="331">
        <v>57.21</v>
      </c>
      <c r="F1173" s="331"/>
      <c r="G1173" s="333">
        <f t="shared" si="30"/>
        <v>9173.6699999999873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8</v>
      </c>
      <c r="C1174" s="298">
        <v>46112</v>
      </c>
      <c r="D1174" s="298" t="s">
        <v>296</v>
      </c>
      <c r="E1174" s="331">
        <v>11.18</v>
      </c>
      <c r="F1174" s="331"/>
      <c r="G1174" s="333">
        <f t="shared" si="30"/>
        <v>9230.8799999999865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294</v>
      </c>
      <c r="B1175" s="330">
        <v>10</v>
      </c>
      <c r="C1175" s="298">
        <v>46112</v>
      </c>
      <c r="D1175" s="298" t="s">
        <v>176</v>
      </c>
      <c r="E1175" s="331">
        <v>17.899999999999999</v>
      </c>
      <c r="F1175" s="331"/>
      <c r="G1175" s="333">
        <f t="shared" si="30"/>
        <v>9242.0599999999868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2</v>
      </c>
      <c r="C1176" s="298">
        <v>46111</v>
      </c>
      <c r="D1176" s="298" t="s">
        <v>334</v>
      </c>
      <c r="E1176" s="331">
        <v>23.83</v>
      </c>
      <c r="F1176" s="331"/>
      <c r="G1176" s="333">
        <f t="shared" si="30"/>
        <v>9259.9599999999864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291</v>
      </c>
      <c r="B1177" s="330">
        <v>38</v>
      </c>
      <c r="C1177" s="298">
        <v>46111</v>
      </c>
      <c r="D1177" s="299" t="s">
        <v>293</v>
      </c>
      <c r="E1177" s="331"/>
      <c r="F1177" s="331">
        <v>4278.1400000000003</v>
      </c>
      <c r="G1177" s="333">
        <f t="shared" si="30"/>
        <v>9283.7899999999863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3</v>
      </c>
      <c r="C1178" s="298">
        <v>46111</v>
      </c>
      <c r="D1178" s="299" t="s">
        <v>350</v>
      </c>
      <c r="E1178" s="331">
        <v>30</v>
      </c>
      <c r="F1178" s="331"/>
      <c r="G1178" s="333">
        <f t="shared" si="30"/>
        <v>5005.649999999986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6</v>
      </c>
      <c r="C1179" s="298">
        <v>46111</v>
      </c>
      <c r="D1179" s="299" t="s">
        <v>300</v>
      </c>
      <c r="E1179" s="331">
        <v>15.96</v>
      </c>
      <c r="F1179" s="331"/>
      <c r="G1179" s="333">
        <f t="shared" si="30"/>
        <v>5035.649999999986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3</v>
      </c>
      <c r="C1180" s="298">
        <v>46111</v>
      </c>
      <c r="D1180" s="299" t="s">
        <v>378</v>
      </c>
      <c r="E1180" s="331">
        <v>18.96</v>
      </c>
      <c r="F1180" s="331"/>
      <c r="G1180" s="333">
        <f t="shared" si="30"/>
        <v>5051.609999999986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1</v>
      </c>
      <c r="C1181" s="298">
        <v>46110</v>
      </c>
      <c r="D1181" s="299" t="s">
        <v>311</v>
      </c>
      <c r="E1181" s="331">
        <v>144.22</v>
      </c>
      <c r="F1181" s="331"/>
      <c r="G1181" s="333">
        <f t="shared" si="30"/>
        <v>5070.5699999999861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7</v>
      </c>
      <c r="C1182" s="298">
        <v>46110</v>
      </c>
      <c r="D1182" s="299" t="s">
        <v>379</v>
      </c>
      <c r="E1182" s="331">
        <v>181.04</v>
      </c>
      <c r="F1182" s="331"/>
      <c r="G1182" s="333">
        <f t="shared" si="30"/>
        <v>5214.7899999999863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6</v>
      </c>
      <c r="C1183" s="298">
        <v>46110</v>
      </c>
      <c r="D1183" s="299" t="s">
        <v>380</v>
      </c>
      <c r="E1183" s="331">
        <v>196.9</v>
      </c>
      <c r="F1183" s="331"/>
      <c r="G1183" s="333">
        <f t="shared" si="30"/>
        <v>5395.8299999999863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3</v>
      </c>
      <c r="C1184" s="298">
        <v>46110</v>
      </c>
      <c r="D1184" s="299" t="s">
        <v>381</v>
      </c>
      <c r="E1184" s="331">
        <v>7.5</v>
      </c>
      <c r="F1184" s="331"/>
      <c r="G1184" s="333">
        <f t="shared" si="30"/>
        <v>5592.7299999999859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8</v>
      </c>
      <c r="C1185" s="298">
        <v>46109</v>
      </c>
      <c r="D1185" s="299" t="s">
        <v>319</v>
      </c>
      <c r="E1185" s="331">
        <v>11.7</v>
      </c>
      <c r="F1185" s="331"/>
      <c r="G1185" s="333">
        <f t="shared" si="30"/>
        <v>5600.2299999999859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2</v>
      </c>
      <c r="C1186" s="298">
        <v>46109</v>
      </c>
      <c r="D1186" s="299" t="s">
        <v>308</v>
      </c>
      <c r="E1186" s="331">
        <v>210.76</v>
      </c>
      <c r="F1186" s="331"/>
      <c r="G1186" s="333">
        <f t="shared" si="30"/>
        <v>5611.9299999999857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4</v>
      </c>
      <c r="C1187" s="298">
        <v>46109</v>
      </c>
      <c r="D1187" s="299" t="s">
        <v>310</v>
      </c>
      <c r="E1187" s="331">
        <v>46.9</v>
      </c>
      <c r="F1187" s="331"/>
      <c r="G1187" s="333">
        <f t="shared" si="30"/>
        <v>5822.689999999986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1</v>
      </c>
      <c r="C1188" s="298">
        <v>46109</v>
      </c>
      <c r="D1188" s="299" t="s">
        <v>329</v>
      </c>
      <c r="E1188" s="331">
        <v>179.1</v>
      </c>
      <c r="F1188" s="331"/>
      <c r="G1188" s="333">
        <f t="shared" si="30"/>
        <v>5869.5899999999856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8</v>
      </c>
      <c r="C1189" s="298">
        <v>46109</v>
      </c>
      <c r="D1189" s="299" t="s">
        <v>308</v>
      </c>
      <c r="E1189" s="331">
        <v>31.97</v>
      </c>
      <c r="F1189" s="331"/>
      <c r="G1189" s="333">
        <f t="shared" si="30"/>
        <v>6048.689999999986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8</v>
      </c>
      <c r="C1190" s="298">
        <v>46109</v>
      </c>
      <c r="D1190" s="299" t="s">
        <v>308</v>
      </c>
      <c r="E1190" s="331">
        <v>12.19</v>
      </c>
      <c r="F1190" s="331"/>
      <c r="G1190" s="333">
        <f t="shared" si="30"/>
        <v>6080.6599999999862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291</v>
      </c>
      <c r="B1191" s="330">
        <v>41</v>
      </c>
      <c r="C1191" s="298">
        <v>46108</v>
      </c>
      <c r="D1191" s="299" t="s">
        <v>382</v>
      </c>
      <c r="E1191" s="331"/>
      <c r="F1191" s="331">
        <v>400</v>
      </c>
      <c r="G1191" s="333">
        <f t="shared" si="30"/>
        <v>6092.8499999999858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2</v>
      </c>
      <c r="C1192" s="298">
        <v>46108</v>
      </c>
      <c r="D1192" s="299" t="s">
        <v>301</v>
      </c>
      <c r="E1192" s="331">
        <v>19.5</v>
      </c>
      <c r="F1192" s="331"/>
      <c r="G1192" s="333">
        <f t="shared" si="30"/>
        <v>5692.8499999999858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2</v>
      </c>
      <c r="C1193" s="298">
        <v>46108</v>
      </c>
      <c r="D1193" s="299" t="s">
        <v>296</v>
      </c>
      <c r="E1193" s="331">
        <v>11.48</v>
      </c>
      <c r="F1193" s="331"/>
      <c r="G1193" s="333">
        <f t="shared" si="30"/>
        <v>5712.3499999999858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8</v>
      </c>
      <c r="C1194" s="298">
        <v>46108</v>
      </c>
      <c r="D1194" s="299" t="s">
        <v>334</v>
      </c>
      <c r="E1194" s="331">
        <v>11.46</v>
      </c>
      <c r="F1194" s="331"/>
      <c r="G1194" s="333">
        <f t="shared" si="30"/>
        <v>5723.8299999999854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4</v>
      </c>
      <c r="C1195" s="298">
        <v>46108</v>
      </c>
      <c r="D1195" s="299" t="s">
        <v>334</v>
      </c>
      <c r="E1195" s="331">
        <v>38.21</v>
      </c>
      <c r="F1195" s="331"/>
      <c r="G1195" s="333">
        <f t="shared" si="30"/>
        <v>5735.2899999999854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2</v>
      </c>
      <c r="C1196" s="298">
        <v>46108</v>
      </c>
      <c r="D1196" s="299" t="s">
        <v>383</v>
      </c>
      <c r="E1196" s="331">
        <v>69.95</v>
      </c>
      <c r="F1196" s="331"/>
      <c r="G1196" s="333">
        <f t="shared" si="30"/>
        <v>5773.4999999999854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3</v>
      </c>
      <c r="C1197" s="298">
        <v>46108</v>
      </c>
      <c r="D1197" s="299" t="s">
        <v>347</v>
      </c>
      <c r="E1197" s="331">
        <v>10.78</v>
      </c>
      <c r="F1197" s="331"/>
      <c r="G1197" s="333">
        <f t="shared" si="30"/>
        <v>5843.4499999999853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6</v>
      </c>
      <c r="C1198" s="298">
        <v>46108</v>
      </c>
      <c r="D1198" s="299" t="s">
        <v>300</v>
      </c>
      <c r="E1198" s="331">
        <v>15.84</v>
      </c>
      <c r="F1198" s="331"/>
      <c r="G1198" s="333">
        <f t="shared" si="30"/>
        <v>5854.229999999985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8</v>
      </c>
      <c r="C1199" s="298">
        <v>46108</v>
      </c>
      <c r="D1199" s="299" t="s">
        <v>384</v>
      </c>
      <c r="E1199" s="331">
        <v>22.48</v>
      </c>
      <c r="F1199" s="331"/>
      <c r="G1199" s="333">
        <f t="shared" si="30"/>
        <v>5870.0699999999852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2</v>
      </c>
      <c r="C1200" s="298">
        <v>46107</v>
      </c>
      <c r="D1200" s="299" t="s">
        <v>357</v>
      </c>
      <c r="E1200" s="331">
        <v>11.17</v>
      </c>
      <c r="F1200" s="331"/>
      <c r="G1200" s="333">
        <f t="shared" si="30"/>
        <v>5892.5499999999847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2</v>
      </c>
      <c r="C1201" s="298">
        <v>46107</v>
      </c>
      <c r="D1201" s="299" t="s">
        <v>385</v>
      </c>
      <c r="E1201" s="331">
        <v>14.38</v>
      </c>
      <c r="F1201" s="331"/>
      <c r="G1201" s="333">
        <f t="shared" si="30"/>
        <v>5903.7199999999848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8</v>
      </c>
      <c r="C1202" s="298">
        <v>46107</v>
      </c>
      <c r="D1202" s="299" t="s">
        <v>386</v>
      </c>
      <c r="E1202" s="331">
        <v>45</v>
      </c>
      <c r="F1202" s="331"/>
      <c r="G1202" s="333">
        <f t="shared" si="30"/>
        <v>5918.0999999999849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2</v>
      </c>
      <c r="C1203" s="298">
        <v>46107</v>
      </c>
      <c r="D1203" s="299" t="s">
        <v>324</v>
      </c>
      <c r="E1203" s="331">
        <v>9.0299999999999994</v>
      </c>
      <c r="F1203" s="331"/>
      <c r="G1203" s="333">
        <f t="shared" si="30"/>
        <v>5963.0999999999849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2</v>
      </c>
      <c r="C1204" s="298">
        <v>46107</v>
      </c>
      <c r="D1204" s="299" t="s">
        <v>301</v>
      </c>
      <c r="E1204" s="331">
        <v>30</v>
      </c>
      <c r="F1204" s="331"/>
      <c r="G1204" s="333">
        <f t="shared" si="30"/>
        <v>5972.1299999999846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6</v>
      </c>
      <c r="C1205" s="298">
        <v>46106</v>
      </c>
      <c r="D1205" s="299" t="s">
        <v>387</v>
      </c>
      <c r="E1205" s="331">
        <v>12</v>
      </c>
      <c r="F1205" s="331"/>
      <c r="G1205" s="333">
        <f t="shared" si="30"/>
        <v>6002.1299999999846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6</v>
      </c>
      <c r="C1206" s="298">
        <v>46106</v>
      </c>
      <c r="D1206" s="299" t="s">
        <v>388</v>
      </c>
      <c r="E1206" s="331">
        <v>20</v>
      </c>
      <c r="F1206" s="331"/>
      <c r="G1206" s="333">
        <f t="shared" si="30"/>
        <v>6014.1299999999846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2</v>
      </c>
      <c r="C1207" s="298">
        <v>46106</v>
      </c>
      <c r="D1207" s="299" t="s">
        <v>296</v>
      </c>
      <c r="E1207" s="331">
        <v>21.05</v>
      </c>
      <c r="F1207" s="331"/>
      <c r="G1207" s="333">
        <f t="shared" si="30"/>
        <v>6034.1299999999846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4</v>
      </c>
      <c r="C1208" s="298">
        <v>46106</v>
      </c>
      <c r="D1208" s="299" t="s">
        <v>296</v>
      </c>
      <c r="E1208" s="331">
        <v>38.58</v>
      </c>
      <c r="F1208" s="331"/>
      <c r="G1208" s="333">
        <f t="shared" si="30"/>
        <v>6055.1799999999848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294</v>
      </c>
      <c r="B1209" s="330">
        <v>12</v>
      </c>
      <c r="C1209" s="298">
        <v>46106</v>
      </c>
      <c r="D1209" s="299" t="s">
        <v>314</v>
      </c>
      <c r="E1209" s="331">
        <v>204.47</v>
      </c>
      <c r="F1209" s="331"/>
      <c r="G1209" s="333">
        <f t="shared" si="30"/>
        <v>6093.7599999999848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294</v>
      </c>
      <c r="B1210" s="330">
        <v>24</v>
      </c>
      <c r="C1210" s="298">
        <v>46105</v>
      </c>
      <c r="D1210" s="299" t="s">
        <v>858</v>
      </c>
      <c r="E1210" s="331">
        <v>86.58</v>
      </c>
      <c r="F1210" s="331"/>
      <c r="G1210" s="333">
        <f t="shared" si="30"/>
        <v>6298.229999999985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6</v>
      </c>
      <c r="C1211" s="298">
        <v>46105</v>
      </c>
      <c r="D1211" s="299" t="s">
        <v>388</v>
      </c>
      <c r="E1211" s="331">
        <v>20</v>
      </c>
      <c r="F1211" s="331"/>
      <c r="G1211" s="333">
        <f t="shared" si="30"/>
        <v>6384.8099999999849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2</v>
      </c>
      <c r="C1212" s="298">
        <v>46105</v>
      </c>
      <c r="D1212" s="299" t="s">
        <v>389</v>
      </c>
      <c r="E1212" s="331">
        <v>15.29</v>
      </c>
      <c r="F1212" s="331"/>
      <c r="G1212" s="333">
        <f t="shared" si="30"/>
        <v>6404.8099999999849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8</v>
      </c>
      <c r="C1213" s="298">
        <v>46105</v>
      </c>
      <c r="D1213" s="299" t="s">
        <v>308</v>
      </c>
      <c r="E1213" s="331">
        <v>47.99</v>
      </c>
      <c r="F1213" s="331"/>
      <c r="G1213" s="333">
        <f t="shared" si="30"/>
        <v>6420.0999999999849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294</v>
      </c>
      <c r="B1214" s="330">
        <v>23</v>
      </c>
      <c r="C1214" s="298">
        <v>46104</v>
      </c>
      <c r="D1214" s="299" t="s">
        <v>67</v>
      </c>
      <c r="E1214" s="331">
        <v>650.88</v>
      </c>
      <c r="F1214" s="331"/>
      <c r="G1214" s="333">
        <f t="shared" si="30"/>
        <v>6468.0899999999847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2</v>
      </c>
      <c r="C1215" s="298">
        <v>46104</v>
      </c>
      <c r="D1215" s="299" t="s">
        <v>390</v>
      </c>
      <c r="E1215" s="331">
        <v>46</v>
      </c>
      <c r="F1215" s="331"/>
      <c r="G1215" s="333">
        <f t="shared" si="30"/>
        <v>7118.9699999999848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2</v>
      </c>
      <c r="C1216" s="298">
        <v>46103</v>
      </c>
      <c r="D1216" s="299" t="s">
        <v>391</v>
      </c>
      <c r="E1216" s="331">
        <v>24.81</v>
      </c>
      <c r="F1216" s="331"/>
      <c r="G1216" s="333">
        <f t="shared" si="30"/>
        <v>7164.9699999999848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4</v>
      </c>
      <c r="C1217" s="298">
        <v>46103</v>
      </c>
      <c r="D1217" s="299" t="s">
        <v>296</v>
      </c>
      <c r="E1217" s="331">
        <v>28.77</v>
      </c>
      <c r="F1217" s="331"/>
      <c r="G1217" s="333">
        <f t="shared" si="30"/>
        <v>7189.7799999999852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8</v>
      </c>
      <c r="C1218" s="298">
        <v>46103</v>
      </c>
      <c r="D1218" s="299" t="s">
        <v>296</v>
      </c>
      <c r="E1218" s="331">
        <v>11.9</v>
      </c>
      <c r="F1218" s="331"/>
      <c r="G1218" s="333">
        <f t="shared" si="30"/>
        <v>7218.5499999999856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1</v>
      </c>
      <c r="C1219" s="298">
        <v>46103</v>
      </c>
      <c r="D1219" s="299" t="s">
        <v>300</v>
      </c>
      <c r="E1219" s="331">
        <v>42.59</v>
      </c>
      <c r="F1219" s="331"/>
      <c r="G1219" s="333">
        <f t="shared" si="30"/>
        <v>7230.4499999999853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6</v>
      </c>
      <c r="C1220" s="298">
        <v>46103</v>
      </c>
      <c r="D1220" s="299" t="s">
        <v>300</v>
      </c>
      <c r="E1220" s="331">
        <v>17.579999999999998</v>
      </c>
      <c r="F1220" s="331"/>
      <c r="G1220" s="333">
        <f t="shared" si="30"/>
        <v>7273.0399999999854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1</v>
      </c>
      <c r="C1221" s="298">
        <v>46103</v>
      </c>
      <c r="D1221" s="299" t="s">
        <v>300</v>
      </c>
      <c r="E1221" s="331">
        <v>11.99</v>
      </c>
      <c r="F1221" s="331"/>
      <c r="G1221" s="333">
        <f t="shared" si="30"/>
        <v>7290.6199999999853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1</v>
      </c>
      <c r="C1222" s="298">
        <v>46103</v>
      </c>
      <c r="D1222" s="299" t="s">
        <v>311</v>
      </c>
      <c r="E1222" s="331">
        <v>81.31</v>
      </c>
      <c r="F1222" s="331"/>
      <c r="G1222" s="333">
        <f t="shared" si="30"/>
        <v>7302.6099999999851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1</v>
      </c>
      <c r="C1223" s="298">
        <v>46103</v>
      </c>
      <c r="D1223" s="299" t="s">
        <v>392</v>
      </c>
      <c r="E1223" s="331">
        <v>38.44</v>
      </c>
      <c r="F1223" s="331"/>
      <c r="G1223" s="333">
        <f t="shared" si="30"/>
        <v>7383.9199999999855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2</v>
      </c>
      <c r="C1224" s="298">
        <v>46103</v>
      </c>
      <c r="D1224" s="299" t="s">
        <v>393</v>
      </c>
      <c r="E1224" s="331">
        <v>35.700000000000003</v>
      </c>
      <c r="F1224" s="331"/>
      <c r="G1224" s="333">
        <f t="shared" si="30"/>
        <v>7422.3599999999851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6</v>
      </c>
      <c r="C1225" s="298">
        <v>46102</v>
      </c>
      <c r="D1225" s="299" t="s">
        <v>300</v>
      </c>
      <c r="E1225" s="331">
        <v>10.64</v>
      </c>
      <c r="F1225" s="331"/>
      <c r="G1225" s="333">
        <f t="shared" si="30"/>
        <v>7458.0599999999849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1</v>
      </c>
      <c r="C1226" s="298">
        <v>46102</v>
      </c>
      <c r="D1226" s="299" t="s">
        <v>300</v>
      </c>
      <c r="E1226" s="331">
        <v>28.69</v>
      </c>
      <c r="F1226" s="331"/>
      <c r="G1226" s="333">
        <f t="shared" si="30"/>
        <v>7468.6999999999853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3</v>
      </c>
      <c r="C1227" s="298">
        <v>46102</v>
      </c>
      <c r="D1227" s="299" t="s">
        <v>347</v>
      </c>
      <c r="E1227" s="331">
        <v>11.59</v>
      </c>
      <c r="F1227" s="331"/>
      <c r="G1227" s="333">
        <f t="shared" si="30"/>
        <v>7497.3899999999849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291</v>
      </c>
      <c r="B1228" s="330">
        <v>41</v>
      </c>
      <c r="C1228" s="298">
        <v>46102</v>
      </c>
      <c r="D1228" s="299" t="s">
        <v>382</v>
      </c>
      <c r="E1228" s="331"/>
      <c r="F1228" s="331">
        <v>400</v>
      </c>
      <c r="G1228" s="333">
        <f t="shared" si="30"/>
        <v>7508.979999999985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5</v>
      </c>
      <c r="C1229" s="298">
        <v>46102</v>
      </c>
      <c r="D1229" s="299" t="s">
        <v>394</v>
      </c>
      <c r="E1229" s="331">
        <v>170</v>
      </c>
      <c r="F1229" s="331"/>
      <c r="G1229" s="333">
        <f t="shared" si="30"/>
        <v>7108.979999999985</v>
      </c>
      <c r="H1229" s="334" t="s">
        <v>298</v>
      </c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5</v>
      </c>
      <c r="C1230" s="298">
        <v>46102</v>
      </c>
      <c r="D1230" s="299" t="s">
        <v>353</v>
      </c>
      <c r="E1230" s="331">
        <v>70</v>
      </c>
      <c r="F1230" s="331"/>
      <c r="G1230" s="333">
        <f t="shared" si="30"/>
        <v>7278.979999999985</v>
      </c>
      <c r="H1230" s="334" t="s">
        <v>298</v>
      </c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5</v>
      </c>
      <c r="C1231" s="298">
        <v>46102</v>
      </c>
      <c r="D1231" s="299" t="s">
        <v>395</v>
      </c>
      <c r="E1231" s="331">
        <v>40</v>
      </c>
      <c r="F1231" s="331"/>
      <c r="G1231" s="333">
        <f t="shared" ref="G1231:G1485" si="31">G1232-E1231+F1231</f>
        <v>7348.979999999985</v>
      </c>
      <c r="H1231" s="334" t="s">
        <v>298</v>
      </c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3</v>
      </c>
      <c r="C1232" s="298">
        <v>46102</v>
      </c>
      <c r="D1232" s="299" t="s">
        <v>347</v>
      </c>
      <c r="E1232" s="331">
        <v>25</v>
      </c>
      <c r="F1232" s="331"/>
      <c r="G1232" s="333">
        <f t="shared" si="31"/>
        <v>7388.979999999985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1</v>
      </c>
      <c r="C1233" s="298">
        <v>46102</v>
      </c>
      <c r="D1233" s="299" t="s">
        <v>304</v>
      </c>
      <c r="E1233" s="331">
        <v>65.19</v>
      </c>
      <c r="F1233" s="331"/>
      <c r="G1233" s="333">
        <f t="shared" si="31"/>
        <v>7413.979999999985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4</v>
      </c>
      <c r="C1234" s="298">
        <v>46102</v>
      </c>
      <c r="D1234" s="299" t="s">
        <v>310</v>
      </c>
      <c r="E1234" s="331">
        <v>37.450000000000003</v>
      </c>
      <c r="F1234" s="331"/>
      <c r="G1234" s="333">
        <f t="shared" si="31"/>
        <v>7479.1699999999846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8</v>
      </c>
      <c r="C1235" s="298">
        <v>46101</v>
      </c>
      <c r="D1235" s="299" t="s">
        <v>355</v>
      </c>
      <c r="E1235" s="331">
        <v>65.099999999999994</v>
      </c>
      <c r="F1235" s="331"/>
      <c r="G1235" s="333">
        <f t="shared" si="31"/>
        <v>7516.6199999999844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294</v>
      </c>
      <c r="B1236" s="330">
        <v>22</v>
      </c>
      <c r="C1236" s="298">
        <v>46101</v>
      </c>
      <c r="D1236" s="299" t="s">
        <v>323</v>
      </c>
      <c r="E1236" s="331">
        <v>20.22</v>
      </c>
      <c r="F1236" s="331"/>
      <c r="G1236" s="333">
        <f t="shared" si="31"/>
        <v>7581.7199999999848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6</v>
      </c>
      <c r="C1237" s="298">
        <v>46101</v>
      </c>
      <c r="D1237" s="299" t="s">
        <v>432</v>
      </c>
      <c r="E1237" s="331">
        <v>-73</v>
      </c>
      <c r="F1237" s="331"/>
      <c r="G1237" s="333">
        <f t="shared" si="31"/>
        <v>7601.939999999985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6</v>
      </c>
      <c r="C1238" s="298">
        <v>46101</v>
      </c>
      <c r="D1238" s="299" t="s">
        <v>300</v>
      </c>
      <c r="E1238" s="331">
        <v>34.68</v>
      </c>
      <c r="F1238" s="331"/>
      <c r="G1238" s="333">
        <f t="shared" si="31"/>
        <v>7528.939999999985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6</v>
      </c>
      <c r="C1239" s="298">
        <v>46101</v>
      </c>
      <c r="D1239" s="299" t="s">
        <v>396</v>
      </c>
      <c r="E1239" s="331">
        <v>10.63</v>
      </c>
      <c r="F1239" s="331"/>
      <c r="G1239" s="333">
        <f t="shared" si="31"/>
        <v>7563.6199999999853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5</v>
      </c>
      <c r="C1240" s="298">
        <v>46101</v>
      </c>
      <c r="D1240" s="299" t="s">
        <v>397</v>
      </c>
      <c r="E1240" s="331">
        <v>106.49</v>
      </c>
      <c r="F1240" s="331"/>
      <c r="G1240" s="333">
        <f t="shared" si="31"/>
        <v>7574.2499999999854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8</v>
      </c>
      <c r="C1241" s="298">
        <v>46100</v>
      </c>
      <c r="D1241" s="299" t="s">
        <v>356</v>
      </c>
      <c r="E1241" s="331">
        <v>16.739999999999998</v>
      </c>
      <c r="F1241" s="331"/>
      <c r="G1241" s="333">
        <f t="shared" si="31"/>
        <v>7680.7399999999852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8</v>
      </c>
      <c r="C1242" s="298">
        <v>46100</v>
      </c>
      <c r="D1242" s="299" t="s">
        <v>398</v>
      </c>
      <c r="E1242" s="331">
        <v>108.54</v>
      </c>
      <c r="F1242" s="331"/>
      <c r="G1242" s="333">
        <f t="shared" si="31"/>
        <v>7697.479999999985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294</v>
      </c>
      <c r="B1243" s="330">
        <v>22</v>
      </c>
      <c r="C1243" s="298">
        <v>46100</v>
      </c>
      <c r="D1243" s="299" t="s">
        <v>833</v>
      </c>
      <c r="E1243" s="331">
        <v>12.77</v>
      </c>
      <c r="F1243" s="331"/>
      <c r="G1243" s="333">
        <f t="shared" si="31"/>
        <v>7806.019999999985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8</v>
      </c>
      <c r="C1244" s="298">
        <v>46100</v>
      </c>
      <c r="D1244" s="299" t="s">
        <v>334</v>
      </c>
      <c r="E1244" s="331">
        <v>28.33</v>
      </c>
      <c r="F1244" s="331"/>
      <c r="G1244" s="333">
        <f t="shared" si="31"/>
        <v>7818.7899999999854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2</v>
      </c>
      <c r="C1245" s="298">
        <v>46100</v>
      </c>
      <c r="D1245" s="299" t="s">
        <v>357</v>
      </c>
      <c r="E1245" s="331">
        <v>17.45</v>
      </c>
      <c r="F1245" s="331"/>
      <c r="G1245" s="333">
        <f t="shared" si="31"/>
        <v>7847.1199999999853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294</v>
      </c>
      <c r="B1246" s="330">
        <v>22</v>
      </c>
      <c r="C1246" s="298">
        <v>46100</v>
      </c>
      <c r="D1246" s="299" t="s">
        <v>328</v>
      </c>
      <c r="E1246" s="331">
        <v>7.46</v>
      </c>
      <c r="F1246" s="331"/>
      <c r="G1246" s="333">
        <f t="shared" si="31"/>
        <v>7864.5699999999852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335</v>
      </c>
      <c r="B1247" s="330" t="s">
        <v>335</v>
      </c>
      <c r="C1247" s="298">
        <v>46100</v>
      </c>
      <c r="D1247" s="299" t="s">
        <v>185</v>
      </c>
      <c r="E1247" s="331">
        <v>172.29</v>
      </c>
      <c r="F1247" s="331"/>
      <c r="G1247" s="333">
        <f t="shared" si="31"/>
        <v>7872.0299999999852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294</v>
      </c>
      <c r="B1248" s="330">
        <v>15</v>
      </c>
      <c r="C1248" s="298">
        <v>46100</v>
      </c>
      <c r="D1248" s="299" t="s">
        <v>185</v>
      </c>
      <c r="E1248" s="331">
        <v>175.09</v>
      </c>
      <c r="F1248" s="331"/>
      <c r="G1248" s="333">
        <f t="shared" si="31"/>
        <v>8044.3199999999852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291</v>
      </c>
      <c r="B1249" s="330">
        <v>39</v>
      </c>
      <c r="C1249" s="298">
        <v>46100</v>
      </c>
      <c r="D1249" s="299" t="s">
        <v>292</v>
      </c>
      <c r="E1249" s="331"/>
      <c r="F1249" s="331">
        <v>2763.78</v>
      </c>
      <c r="G1249" s="333">
        <f t="shared" si="31"/>
        <v>8219.4099999999853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2</v>
      </c>
      <c r="C1250" s="298">
        <v>46099</v>
      </c>
      <c r="D1250" s="299" t="s">
        <v>399</v>
      </c>
      <c r="E1250" s="331">
        <v>47.46</v>
      </c>
      <c r="F1250" s="331"/>
      <c r="G1250" s="333">
        <f t="shared" si="31"/>
        <v>5455.6299999999856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8</v>
      </c>
      <c r="C1251" s="298">
        <v>46099</v>
      </c>
      <c r="D1251" s="299" t="s">
        <v>399</v>
      </c>
      <c r="E1251" s="331">
        <v>15.01</v>
      </c>
      <c r="F1251" s="331"/>
      <c r="G1251" s="333">
        <f t="shared" si="31"/>
        <v>5503.0899999999856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291</v>
      </c>
      <c r="B1252" s="330">
        <v>40</v>
      </c>
      <c r="C1252" s="298">
        <v>46099</v>
      </c>
      <c r="D1252" s="299" t="s">
        <v>316</v>
      </c>
      <c r="E1252" s="331"/>
      <c r="F1252" s="331">
        <v>838.67</v>
      </c>
      <c r="G1252" s="333">
        <f t="shared" si="31"/>
        <v>5518.0999999999858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2</v>
      </c>
      <c r="C1253" s="298">
        <v>46099</v>
      </c>
      <c r="D1253" s="299" t="s">
        <v>296</v>
      </c>
      <c r="E1253" s="331">
        <v>14.67</v>
      </c>
      <c r="F1253" s="331"/>
      <c r="G1253" s="333">
        <f t="shared" si="31"/>
        <v>4679.4299999999857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4</v>
      </c>
      <c r="C1254" s="298">
        <v>46099</v>
      </c>
      <c r="D1254" s="299" t="s">
        <v>296</v>
      </c>
      <c r="E1254" s="331">
        <v>40.22</v>
      </c>
      <c r="F1254" s="331"/>
      <c r="G1254" s="333">
        <f t="shared" si="31"/>
        <v>4694.0999999999858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8</v>
      </c>
      <c r="C1255" s="298">
        <v>46099</v>
      </c>
      <c r="D1255" s="299" t="s">
        <v>295</v>
      </c>
      <c r="E1255" s="331">
        <v>3.49</v>
      </c>
      <c r="F1255" s="331"/>
      <c r="G1255" s="333">
        <f t="shared" si="31"/>
        <v>4734.3199999999861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294</v>
      </c>
      <c r="B1256" s="330">
        <v>22</v>
      </c>
      <c r="C1256" s="298">
        <v>46099</v>
      </c>
      <c r="D1256" s="299" t="s">
        <v>400</v>
      </c>
      <c r="E1256" s="331">
        <v>13.84</v>
      </c>
      <c r="F1256" s="331"/>
      <c r="G1256" s="333">
        <f t="shared" si="31"/>
        <v>4737.8099999999858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294</v>
      </c>
      <c r="B1257" s="330">
        <v>17</v>
      </c>
      <c r="C1257" s="298">
        <v>46098</v>
      </c>
      <c r="D1257" s="299" t="s">
        <v>188</v>
      </c>
      <c r="E1257" s="331">
        <v>42.65</v>
      </c>
      <c r="F1257" s="331"/>
      <c r="G1257" s="333">
        <f t="shared" si="31"/>
        <v>4751.649999999986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294</v>
      </c>
      <c r="B1258" s="330">
        <v>23</v>
      </c>
      <c r="C1258" s="298">
        <v>46098</v>
      </c>
      <c r="D1258" s="299" t="s">
        <v>401</v>
      </c>
      <c r="E1258" s="331">
        <v>529.46</v>
      </c>
      <c r="F1258" s="331"/>
      <c r="G1258" s="333">
        <f t="shared" si="31"/>
        <v>4794.2999999999856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294</v>
      </c>
      <c r="B1259" s="330">
        <v>43</v>
      </c>
      <c r="C1259" s="298">
        <v>46098</v>
      </c>
      <c r="D1259" s="299" t="s">
        <v>333</v>
      </c>
      <c r="E1259" s="331">
        <v>22.35</v>
      </c>
      <c r="F1259" s="331"/>
      <c r="G1259" s="333">
        <f t="shared" si="31"/>
        <v>5323.7599999999857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294</v>
      </c>
      <c r="B1260" s="330">
        <v>42</v>
      </c>
      <c r="C1260" s="298">
        <v>46098</v>
      </c>
      <c r="D1260" s="299" t="s">
        <v>333</v>
      </c>
      <c r="E1260" s="331">
        <v>37.25</v>
      </c>
      <c r="F1260" s="331"/>
      <c r="G1260" s="333">
        <f t="shared" si="31"/>
        <v>5346.109999999986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8</v>
      </c>
      <c r="C1261" s="298">
        <v>46098</v>
      </c>
      <c r="D1261" s="299" t="s">
        <v>319</v>
      </c>
      <c r="E1261" s="331">
        <v>3.99</v>
      </c>
      <c r="F1261" s="331"/>
      <c r="G1261" s="333">
        <f t="shared" si="31"/>
        <v>5383.359999999986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8</v>
      </c>
      <c r="C1262" s="298">
        <v>46098</v>
      </c>
      <c r="D1262" s="299" t="s">
        <v>319</v>
      </c>
      <c r="E1262" s="331">
        <v>24.47</v>
      </c>
      <c r="F1262" s="331"/>
      <c r="G1262" s="333">
        <f t="shared" si="31"/>
        <v>5387.3499999999858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294</v>
      </c>
      <c r="B1263" s="330">
        <v>21</v>
      </c>
      <c r="C1263" s="298">
        <v>46098</v>
      </c>
      <c r="D1263" s="299" t="s">
        <v>194</v>
      </c>
      <c r="E1263" s="331">
        <v>75.599999999999994</v>
      </c>
      <c r="F1263" s="331"/>
      <c r="G1263" s="333">
        <f t="shared" si="31"/>
        <v>5411.8199999999861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5</v>
      </c>
      <c r="C1264" s="298">
        <v>46097</v>
      </c>
      <c r="D1264" s="299" t="s">
        <v>339</v>
      </c>
      <c r="E1264" s="331">
        <v>21.3</v>
      </c>
      <c r="F1264" s="331"/>
      <c r="G1264" s="333">
        <f t="shared" si="31"/>
        <v>5487.4199999999864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294</v>
      </c>
      <c r="B1265" s="330">
        <v>11</v>
      </c>
      <c r="C1265" s="298">
        <v>46097</v>
      </c>
      <c r="D1265" s="299" t="s">
        <v>178</v>
      </c>
      <c r="E1265" s="331">
        <v>267.91000000000003</v>
      </c>
      <c r="F1265" s="331"/>
      <c r="G1265" s="333">
        <f t="shared" si="31"/>
        <v>5508.7199999999866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287</v>
      </c>
      <c r="B1266" s="330" t="s">
        <v>287</v>
      </c>
      <c r="C1266" s="298">
        <v>46097</v>
      </c>
      <c r="D1266" s="299" t="s">
        <v>402</v>
      </c>
      <c r="E1266" s="331"/>
      <c r="F1266" s="331">
        <v>80</v>
      </c>
      <c r="G1266" s="333">
        <f t="shared" si="31"/>
        <v>5776.6299999999865</v>
      </c>
      <c r="H1266" s="334" t="s">
        <v>298</v>
      </c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287</v>
      </c>
      <c r="B1267" s="330" t="s">
        <v>287</v>
      </c>
      <c r="C1267" s="298">
        <v>46097</v>
      </c>
      <c r="D1267" s="299" t="s">
        <v>302</v>
      </c>
      <c r="E1267" s="331">
        <v>80</v>
      </c>
      <c r="F1267" s="331"/>
      <c r="G1267" s="333">
        <f t="shared" si="31"/>
        <v>5696.6299999999865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4</v>
      </c>
      <c r="C1268" s="298">
        <v>46097</v>
      </c>
      <c r="D1268" s="299" t="s">
        <v>310</v>
      </c>
      <c r="E1268" s="331">
        <v>42.47</v>
      </c>
      <c r="F1268" s="331"/>
      <c r="G1268" s="333">
        <f t="shared" si="31"/>
        <v>5776.6299999999865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2</v>
      </c>
      <c r="C1269" s="298">
        <v>46097</v>
      </c>
      <c r="D1269" s="299" t="s">
        <v>296</v>
      </c>
      <c r="E1269" s="331">
        <v>11.18</v>
      </c>
      <c r="F1269" s="331"/>
      <c r="G1269" s="333">
        <f t="shared" si="31"/>
        <v>5819.0999999999867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2</v>
      </c>
      <c r="C1270" s="298">
        <v>46096</v>
      </c>
      <c r="D1270" s="299" t="s">
        <v>403</v>
      </c>
      <c r="E1270" s="331">
        <v>38.67</v>
      </c>
      <c r="F1270" s="331"/>
      <c r="G1270" s="333">
        <f t="shared" si="31"/>
        <v>5830.279999999987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3</v>
      </c>
      <c r="C1271" s="298">
        <v>46096</v>
      </c>
      <c r="D1271" s="299" t="s">
        <v>347</v>
      </c>
      <c r="E1271" s="331">
        <v>7.11</v>
      </c>
      <c r="F1271" s="331"/>
      <c r="G1271" s="333">
        <f t="shared" si="31"/>
        <v>5868.9499999999871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1</v>
      </c>
      <c r="C1272" s="298">
        <v>46096</v>
      </c>
      <c r="D1272" s="299" t="s">
        <v>304</v>
      </c>
      <c r="E1272" s="331">
        <v>126.64</v>
      </c>
      <c r="F1272" s="331"/>
      <c r="G1272" s="333">
        <f t="shared" si="31"/>
        <v>5876.0599999999868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1</v>
      </c>
      <c r="C1273" s="298">
        <v>46096</v>
      </c>
      <c r="D1273" s="299" t="s">
        <v>311</v>
      </c>
      <c r="E1273" s="331">
        <v>125.2</v>
      </c>
      <c r="F1273" s="331"/>
      <c r="G1273" s="333">
        <f t="shared" si="31"/>
        <v>6002.6999999999871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1</v>
      </c>
      <c r="C1274" s="298">
        <v>46096</v>
      </c>
      <c r="D1274" s="299" t="s">
        <v>306</v>
      </c>
      <c r="E1274" s="331">
        <v>37.159999999999997</v>
      </c>
      <c r="F1274" s="331"/>
      <c r="G1274" s="333">
        <f t="shared" si="31"/>
        <v>6127.8999999999869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294</v>
      </c>
      <c r="B1275" s="330">
        <v>16</v>
      </c>
      <c r="C1275" s="298">
        <v>46096</v>
      </c>
      <c r="D1275" s="299" t="s">
        <v>404</v>
      </c>
      <c r="E1275" s="331">
        <v>713.06</v>
      </c>
      <c r="F1275" s="331"/>
      <c r="G1275" s="333">
        <f t="shared" si="31"/>
        <v>6165.0599999999868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5</v>
      </c>
      <c r="C1276" s="298">
        <v>46095</v>
      </c>
      <c r="D1276" s="299" t="s">
        <v>405</v>
      </c>
      <c r="E1276" s="331">
        <v>24</v>
      </c>
      <c r="F1276" s="331"/>
      <c r="G1276" s="333">
        <f t="shared" si="31"/>
        <v>6878.1199999999862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3</v>
      </c>
      <c r="C1277" s="298">
        <v>46095</v>
      </c>
      <c r="D1277" s="299" t="s">
        <v>347</v>
      </c>
      <c r="E1277" s="331">
        <v>14.58</v>
      </c>
      <c r="F1277" s="331"/>
      <c r="G1277" s="333">
        <f t="shared" si="31"/>
        <v>6902.1199999999862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291</v>
      </c>
      <c r="B1278" s="330">
        <v>41</v>
      </c>
      <c r="C1278" s="298">
        <v>46094</v>
      </c>
      <c r="D1278" s="299" t="s">
        <v>406</v>
      </c>
      <c r="E1278" s="331"/>
      <c r="F1278" s="331">
        <v>300</v>
      </c>
      <c r="G1278" s="333">
        <f t="shared" si="31"/>
        <v>6916.6999999999862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1</v>
      </c>
      <c r="C1279" s="298">
        <v>46094</v>
      </c>
      <c r="D1279" s="299" t="s">
        <v>311</v>
      </c>
      <c r="E1279" s="331">
        <v>17.71</v>
      </c>
      <c r="F1279" s="331"/>
      <c r="G1279" s="333">
        <f t="shared" si="31"/>
        <v>6616.6999999999862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4</v>
      </c>
      <c r="C1280" s="298">
        <v>46094</v>
      </c>
      <c r="D1280" s="299" t="s">
        <v>296</v>
      </c>
      <c r="E1280" s="331">
        <v>31.56</v>
      </c>
      <c r="F1280" s="331"/>
      <c r="G1280" s="333">
        <f t="shared" si="31"/>
        <v>6634.4099999999862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2</v>
      </c>
      <c r="C1281" s="298">
        <v>46094</v>
      </c>
      <c r="D1281" s="299" t="s">
        <v>296</v>
      </c>
      <c r="E1281" s="331">
        <v>34.79</v>
      </c>
      <c r="F1281" s="331"/>
      <c r="G1281" s="333">
        <f t="shared" si="31"/>
        <v>6665.9699999999866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2</v>
      </c>
      <c r="C1282" s="298">
        <v>46094</v>
      </c>
      <c r="D1282" s="299" t="s">
        <v>407</v>
      </c>
      <c r="E1282" s="331">
        <v>23.9</v>
      </c>
      <c r="F1282" s="331"/>
      <c r="G1282" s="333">
        <f t="shared" si="31"/>
        <v>6700.7599999999866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289</v>
      </c>
      <c r="B1283" s="330">
        <v>3</v>
      </c>
      <c r="C1283" s="298">
        <v>46094</v>
      </c>
      <c r="D1283" s="299" t="s">
        <v>347</v>
      </c>
      <c r="E1283" s="331">
        <v>7.26</v>
      </c>
      <c r="F1283" s="331"/>
      <c r="G1283" s="333">
        <f t="shared" si="31"/>
        <v>6724.6599999999862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5</v>
      </c>
      <c r="C1284" s="298">
        <v>46094</v>
      </c>
      <c r="D1284" s="299" t="s">
        <v>353</v>
      </c>
      <c r="E1284" s="331">
        <v>85</v>
      </c>
      <c r="F1284" s="331"/>
      <c r="G1284" s="333">
        <f t="shared" si="31"/>
        <v>6731.9199999999864</v>
      </c>
      <c r="H1284" s="334" t="s">
        <v>298</v>
      </c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289</v>
      </c>
      <c r="B1285" s="330">
        <v>8</v>
      </c>
      <c r="C1285" s="298">
        <v>46093</v>
      </c>
      <c r="D1285" s="299" t="s">
        <v>408</v>
      </c>
      <c r="E1285" s="331">
        <v>51.22</v>
      </c>
      <c r="F1285" s="331"/>
      <c r="G1285" s="333">
        <f t="shared" si="31"/>
        <v>6816.9199999999864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2</v>
      </c>
      <c r="C1286" s="298">
        <v>46093</v>
      </c>
      <c r="D1286" s="299" t="s">
        <v>409</v>
      </c>
      <c r="E1286" s="331">
        <v>57.43</v>
      </c>
      <c r="F1286" s="331"/>
      <c r="G1286" s="333">
        <f t="shared" si="31"/>
        <v>6868.1399999999867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289</v>
      </c>
      <c r="B1287" s="330">
        <v>2</v>
      </c>
      <c r="C1287" s="298">
        <v>46093</v>
      </c>
      <c r="D1287" s="299" t="s">
        <v>357</v>
      </c>
      <c r="E1287" s="331">
        <v>17.45</v>
      </c>
      <c r="F1287" s="331"/>
      <c r="G1287" s="333">
        <f t="shared" si="31"/>
        <v>6925.569999999987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8</v>
      </c>
      <c r="C1288" s="298">
        <v>46093</v>
      </c>
      <c r="D1288" s="299" t="s">
        <v>319</v>
      </c>
      <c r="E1288" s="331">
        <v>7.92</v>
      </c>
      <c r="F1288" s="331"/>
      <c r="G1288" s="333">
        <f t="shared" si="31"/>
        <v>6943.0199999999868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291</v>
      </c>
      <c r="B1289" s="330">
        <v>38</v>
      </c>
      <c r="C1289" s="298">
        <v>46093</v>
      </c>
      <c r="D1289" s="299" t="s">
        <v>293</v>
      </c>
      <c r="E1289" s="331"/>
      <c r="F1289" s="331">
        <v>4726.92</v>
      </c>
      <c r="G1289" s="333">
        <f t="shared" si="31"/>
        <v>6950.9399999999869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289</v>
      </c>
      <c r="B1290" s="330">
        <v>2</v>
      </c>
      <c r="C1290" s="298">
        <v>46093</v>
      </c>
      <c r="D1290" s="299" t="s">
        <v>385</v>
      </c>
      <c r="E1290" s="331">
        <v>15</v>
      </c>
      <c r="F1290" s="331"/>
      <c r="G1290" s="333">
        <f t="shared" si="31"/>
        <v>2224.0199999999868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289</v>
      </c>
      <c r="B1291" s="330">
        <v>6</v>
      </c>
      <c r="C1291" s="298">
        <v>46093</v>
      </c>
      <c r="D1291" s="299" t="s">
        <v>410</v>
      </c>
      <c r="E1291" s="331">
        <v>12</v>
      </c>
      <c r="F1291" s="331"/>
      <c r="G1291" s="333">
        <f t="shared" si="31"/>
        <v>2239.0199999999868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294</v>
      </c>
      <c r="B1292" s="330">
        <v>19</v>
      </c>
      <c r="C1292" s="298">
        <v>46093</v>
      </c>
      <c r="D1292" s="299" t="s">
        <v>191</v>
      </c>
      <c r="E1292" s="331">
        <v>200</v>
      </c>
      <c r="F1292" s="331"/>
      <c r="G1292" s="333">
        <f t="shared" si="31"/>
        <v>2251.0199999999868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289</v>
      </c>
      <c r="B1293" s="330">
        <v>6</v>
      </c>
      <c r="C1293" s="298">
        <v>46092</v>
      </c>
      <c r="D1293" s="299" t="s">
        <v>411</v>
      </c>
      <c r="E1293" s="331">
        <v>-10.050000000000001</v>
      </c>
      <c r="F1293" s="331"/>
      <c r="G1293" s="333">
        <f t="shared" si="31"/>
        <v>2451.0199999999868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6</v>
      </c>
      <c r="C1294" s="298">
        <v>46092</v>
      </c>
      <c r="D1294" s="299" t="s">
        <v>412</v>
      </c>
      <c r="E1294" s="331">
        <v>25</v>
      </c>
      <c r="F1294" s="331"/>
      <c r="G1294" s="333">
        <f t="shared" si="31"/>
        <v>2440.9699999999866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289</v>
      </c>
      <c r="B1295" s="330">
        <v>2</v>
      </c>
      <c r="C1295" s="298">
        <v>46092</v>
      </c>
      <c r="D1295" s="299" t="s">
        <v>301</v>
      </c>
      <c r="E1295" s="331">
        <v>-9</v>
      </c>
      <c r="F1295" s="331"/>
      <c r="G1295" s="333">
        <f t="shared" si="31"/>
        <v>2465.9699999999866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291</v>
      </c>
      <c r="B1296" s="330">
        <v>41</v>
      </c>
      <c r="C1296" s="298">
        <v>46092</v>
      </c>
      <c r="D1296" s="299" t="s">
        <v>406</v>
      </c>
      <c r="E1296" s="331"/>
      <c r="F1296" s="331">
        <v>500</v>
      </c>
      <c r="G1296" s="333">
        <f t="shared" si="31"/>
        <v>2456.9699999999866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2</v>
      </c>
      <c r="C1297" s="298">
        <v>46092</v>
      </c>
      <c r="D1297" s="299" t="s">
        <v>296</v>
      </c>
      <c r="E1297" s="331">
        <v>16.170000000000002</v>
      </c>
      <c r="F1297" s="331"/>
      <c r="G1297" s="333">
        <f t="shared" si="31"/>
        <v>1956.9699999999864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294</v>
      </c>
      <c r="B1298" s="330">
        <v>22</v>
      </c>
      <c r="C1298" s="298">
        <v>46092</v>
      </c>
      <c r="D1298" s="299" t="s">
        <v>351</v>
      </c>
      <c r="E1298" s="331">
        <v>19.16</v>
      </c>
      <c r="F1298" s="331"/>
      <c r="G1298" s="333">
        <f t="shared" si="31"/>
        <v>1973.1399999999865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335</v>
      </c>
      <c r="B1299" s="330" t="s">
        <v>335</v>
      </c>
      <c r="C1299" s="298">
        <v>46091</v>
      </c>
      <c r="D1299" s="299" t="s">
        <v>182</v>
      </c>
      <c r="E1299" s="331">
        <v>47.28</v>
      </c>
      <c r="F1299" s="331"/>
      <c r="G1299" s="333">
        <f t="shared" si="31"/>
        <v>1992.2999999999865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294</v>
      </c>
      <c r="B1300" s="330">
        <v>13</v>
      </c>
      <c r="C1300" s="298">
        <v>46091</v>
      </c>
      <c r="D1300" s="299" t="s">
        <v>182</v>
      </c>
      <c r="E1300" s="331">
        <v>134.93</v>
      </c>
      <c r="F1300" s="331"/>
      <c r="G1300" s="333">
        <f t="shared" si="31"/>
        <v>2039.5799999999865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289</v>
      </c>
      <c r="B1301" s="330">
        <v>8</v>
      </c>
      <c r="C1301" s="298">
        <v>46091</v>
      </c>
      <c r="D1301" s="299" t="s">
        <v>295</v>
      </c>
      <c r="E1301" s="331">
        <v>7.44</v>
      </c>
      <c r="F1301" s="331"/>
      <c r="G1301" s="333">
        <f t="shared" si="31"/>
        <v>2174.5099999999866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4</v>
      </c>
      <c r="C1302" s="298">
        <v>46091</v>
      </c>
      <c r="D1302" s="299" t="s">
        <v>295</v>
      </c>
      <c r="E1302" s="331">
        <v>29.53</v>
      </c>
      <c r="F1302" s="331"/>
      <c r="G1302" s="333">
        <f t="shared" si="31"/>
        <v>2181.9499999999866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4</v>
      </c>
      <c r="C1303" s="298">
        <v>46091</v>
      </c>
      <c r="D1303" s="299" t="s">
        <v>310</v>
      </c>
      <c r="E1303" s="331">
        <v>34.119999999999997</v>
      </c>
      <c r="F1303" s="331"/>
      <c r="G1303" s="333">
        <f t="shared" si="31"/>
        <v>2211.4799999999868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289</v>
      </c>
      <c r="B1304" s="330">
        <v>2</v>
      </c>
      <c r="C1304" s="298">
        <v>46091</v>
      </c>
      <c r="D1304" s="299" t="s">
        <v>413</v>
      </c>
      <c r="E1304" s="331">
        <v>18.57</v>
      </c>
      <c r="F1304" s="331"/>
      <c r="G1304" s="333">
        <f t="shared" si="31"/>
        <v>2245.5999999999867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294</v>
      </c>
      <c r="B1305" s="330">
        <v>16</v>
      </c>
      <c r="C1305" s="298">
        <v>46091</v>
      </c>
      <c r="D1305" s="299" t="s">
        <v>414</v>
      </c>
      <c r="E1305" s="331">
        <v>107</v>
      </c>
      <c r="F1305" s="331"/>
      <c r="G1305" s="333">
        <f t="shared" si="31"/>
        <v>2264.1699999999869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294</v>
      </c>
      <c r="B1306" s="330">
        <v>18</v>
      </c>
      <c r="C1306" s="298">
        <v>46090</v>
      </c>
      <c r="D1306" s="299" t="s">
        <v>360</v>
      </c>
      <c r="E1306" s="331">
        <v>400</v>
      </c>
      <c r="F1306" s="331"/>
      <c r="G1306" s="333">
        <f t="shared" si="31"/>
        <v>2371.1699999999869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289</v>
      </c>
      <c r="B1307" s="330">
        <v>4</v>
      </c>
      <c r="C1307" s="298">
        <v>46090</v>
      </c>
      <c r="D1307" s="299" t="s">
        <v>296</v>
      </c>
      <c r="E1307" s="331">
        <v>24.69</v>
      </c>
      <c r="F1307" s="331"/>
      <c r="G1307" s="333">
        <f t="shared" si="31"/>
        <v>2771.1699999999869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289</v>
      </c>
      <c r="B1308" s="330">
        <v>3</v>
      </c>
      <c r="C1308" s="298">
        <v>46090</v>
      </c>
      <c r="D1308" s="299" t="s">
        <v>415</v>
      </c>
      <c r="E1308" s="331">
        <v>4.59</v>
      </c>
      <c r="F1308" s="331"/>
      <c r="G1308" s="333">
        <f t="shared" si="31"/>
        <v>2795.8599999999869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294</v>
      </c>
      <c r="B1309" s="330">
        <v>9</v>
      </c>
      <c r="C1309" s="298">
        <v>46090</v>
      </c>
      <c r="D1309" s="299" t="s">
        <v>58</v>
      </c>
      <c r="E1309" s="331">
        <v>1281.53</v>
      </c>
      <c r="F1309" s="331"/>
      <c r="G1309" s="333">
        <f t="shared" si="31"/>
        <v>2800.4499999999871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7</v>
      </c>
      <c r="C1310" s="298">
        <v>46090</v>
      </c>
      <c r="D1310" s="299" t="s">
        <v>337</v>
      </c>
      <c r="E1310" s="331">
        <v>40.61</v>
      </c>
      <c r="F1310" s="331"/>
      <c r="G1310" s="333">
        <f t="shared" si="31"/>
        <v>4081.9799999999873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287</v>
      </c>
      <c r="B1311" s="330" t="s">
        <v>287</v>
      </c>
      <c r="C1311" s="298">
        <v>46090</v>
      </c>
      <c r="D1311" s="299" t="s">
        <v>416</v>
      </c>
      <c r="E1311" s="331">
        <v>380</v>
      </c>
      <c r="F1311" s="331">
        <v>380</v>
      </c>
      <c r="G1311" s="333">
        <f t="shared" si="31"/>
        <v>4122.5899999999874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289</v>
      </c>
      <c r="B1312" s="330">
        <v>2</v>
      </c>
      <c r="C1312" s="298">
        <v>46090</v>
      </c>
      <c r="D1312" s="299" t="s">
        <v>417</v>
      </c>
      <c r="E1312" s="331">
        <v>15</v>
      </c>
      <c r="F1312" s="331"/>
      <c r="G1312" s="333">
        <f t="shared" si="31"/>
        <v>4122.5899999999874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2</v>
      </c>
      <c r="C1313" s="298">
        <v>46090</v>
      </c>
      <c r="D1313" s="299" t="s">
        <v>385</v>
      </c>
      <c r="E1313" s="331">
        <v>15</v>
      </c>
      <c r="F1313" s="331"/>
      <c r="G1313" s="333">
        <f t="shared" si="31"/>
        <v>4137.5899999999874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289</v>
      </c>
      <c r="B1314" s="330">
        <v>6</v>
      </c>
      <c r="C1314" s="298">
        <v>46090</v>
      </c>
      <c r="D1314" s="299" t="s">
        <v>300</v>
      </c>
      <c r="E1314" s="331">
        <v>70.66</v>
      </c>
      <c r="F1314" s="331"/>
      <c r="G1314" s="333">
        <f t="shared" si="31"/>
        <v>4152.5899999999874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289</v>
      </c>
      <c r="B1315" s="330">
        <v>1</v>
      </c>
      <c r="C1315" s="298">
        <v>46089</v>
      </c>
      <c r="D1315" s="299" t="s">
        <v>311</v>
      </c>
      <c r="E1315" s="331">
        <v>109.77</v>
      </c>
      <c r="F1315" s="331"/>
      <c r="G1315" s="333">
        <f t="shared" si="31"/>
        <v>4223.2499999999873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6</v>
      </c>
      <c r="C1316" s="298">
        <v>46089</v>
      </c>
      <c r="D1316" s="299" t="s">
        <v>306</v>
      </c>
      <c r="E1316" s="331">
        <v>9.3800000000000008</v>
      </c>
      <c r="F1316" s="331"/>
      <c r="G1316" s="333">
        <f t="shared" si="31"/>
        <v>4333.0199999999877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289</v>
      </c>
      <c r="B1317" s="330">
        <v>3</v>
      </c>
      <c r="C1317" s="298">
        <v>46089</v>
      </c>
      <c r="D1317" s="299" t="s">
        <v>418</v>
      </c>
      <c r="E1317" s="331">
        <v>3.85</v>
      </c>
      <c r="F1317" s="331"/>
      <c r="G1317" s="333">
        <f t="shared" si="31"/>
        <v>4342.3999999999878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2</v>
      </c>
      <c r="C1318" s="298">
        <v>46089</v>
      </c>
      <c r="D1318" s="299" t="s">
        <v>403</v>
      </c>
      <c r="E1318" s="331">
        <v>88.54</v>
      </c>
      <c r="F1318" s="331"/>
      <c r="G1318" s="333">
        <f t="shared" si="31"/>
        <v>4346.2499999999882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289</v>
      </c>
      <c r="B1319" s="330">
        <v>2</v>
      </c>
      <c r="C1319" s="298">
        <v>46089</v>
      </c>
      <c r="D1319" s="299" t="s">
        <v>357</v>
      </c>
      <c r="E1319" s="331">
        <v>8.3800000000000008</v>
      </c>
      <c r="F1319" s="331"/>
      <c r="G1319" s="333">
        <f t="shared" si="31"/>
        <v>4434.7899999999881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2</v>
      </c>
      <c r="C1320" s="298">
        <v>46089</v>
      </c>
      <c r="D1320" s="299" t="s">
        <v>301</v>
      </c>
      <c r="E1320" s="331">
        <v>39.549999999999997</v>
      </c>
      <c r="F1320" s="331"/>
      <c r="G1320" s="333">
        <f t="shared" si="31"/>
        <v>4443.1699999999882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289</v>
      </c>
      <c r="B1321" s="330">
        <v>4</v>
      </c>
      <c r="C1321" s="298">
        <v>46089</v>
      </c>
      <c r="D1321" s="299" t="s">
        <v>419</v>
      </c>
      <c r="E1321" s="331">
        <v>31.68</v>
      </c>
      <c r="F1321" s="331"/>
      <c r="G1321" s="333">
        <f t="shared" si="31"/>
        <v>4482.7199999999884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289</v>
      </c>
      <c r="B1322" s="330">
        <v>8</v>
      </c>
      <c r="C1322" s="298">
        <v>46088</v>
      </c>
      <c r="D1322" s="299" t="s">
        <v>308</v>
      </c>
      <c r="E1322" s="331">
        <v>24.65</v>
      </c>
      <c r="F1322" s="331"/>
      <c r="G1322" s="333">
        <f t="shared" si="31"/>
        <v>4514.3999999999887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289</v>
      </c>
      <c r="B1323" s="330">
        <v>2</v>
      </c>
      <c r="C1323" s="298">
        <v>46088</v>
      </c>
      <c r="D1323" s="299" t="s">
        <v>345</v>
      </c>
      <c r="E1323" s="331">
        <v>11.04</v>
      </c>
      <c r="F1323" s="331"/>
      <c r="G1323" s="333">
        <f t="shared" si="31"/>
        <v>4539.0499999999884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8</v>
      </c>
      <c r="C1324" s="298">
        <v>46088</v>
      </c>
      <c r="D1324" s="299" t="s">
        <v>319</v>
      </c>
      <c r="E1324" s="331">
        <v>11.5</v>
      </c>
      <c r="F1324" s="331"/>
      <c r="G1324" s="333">
        <f t="shared" si="31"/>
        <v>4550.0899999999883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289</v>
      </c>
      <c r="B1325" s="330">
        <v>8</v>
      </c>
      <c r="C1325" s="298">
        <v>46088</v>
      </c>
      <c r="D1325" s="299" t="s">
        <v>296</v>
      </c>
      <c r="E1325" s="331">
        <v>12.44</v>
      </c>
      <c r="F1325" s="331"/>
      <c r="G1325" s="333">
        <f t="shared" si="31"/>
        <v>4561.5899999999883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289</v>
      </c>
      <c r="B1326" s="330">
        <v>4</v>
      </c>
      <c r="C1326" s="298">
        <v>46088</v>
      </c>
      <c r="D1326" s="299" t="s">
        <v>296</v>
      </c>
      <c r="E1326" s="331">
        <v>23.62</v>
      </c>
      <c r="F1326" s="331"/>
      <c r="G1326" s="333">
        <f t="shared" si="31"/>
        <v>4574.0299999999879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289</v>
      </c>
      <c r="B1327" s="330">
        <v>2</v>
      </c>
      <c r="C1327" s="298">
        <v>46088</v>
      </c>
      <c r="D1327" s="299" t="s">
        <v>301</v>
      </c>
      <c r="E1327" s="331">
        <v>36.049999999999997</v>
      </c>
      <c r="F1327" s="331"/>
      <c r="G1327" s="333">
        <f t="shared" si="31"/>
        <v>4597.6499999999878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294</v>
      </c>
      <c r="B1328" s="330">
        <v>14</v>
      </c>
      <c r="C1328" s="298">
        <v>46087</v>
      </c>
      <c r="D1328" s="299" t="s">
        <v>365</v>
      </c>
      <c r="E1328" s="331">
        <v>66.67</v>
      </c>
      <c r="F1328" s="331"/>
      <c r="G1328" s="333">
        <f t="shared" si="31"/>
        <v>4633.699999999988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2</v>
      </c>
      <c r="C1329" s="298">
        <v>46087</v>
      </c>
      <c r="D1329" s="299" t="s">
        <v>296</v>
      </c>
      <c r="E1329" s="331">
        <v>17.850000000000001</v>
      </c>
      <c r="F1329" s="331"/>
      <c r="G1329" s="333">
        <f t="shared" si="31"/>
        <v>4700.3699999999881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289</v>
      </c>
      <c r="B1330" s="330">
        <v>1</v>
      </c>
      <c r="C1330" s="298">
        <v>46087</v>
      </c>
      <c r="D1330" s="299" t="s">
        <v>304</v>
      </c>
      <c r="E1330" s="331">
        <v>112.13</v>
      </c>
      <c r="F1330" s="331"/>
      <c r="G1330" s="333">
        <f t="shared" si="31"/>
        <v>4718.2199999999884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289</v>
      </c>
      <c r="B1331" s="330">
        <v>3</v>
      </c>
      <c r="C1331" s="298">
        <v>46087</v>
      </c>
      <c r="D1331" s="299" t="s">
        <v>324</v>
      </c>
      <c r="E1331" s="331">
        <v>7.31</v>
      </c>
      <c r="F1331" s="331"/>
      <c r="G1331" s="333">
        <f t="shared" si="31"/>
        <v>4830.3499999999885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291</v>
      </c>
      <c r="B1332" s="330">
        <v>39</v>
      </c>
      <c r="C1332" s="298">
        <v>46086</v>
      </c>
      <c r="D1332" s="299" t="s">
        <v>292</v>
      </c>
      <c r="E1332" s="331"/>
      <c r="F1332" s="331">
        <v>2763.78</v>
      </c>
      <c r="G1332" s="333">
        <f t="shared" si="31"/>
        <v>4837.6599999999889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4</v>
      </c>
      <c r="C1333" s="298">
        <v>46086</v>
      </c>
      <c r="D1333" s="299" t="s">
        <v>295</v>
      </c>
      <c r="E1333" s="331">
        <v>31.52</v>
      </c>
      <c r="F1333" s="331"/>
      <c r="G1333" s="333">
        <f t="shared" si="31"/>
        <v>2073.8799999999892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2</v>
      </c>
      <c r="C1334" s="298">
        <v>46086</v>
      </c>
      <c r="D1334" s="299" t="s">
        <v>357</v>
      </c>
      <c r="E1334" s="331">
        <v>14.86</v>
      </c>
      <c r="F1334" s="331"/>
      <c r="G1334" s="333">
        <f t="shared" si="31"/>
        <v>2105.3999999999892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289</v>
      </c>
      <c r="B1335" s="330">
        <v>8</v>
      </c>
      <c r="C1335" s="298">
        <v>46086</v>
      </c>
      <c r="D1335" s="299" t="s">
        <v>408</v>
      </c>
      <c r="E1335" s="331">
        <v>44.99</v>
      </c>
      <c r="F1335" s="331"/>
      <c r="G1335" s="333">
        <f t="shared" si="31"/>
        <v>2120.2599999999893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289</v>
      </c>
      <c r="B1336" s="330">
        <v>2</v>
      </c>
      <c r="C1336" s="298">
        <v>46085</v>
      </c>
      <c r="D1336" s="299" t="s">
        <v>420</v>
      </c>
      <c r="E1336" s="331">
        <v>15</v>
      </c>
      <c r="F1336" s="331"/>
      <c r="G1336" s="333">
        <f t="shared" si="31"/>
        <v>2165.2499999999891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289</v>
      </c>
      <c r="B1337" s="330">
        <v>2</v>
      </c>
      <c r="C1337" s="298">
        <v>46085</v>
      </c>
      <c r="D1337" s="299" t="s">
        <v>296</v>
      </c>
      <c r="E1337" s="331">
        <v>10.84</v>
      </c>
      <c r="F1337" s="331"/>
      <c r="G1337" s="333">
        <f t="shared" si="31"/>
        <v>2180.2499999999891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294</v>
      </c>
      <c r="B1338" s="330">
        <v>14</v>
      </c>
      <c r="C1338" s="298">
        <v>46085</v>
      </c>
      <c r="D1338" s="299" t="s">
        <v>366</v>
      </c>
      <c r="E1338" s="331">
        <v>68.739999999999995</v>
      </c>
      <c r="F1338" s="331"/>
      <c r="G1338" s="333">
        <f t="shared" si="31"/>
        <v>2191.0899999999892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289</v>
      </c>
      <c r="B1339" s="330">
        <v>4</v>
      </c>
      <c r="C1339" s="298">
        <v>46085</v>
      </c>
      <c r="D1339" s="299" t="s">
        <v>310</v>
      </c>
      <c r="E1339" s="331">
        <v>30.67</v>
      </c>
      <c r="F1339" s="331"/>
      <c r="G1339" s="333">
        <f t="shared" si="31"/>
        <v>2259.829999999989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294</v>
      </c>
      <c r="B1340" s="330">
        <v>17</v>
      </c>
      <c r="C1340" s="298">
        <v>46085</v>
      </c>
      <c r="D1340" s="299" t="s">
        <v>369</v>
      </c>
      <c r="E1340" s="331">
        <v>99</v>
      </c>
      <c r="F1340" s="331"/>
      <c r="G1340" s="333">
        <f t="shared" si="31"/>
        <v>2290.4999999999891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294</v>
      </c>
      <c r="B1341" s="330">
        <v>21</v>
      </c>
      <c r="C1341" s="298">
        <v>46084</v>
      </c>
      <c r="D1341" s="299" t="s">
        <v>194</v>
      </c>
      <c r="E1341" s="331">
        <v>40.72</v>
      </c>
      <c r="F1341" s="331"/>
      <c r="G1341" s="333">
        <f t="shared" si="31"/>
        <v>2389.4999999999891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284</v>
      </c>
      <c r="B1342" s="330">
        <v>36</v>
      </c>
      <c r="C1342" s="298">
        <v>46084</v>
      </c>
      <c r="D1342" s="299" t="s">
        <v>373</v>
      </c>
      <c r="E1342" s="331">
        <v>50</v>
      </c>
      <c r="F1342" s="331"/>
      <c r="G1342" s="333">
        <f t="shared" si="31"/>
        <v>2430.2199999999889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2</v>
      </c>
      <c r="C1343" s="298">
        <v>46084</v>
      </c>
      <c r="D1343" s="299" t="s">
        <v>296</v>
      </c>
      <c r="E1343" s="331">
        <v>14.67</v>
      </c>
      <c r="F1343" s="331"/>
      <c r="G1343" s="333">
        <f t="shared" si="31"/>
        <v>2480.2199999999889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4</v>
      </c>
      <c r="C1344" s="298">
        <v>46084</v>
      </c>
      <c r="D1344" s="299" t="s">
        <v>296</v>
      </c>
      <c r="E1344" s="331">
        <v>27.42</v>
      </c>
      <c r="F1344" s="331"/>
      <c r="G1344" s="333">
        <f t="shared" si="31"/>
        <v>2494.889999999989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289</v>
      </c>
      <c r="B1345" s="330">
        <v>6</v>
      </c>
      <c r="C1345" s="298">
        <v>46084</v>
      </c>
      <c r="D1345" s="299" t="s">
        <v>421</v>
      </c>
      <c r="E1345" s="331">
        <v>106.27</v>
      </c>
      <c r="F1345" s="331"/>
      <c r="G1345" s="333">
        <f t="shared" si="31"/>
        <v>2522.309999999989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289</v>
      </c>
      <c r="B1346" s="330">
        <v>6</v>
      </c>
      <c r="C1346" s="298">
        <v>46084</v>
      </c>
      <c r="D1346" s="299" t="s">
        <v>421</v>
      </c>
      <c r="E1346" s="331">
        <v>-107</v>
      </c>
      <c r="F1346" s="331"/>
      <c r="G1346" s="333">
        <f t="shared" si="31"/>
        <v>2628.579999999989</v>
      </c>
      <c r="H1346" s="334" t="s">
        <v>298</v>
      </c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2</v>
      </c>
      <c r="C1347" s="298">
        <v>46083</v>
      </c>
      <c r="D1347" s="299" t="s">
        <v>301</v>
      </c>
      <c r="E1347" s="331">
        <v>20</v>
      </c>
      <c r="F1347" s="331"/>
      <c r="G1347" s="333">
        <f t="shared" si="31"/>
        <v>2521.579999999989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287</v>
      </c>
      <c r="B1348" s="330" t="s">
        <v>287</v>
      </c>
      <c r="C1348" s="298">
        <v>46083</v>
      </c>
      <c r="D1348" s="299" t="s">
        <v>288</v>
      </c>
      <c r="E1348" s="331">
        <v>185.64</v>
      </c>
      <c r="F1348" s="331">
        <v>185.64</v>
      </c>
      <c r="G1348" s="333">
        <f t="shared" si="31"/>
        <v>2541.579999999989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289</v>
      </c>
      <c r="B1349" s="330">
        <v>2</v>
      </c>
      <c r="C1349" s="298">
        <v>46083</v>
      </c>
      <c r="D1349" s="299" t="s">
        <v>423</v>
      </c>
      <c r="E1349" s="331">
        <v>70.12</v>
      </c>
      <c r="F1349" s="331"/>
      <c r="G1349" s="333">
        <f t="shared" si="31"/>
        <v>2541.579999999989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294</v>
      </c>
      <c r="B1350" s="330">
        <v>17</v>
      </c>
      <c r="C1350" s="298">
        <v>46083</v>
      </c>
      <c r="D1350" s="299" t="s">
        <v>188</v>
      </c>
      <c r="E1350" s="331">
        <v>41.44</v>
      </c>
      <c r="F1350" s="331"/>
      <c r="G1350" s="333">
        <f t="shared" si="31"/>
        <v>2611.6999999999889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8</v>
      </c>
      <c r="C1351" s="298">
        <v>46083</v>
      </c>
      <c r="D1351" s="299" t="s">
        <v>296</v>
      </c>
      <c r="E1351" s="331">
        <v>8.7200000000000006</v>
      </c>
      <c r="F1351" s="331"/>
      <c r="G1351" s="333">
        <f t="shared" si="31"/>
        <v>2653.139999999989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294</v>
      </c>
      <c r="B1352" s="330">
        <v>22</v>
      </c>
      <c r="C1352" s="298">
        <v>46082</v>
      </c>
      <c r="D1352" s="299" t="s">
        <v>374</v>
      </c>
      <c r="E1352" s="331">
        <v>6.37</v>
      </c>
      <c r="F1352" s="331"/>
      <c r="G1352" s="333">
        <f t="shared" si="31"/>
        <v>2661.8599999999888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289</v>
      </c>
      <c r="B1353" s="330">
        <v>2</v>
      </c>
      <c r="C1353" s="298">
        <v>46082</v>
      </c>
      <c r="D1353" s="299" t="s">
        <v>296</v>
      </c>
      <c r="E1353" s="331">
        <v>9.8699999999999992</v>
      </c>
      <c r="F1353" s="331"/>
      <c r="G1353" s="333">
        <f t="shared" si="31"/>
        <v>2668.2299999999886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289</v>
      </c>
      <c r="B1354" s="330">
        <v>1</v>
      </c>
      <c r="C1354" s="298">
        <v>46082</v>
      </c>
      <c r="D1354" s="299" t="s">
        <v>311</v>
      </c>
      <c r="E1354" s="331">
        <v>119.55</v>
      </c>
      <c r="F1354" s="331"/>
      <c r="G1354" s="333">
        <f t="shared" si="31"/>
        <v>2678.0999999999885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3</v>
      </c>
      <c r="C1355" s="298">
        <v>46082</v>
      </c>
      <c r="D1355" s="299" t="s">
        <v>347</v>
      </c>
      <c r="E1355" s="331">
        <v>25</v>
      </c>
      <c r="F1355" s="331"/>
      <c r="G1355" s="333">
        <f t="shared" si="31"/>
        <v>2797.6499999999887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289</v>
      </c>
      <c r="B1356" s="330">
        <v>1</v>
      </c>
      <c r="C1356" s="298">
        <v>46082</v>
      </c>
      <c r="D1356" s="299" t="s">
        <v>304</v>
      </c>
      <c r="E1356" s="331">
        <v>119.17</v>
      </c>
      <c r="F1356" s="331"/>
      <c r="G1356" s="333">
        <f t="shared" si="31"/>
        <v>2822.6499999999887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284</v>
      </c>
      <c r="B1357" s="330">
        <v>37</v>
      </c>
      <c r="C1357" s="298">
        <v>46081</v>
      </c>
      <c r="D1357" s="299" t="s">
        <v>424</v>
      </c>
      <c r="E1357" s="331">
        <v>3764.91</v>
      </c>
      <c r="F1357" s="331"/>
      <c r="G1357" s="333">
        <f t="shared" si="31"/>
        <v>2941.8199999999888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286</v>
      </c>
      <c r="B1358" s="330">
        <v>25</v>
      </c>
      <c r="C1358" s="298">
        <v>46081</v>
      </c>
      <c r="D1358" s="298" t="s">
        <v>204</v>
      </c>
      <c r="E1358" s="331">
        <v>350</v>
      </c>
      <c r="F1358" s="331"/>
      <c r="G1358" s="333">
        <f t="shared" si="31"/>
        <v>6706.7299999999886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286</v>
      </c>
      <c r="B1359" s="330">
        <v>26</v>
      </c>
      <c r="C1359" s="298">
        <v>46081</v>
      </c>
      <c r="D1359" s="298" t="s">
        <v>205</v>
      </c>
      <c r="E1359" s="331">
        <v>320</v>
      </c>
      <c r="F1359" s="331"/>
      <c r="G1359" s="333">
        <f t="shared" si="31"/>
        <v>7056.7299999999886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286</v>
      </c>
      <c r="B1360" s="330">
        <v>27</v>
      </c>
      <c r="C1360" s="298">
        <v>46081</v>
      </c>
      <c r="D1360" s="298" t="s">
        <v>206</v>
      </c>
      <c r="E1360" s="331">
        <v>25</v>
      </c>
      <c r="F1360" s="331"/>
      <c r="G1360" s="333">
        <f t="shared" si="31"/>
        <v>7376.7299999999886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286</v>
      </c>
      <c r="B1361" s="330">
        <v>28</v>
      </c>
      <c r="C1361" s="298">
        <v>46081</v>
      </c>
      <c r="D1361" s="298" t="s">
        <v>207</v>
      </c>
      <c r="E1361" s="331">
        <v>25</v>
      </c>
      <c r="F1361" s="331"/>
      <c r="G1361" s="333">
        <f t="shared" si="31"/>
        <v>7401.7299999999886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286</v>
      </c>
      <c r="B1362" s="330">
        <v>29</v>
      </c>
      <c r="C1362" s="298">
        <v>46081</v>
      </c>
      <c r="D1362" s="298" t="s">
        <v>208</v>
      </c>
      <c r="E1362" s="331">
        <v>45</v>
      </c>
      <c r="F1362" s="331"/>
      <c r="G1362" s="333">
        <f t="shared" si="31"/>
        <v>7426.7299999999886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286</v>
      </c>
      <c r="B1363" s="330">
        <v>30</v>
      </c>
      <c r="C1363" s="298">
        <v>46081</v>
      </c>
      <c r="D1363" s="298" t="s">
        <v>209</v>
      </c>
      <c r="E1363" s="331">
        <v>400</v>
      </c>
      <c r="F1363" s="331"/>
      <c r="G1363" s="333">
        <f t="shared" si="31"/>
        <v>7471.7299999999886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286</v>
      </c>
      <c r="B1364" s="330">
        <v>31</v>
      </c>
      <c r="C1364" s="298">
        <v>46081</v>
      </c>
      <c r="D1364" s="298" t="s">
        <v>210</v>
      </c>
      <c r="E1364" s="331">
        <v>375</v>
      </c>
      <c r="F1364" s="331"/>
      <c r="G1364" s="333">
        <f t="shared" si="31"/>
        <v>7871.7299999999886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286</v>
      </c>
      <c r="B1365" s="330">
        <v>32</v>
      </c>
      <c r="C1365" s="298">
        <v>46081</v>
      </c>
      <c r="D1365" s="298" t="s">
        <v>211</v>
      </c>
      <c r="E1365" s="331">
        <v>100</v>
      </c>
      <c r="F1365" s="331"/>
      <c r="G1365" s="333">
        <f t="shared" si="31"/>
        <v>8246.7299999999886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286</v>
      </c>
      <c r="B1366" s="330">
        <v>33</v>
      </c>
      <c r="C1366" s="298">
        <v>46081</v>
      </c>
      <c r="D1366" s="298" t="s">
        <v>212</v>
      </c>
      <c r="E1366" s="331">
        <v>85</v>
      </c>
      <c r="F1366" s="331"/>
      <c r="G1366" s="333">
        <f t="shared" si="31"/>
        <v>8346.7299999999886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286</v>
      </c>
      <c r="B1367" s="330">
        <v>34</v>
      </c>
      <c r="C1367" s="298">
        <v>46081</v>
      </c>
      <c r="D1367" s="298" t="s">
        <v>213</v>
      </c>
      <c r="E1367" s="331">
        <v>230</v>
      </c>
      <c r="F1367" s="331"/>
      <c r="G1367" s="333">
        <f t="shared" si="31"/>
        <v>8431.7299999999886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286</v>
      </c>
      <c r="B1368" s="330">
        <v>35</v>
      </c>
      <c r="C1368" s="298">
        <v>46081</v>
      </c>
      <c r="D1368" s="298" t="s">
        <v>214</v>
      </c>
      <c r="E1368" s="331">
        <v>45</v>
      </c>
      <c r="F1368" s="331"/>
      <c r="G1368" s="333">
        <f t="shared" si="31"/>
        <v>8661.7299999999886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294</v>
      </c>
      <c r="B1369" s="330">
        <v>42</v>
      </c>
      <c r="C1369" s="298">
        <v>46081</v>
      </c>
      <c r="D1369" s="298" t="s">
        <v>200</v>
      </c>
      <c r="E1369" s="331">
        <v>51.19</v>
      </c>
      <c r="F1369" s="331"/>
      <c r="G1369" s="333">
        <f t="shared" si="31"/>
        <v>8706.7299999999886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294</v>
      </c>
      <c r="B1370" s="330">
        <v>43</v>
      </c>
      <c r="C1370" s="298">
        <v>46081</v>
      </c>
      <c r="D1370" s="298" t="s">
        <v>201</v>
      </c>
      <c r="E1370" s="331">
        <v>37.17</v>
      </c>
      <c r="F1370" s="331"/>
      <c r="G1370" s="333">
        <f t="shared" si="31"/>
        <v>8757.9199999999892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294</v>
      </c>
      <c r="B1371" s="330">
        <v>10</v>
      </c>
      <c r="C1371" s="298">
        <v>46081</v>
      </c>
      <c r="D1371" s="298" t="s">
        <v>176</v>
      </c>
      <c r="E1371" s="331">
        <v>17.899999999999999</v>
      </c>
      <c r="F1371" s="331"/>
      <c r="G1371" s="333">
        <f t="shared" si="31"/>
        <v>8795.0899999999892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289</v>
      </c>
      <c r="B1372" s="330">
        <v>2</v>
      </c>
      <c r="C1372" s="298">
        <v>46080</v>
      </c>
      <c r="D1372" s="298" t="s">
        <v>357</v>
      </c>
      <c r="E1372" s="331">
        <v>11.17</v>
      </c>
      <c r="F1372" s="331"/>
      <c r="G1372" s="333">
        <f t="shared" si="31"/>
        <v>8812.9899999999889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289</v>
      </c>
      <c r="B1373" s="330">
        <v>2</v>
      </c>
      <c r="C1373" s="298">
        <v>46080</v>
      </c>
      <c r="D1373" s="299" t="s">
        <v>425</v>
      </c>
      <c r="E1373" s="331">
        <v>25</v>
      </c>
      <c r="F1373" s="331"/>
      <c r="G1373" s="333">
        <f t="shared" si="31"/>
        <v>8824.1599999999889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289</v>
      </c>
      <c r="B1374" s="330">
        <v>2</v>
      </c>
      <c r="C1374" s="298">
        <v>46080</v>
      </c>
      <c r="D1374" s="299" t="s">
        <v>357</v>
      </c>
      <c r="E1374" s="331">
        <v>22.84</v>
      </c>
      <c r="F1374" s="331"/>
      <c r="G1374" s="333">
        <f t="shared" si="31"/>
        <v>8849.1599999999889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289</v>
      </c>
      <c r="B1375" s="330">
        <v>6</v>
      </c>
      <c r="C1375" s="298">
        <v>46080</v>
      </c>
      <c r="D1375" s="299" t="s">
        <v>426</v>
      </c>
      <c r="E1375" s="331">
        <v>-88</v>
      </c>
      <c r="F1375" s="331"/>
      <c r="G1375" s="333">
        <f t="shared" si="31"/>
        <v>8871.9999999999891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291</v>
      </c>
      <c r="B1376" s="330">
        <v>38</v>
      </c>
      <c r="C1376" s="298">
        <v>46080</v>
      </c>
      <c r="D1376" s="299" t="s">
        <v>293</v>
      </c>
      <c r="E1376" s="331"/>
      <c r="F1376" s="331">
        <v>4278.1499999999996</v>
      </c>
      <c r="G1376" s="333">
        <f t="shared" si="31"/>
        <v>8783.9999999999891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289</v>
      </c>
      <c r="B1377" s="330">
        <v>6</v>
      </c>
      <c r="C1377" s="298">
        <v>46080</v>
      </c>
      <c r="D1377" s="299" t="s">
        <v>427</v>
      </c>
      <c r="E1377" s="331">
        <v>25.93</v>
      </c>
      <c r="F1377" s="331"/>
      <c r="G1377" s="333">
        <f t="shared" si="31"/>
        <v>4505.8499999999904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289</v>
      </c>
      <c r="B1378" s="330">
        <v>4</v>
      </c>
      <c r="C1378" s="298">
        <v>46079</v>
      </c>
      <c r="D1378" s="299" t="s">
        <v>310</v>
      </c>
      <c r="E1378" s="331">
        <v>29.84</v>
      </c>
      <c r="F1378" s="331"/>
      <c r="G1378" s="333">
        <f t="shared" si="31"/>
        <v>4531.7799999999907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289</v>
      </c>
      <c r="B1379" s="330">
        <v>5</v>
      </c>
      <c r="C1379" s="298">
        <v>46079</v>
      </c>
      <c r="D1379" s="299" t="s">
        <v>428</v>
      </c>
      <c r="E1379" s="331">
        <v>103.25</v>
      </c>
      <c r="F1379" s="331"/>
      <c r="G1379" s="333">
        <f t="shared" si="31"/>
        <v>4561.6199999999908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289</v>
      </c>
      <c r="B1380" s="330">
        <v>8</v>
      </c>
      <c r="C1380" s="298">
        <v>46079</v>
      </c>
      <c r="D1380" s="299" t="s">
        <v>356</v>
      </c>
      <c r="E1380" s="331">
        <v>26.02</v>
      </c>
      <c r="F1380" s="331"/>
      <c r="G1380" s="333">
        <f t="shared" si="31"/>
        <v>4664.8699999999908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294</v>
      </c>
      <c r="B1381" s="330">
        <v>24</v>
      </c>
      <c r="C1381" s="298">
        <v>46079</v>
      </c>
      <c r="D1381" s="299" t="s">
        <v>858</v>
      </c>
      <c r="E1381" s="331">
        <v>84.83</v>
      </c>
      <c r="F1381" s="331"/>
      <c r="G1381" s="333">
        <f t="shared" si="31"/>
        <v>4690.8899999999912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289</v>
      </c>
      <c r="B1382" s="330">
        <v>2</v>
      </c>
      <c r="C1382" s="298">
        <v>46079</v>
      </c>
      <c r="D1382" s="299" t="s">
        <v>296</v>
      </c>
      <c r="E1382" s="331">
        <v>17.87</v>
      </c>
      <c r="F1382" s="331"/>
      <c r="G1382" s="333">
        <f t="shared" si="31"/>
        <v>4775.7199999999912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289</v>
      </c>
      <c r="B1383" s="330">
        <v>5</v>
      </c>
      <c r="C1383" s="298">
        <v>46079</v>
      </c>
      <c r="D1383" s="299" t="s">
        <v>429</v>
      </c>
      <c r="E1383" s="331">
        <v>123.64</v>
      </c>
      <c r="F1383" s="331"/>
      <c r="G1383" s="333">
        <f t="shared" si="31"/>
        <v>4793.5899999999911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289</v>
      </c>
      <c r="B1384" s="330">
        <v>8</v>
      </c>
      <c r="C1384" s="298">
        <v>46078</v>
      </c>
      <c r="D1384" s="299" t="s">
        <v>319</v>
      </c>
      <c r="E1384" s="331">
        <v>18.5</v>
      </c>
      <c r="F1384" s="331"/>
      <c r="G1384" s="333">
        <f t="shared" si="31"/>
        <v>4917.2299999999914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289</v>
      </c>
      <c r="B1385" s="330">
        <v>4</v>
      </c>
      <c r="C1385" s="298">
        <v>46078</v>
      </c>
      <c r="D1385" s="299" t="s">
        <v>296</v>
      </c>
      <c r="E1385" s="331">
        <v>50.96</v>
      </c>
      <c r="F1385" s="331"/>
      <c r="G1385" s="333">
        <f t="shared" si="31"/>
        <v>4935.7299999999914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289</v>
      </c>
      <c r="B1386" s="330">
        <v>8</v>
      </c>
      <c r="C1386" s="298">
        <v>46078</v>
      </c>
      <c r="D1386" s="299" t="s">
        <v>296</v>
      </c>
      <c r="E1386" s="331">
        <v>11.28</v>
      </c>
      <c r="F1386" s="331"/>
      <c r="G1386" s="333">
        <f t="shared" si="31"/>
        <v>4986.6899999999914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294</v>
      </c>
      <c r="B1387" s="330">
        <v>12</v>
      </c>
      <c r="C1387" s="298">
        <v>46078</v>
      </c>
      <c r="D1387" s="299" t="s">
        <v>314</v>
      </c>
      <c r="E1387" s="331">
        <v>204.47</v>
      </c>
      <c r="F1387" s="331"/>
      <c r="G1387" s="333">
        <f t="shared" si="31"/>
        <v>4997.9699999999912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289</v>
      </c>
      <c r="B1388" s="330">
        <v>8</v>
      </c>
      <c r="C1388" s="298">
        <v>46078</v>
      </c>
      <c r="D1388" s="299" t="s">
        <v>308</v>
      </c>
      <c r="E1388" s="331">
        <v>47.99</v>
      </c>
      <c r="F1388" s="331"/>
      <c r="G1388" s="333">
        <f t="shared" si="31"/>
        <v>5202.4399999999914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289</v>
      </c>
      <c r="B1389" s="330">
        <v>1</v>
      </c>
      <c r="C1389" s="298">
        <v>46078</v>
      </c>
      <c r="D1389" s="299" t="s">
        <v>304</v>
      </c>
      <c r="E1389" s="331">
        <v>19.09</v>
      </c>
      <c r="F1389" s="331"/>
      <c r="G1389" s="333">
        <f t="shared" si="31"/>
        <v>5250.4299999999912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294</v>
      </c>
      <c r="B1390" s="330">
        <v>23</v>
      </c>
      <c r="C1390" s="298">
        <v>46076</v>
      </c>
      <c r="D1390" s="299" t="s">
        <v>67</v>
      </c>
      <c r="E1390" s="331">
        <v>650.88</v>
      </c>
      <c r="F1390" s="331"/>
      <c r="G1390" s="333">
        <f t="shared" si="31"/>
        <v>5269.5199999999913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289</v>
      </c>
      <c r="B1391" s="330">
        <v>6</v>
      </c>
      <c r="C1391" s="298">
        <v>46076</v>
      </c>
      <c r="D1391" s="299" t="s">
        <v>350</v>
      </c>
      <c r="E1391" s="331">
        <v>35</v>
      </c>
      <c r="F1391" s="331"/>
      <c r="G1391" s="333">
        <f t="shared" si="31"/>
        <v>5920.3999999999915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289</v>
      </c>
      <c r="B1392" s="330">
        <v>1</v>
      </c>
      <c r="C1392" s="298">
        <v>46076</v>
      </c>
      <c r="D1392" s="299" t="s">
        <v>306</v>
      </c>
      <c r="E1392" s="331">
        <v>128.97999999999999</v>
      </c>
      <c r="F1392" s="331"/>
      <c r="G1392" s="333">
        <f t="shared" si="31"/>
        <v>5955.3999999999915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289</v>
      </c>
      <c r="B1393" s="330">
        <v>1</v>
      </c>
      <c r="C1393" s="298">
        <v>46076</v>
      </c>
      <c r="D1393" s="299" t="s">
        <v>320</v>
      </c>
      <c r="E1393" s="331">
        <v>52.55</v>
      </c>
      <c r="F1393" s="331"/>
      <c r="G1393" s="333">
        <f t="shared" si="31"/>
        <v>6084.379999999991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289</v>
      </c>
      <c r="B1394" s="330">
        <v>3</v>
      </c>
      <c r="C1394" s="298">
        <v>46075</v>
      </c>
      <c r="D1394" s="299" t="s">
        <v>347</v>
      </c>
      <c r="E1394" s="331">
        <v>13.76</v>
      </c>
      <c r="F1394" s="331"/>
      <c r="G1394" s="333">
        <f t="shared" si="31"/>
        <v>6136.9299999999912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289</v>
      </c>
      <c r="B1395" s="330">
        <v>1</v>
      </c>
      <c r="C1395" s="298">
        <v>46075</v>
      </c>
      <c r="D1395" s="299" t="s">
        <v>311</v>
      </c>
      <c r="E1395" s="331">
        <v>187.64</v>
      </c>
      <c r="F1395" s="331"/>
      <c r="G1395" s="333">
        <f t="shared" si="31"/>
        <v>6150.6899999999914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289</v>
      </c>
      <c r="B1396" s="330">
        <v>1</v>
      </c>
      <c r="C1396" s="298">
        <v>46074</v>
      </c>
      <c r="D1396" s="299" t="s">
        <v>392</v>
      </c>
      <c r="E1396" s="331">
        <v>75.78</v>
      </c>
      <c r="F1396" s="331"/>
      <c r="G1396" s="333">
        <f t="shared" si="31"/>
        <v>6338.3299999999917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289</v>
      </c>
      <c r="B1397" s="330">
        <v>2</v>
      </c>
      <c r="C1397" s="298">
        <v>46074</v>
      </c>
      <c r="D1397" s="299" t="s">
        <v>391</v>
      </c>
      <c r="E1397" s="331">
        <v>27.41</v>
      </c>
      <c r="F1397" s="331"/>
      <c r="G1397" s="333">
        <f t="shared" si="31"/>
        <v>6414.1099999999915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289</v>
      </c>
      <c r="B1398" s="330">
        <v>4</v>
      </c>
      <c r="C1398" s="298">
        <v>46074</v>
      </c>
      <c r="D1398" s="299" t="s">
        <v>430</v>
      </c>
      <c r="E1398" s="331">
        <v>32.049999999999997</v>
      </c>
      <c r="F1398" s="331"/>
      <c r="G1398" s="333">
        <f t="shared" si="31"/>
        <v>6441.5199999999913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289</v>
      </c>
      <c r="B1399" s="330">
        <v>2</v>
      </c>
      <c r="C1399" s="298">
        <v>46074</v>
      </c>
      <c r="D1399" s="299" t="s">
        <v>357</v>
      </c>
      <c r="E1399" s="331">
        <v>9.4700000000000006</v>
      </c>
      <c r="F1399" s="331"/>
      <c r="G1399" s="333">
        <f t="shared" si="31"/>
        <v>6473.5699999999915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289</v>
      </c>
      <c r="B1400" s="330">
        <v>2</v>
      </c>
      <c r="C1400" s="298">
        <v>46073</v>
      </c>
      <c r="D1400" s="299" t="s">
        <v>296</v>
      </c>
      <c r="E1400" s="331">
        <v>14.47</v>
      </c>
      <c r="F1400" s="331"/>
      <c r="G1400" s="333">
        <f t="shared" si="31"/>
        <v>6483.0399999999918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289</v>
      </c>
      <c r="B1401" s="330">
        <v>3</v>
      </c>
      <c r="C1401" s="298">
        <v>46073</v>
      </c>
      <c r="D1401" s="299" t="s">
        <v>354</v>
      </c>
      <c r="E1401" s="331">
        <v>11.97</v>
      </c>
      <c r="F1401" s="331"/>
      <c r="G1401" s="333">
        <f t="shared" si="31"/>
        <v>6497.509999999992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289</v>
      </c>
      <c r="B1402" s="330">
        <v>4</v>
      </c>
      <c r="C1402" s="298">
        <v>46073</v>
      </c>
      <c r="D1402" s="299" t="s">
        <v>354</v>
      </c>
      <c r="E1402" s="331">
        <v>59.88</v>
      </c>
      <c r="F1402" s="331"/>
      <c r="G1402" s="333">
        <f t="shared" si="31"/>
        <v>6509.4799999999923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289</v>
      </c>
      <c r="B1403" s="330">
        <v>2</v>
      </c>
      <c r="C1403" s="298">
        <v>46073</v>
      </c>
      <c r="D1403" s="299" t="s">
        <v>417</v>
      </c>
      <c r="E1403" s="331">
        <v>19.57</v>
      </c>
      <c r="F1403" s="331"/>
      <c r="G1403" s="333">
        <f t="shared" si="31"/>
        <v>6569.3599999999924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294</v>
      </c>
      <c r="B1404" s="330">
        <v>22</v>
      </c>
      <c r="C1404" s="298">
        <v>46073</v>
      </c>
      <c r="D1404" s="299" t="s">
        <v>323</v>
      </c>
      <c r="E1404" s="331">
        <v>20.22</v>
      </c>
      <c r="F1404" s="331"/>
      <c r="G1404" s="333">
        <f t="shared" si="31"/>
        <v>6588.9299999999921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289</v>
      </c>
      <c r="B1405" s="330">
        <v>2</v>
      </c>
      <c r="C1405" s="298">
        <v>46073</v>
      </c>
      <c r="D1405" s="299" t="s">
        <v>357</v>
      </c>
      <c r="E1405" s="331">
        <v>5.3</v>
      </c>
      <c r="F1405" s="331"/>
      <c r="G1405" s="333">
        <f t="shared" si="31"/>
        <v>6609.1499999999924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289</v>
      </c>
      <c r="B1406" s="330">
        <v>3</v>
      </c>
      <c r="C1406" s="298">
        <v>46073</v>
      </c>
      <c r="D1406" s="299" t="s">
        <v>324</v>
      </c>
      <c r="E1406" s="331">
        <v>8.1300000000000008</v>
      </c>
      <c r="F1406" s="331"/>
      <c r="G1406" s="333">
        <f t="shared" si="31"/>
        <v>6614.4499999999925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289</v>
      </c>
      <c r="B1407" s="330">
        <v>4</v>
      </c>
      <c r="C1407" s="298">
        <v>46073</v>
      </c>
      <c r="D1407" s="299" t="s">
        <v>310</v>
      </c>
      <c r="E1407" s="331">
        <v>32.43</v>
      </c>
      <c r="F1407" s="331"/>
      <c r="G1407" s="333">
        <f t="shared" si="31"/>
        <v>6622.5799999999927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289</v>
      </c>
      <c r="B1408" s="330">
        <v>8</v>
      </c>
      <c r="C1408" s="298">
        <v>46073</v>
      </c>
      <c r="D1408" s="299" t="s">
        <v>431</v>
      </c>
      <c r="E1408" s="331">
        <v>98.65</v>
      </c>
      <c r="F1408" s="331"/>
      <c r="G1408" s="333">
        <f t="shared" si="31"/>
        <v>6655.0099999999929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289</v>
      </c>
      <c r="B1409" s="330">
        <v>6</v>
      </c>
      <c r="C1409" s="298">
        <v>46072</v>
      </c>
      <c r="D1409" s="299" t="s">
        <v>300</v>
      </c>
      <c r="E1409" s="331">
        <v>30.87</v>
      </c>
      <c r="F1409" s="331"/>
      <c r="G1409" s="333">
        <f t="shared" si="31"/>
        <v>6753.6599999999926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289</v>
      </c>
      <c r="B1410" s="330">
        <v>6</v>
      </c>
      <c r="C1410" s="298">
        <v>46072</v>
      </c>
      <c r="D1410" s="299" t="s">
        <v>300</v>
      </c>
      <c r="E1410" s="331">
        <v>15.96</v>
      </c>
      <c r="F1410" s="331"/>
      <c r="G1410" s="333">
        <f t="shared" si="31"/>
        <v>6784.5299999999925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289</v>
      </c>
      <c r="B1411" s="330">
        <v>2</v>
      </c>
      <c r="C1411" s="298">
        <v>46072</v>
      </c>
      <c r="D1411" s="299" t="s">
        <v>296</v>
      </c>
      <c r="E1411" s="331">
        <v>17.36</v>
      </c>
      <c r="F1411" s="331"/>
      <c r="G1411" s="333">
        <f t="shared" si="31"/>
        <v>6800.4899999999925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294</v>
      </c>
      <c r="B1412" s="330">
        <v>22</v>
      </c>
      <c r="C1412" s="298">
        <v>46072</v>
      </c>
      <c r="D1412" s="299" t="s">
        <v>328</v>
      </c>
      <c r="E1412" s="331">
        <v>7.46</v>
      </c>
      <c r="F1412" s="331"/>
      <c r="G1412" s="333">
        <f t="shared" si="31"/>
        <v>6817.8499999999922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291</v>
      </c>
      <c r="B1413" s="330">
        <v>39</v>
      </c>
      <c r="C1413" s="298">
        <v>46072</v>
      </c>
      <c r="D1413" s="299" t="s">
        <v>292</v>
      </c>
      <c r="E1413" s="331"/>
      <c r="F1413" s="331">
        <v>2763.77</v>
      </c>
      <c r="G1413" s="333">
        <f t="shared" si="31"/>
        <v>6825.3099999999922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335</v>
      </c>
      <c r="B1414" s="330" t="s">
        <v>335</v>
      </c>
      <c r="C1414" s="298">
        <v>46071</v>
      </c>
      <c r="D1414" s="299" t="s">
        <v>185</v>
      </c>
      <c r="E1414" s="331">
        <v>182.55</v>
      </c>
      <c r="F1414" s="331"/>
      <c r="G1414" s="333">
        <f t="shared" si="31"/>
        <v>4061.5399999999927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294</v>
      </c>
      <c r="B1415" s="330">
        <v>15</v>
      </c>
      <c r="C1415" s="298">
        <v>46071</v>
      </c>
      <c r="D1415" s="299" t="s">
        <v>185</v>
      </c>
      <c r="E1415" s="331">
        <v>188.16</v>
      </c>
      <c r="F1415" s="331"/>
      <c r="G1415" s="333">
        <f t="shared" si="31"/>
        <v>4244.0899999999929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291</v>
      </c>
      <c r="B1416" s="330">
        <v>40</v>
      </c>
      <c r="C1416" s="298">
        <v>46071</v>
      </c>
      <c r="D1416" s="299" t="s">
        <v>316</v>
      </c>
      <c r="E1416" s="331"/>
      <c r="F1416" s="331">
        <v>1281.58</v>
      </c>
      <c r="G1416" s="333">
        <f t="shared" si="31"/>
        <v>4432.2499999999927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289</v>
      </c>
      <c r="B1417" s="330">
        <v>6</v>
      </c>
      <c r="C1417" s="298">
        <v>46071</v>
      </c>
      <c r="D1417" s="299" t="s">
        <v>432</v>
      </c>
      <c r="E1417" s="331">
        <v>-146</v>
      </c>
      <c r="F1417" s="331"/>
      <c r="G1417" s="333">
        <f t="shared" si="31"/>
        <v>3150.6699999999933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289</v>
      </c>
      <c r="B1418" s="330">
        <v>2</v>
      </c>
      <c r="C1418" s="298">
        <v>46071</v>
      </c>
      <c r="D1418" s="299" t="s">
        <v>433</v>
      </c>
      <c r="E1418" s="331">
        <v>-13</v>
      </c>
      <c r="F1418" s="331"/>
      <c r="G1418" s="333">
        <f t="shared" si="31"/>
        <v>3004.6699999999933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335</v>
      </c>
      <c r="B1419" s="330" t="s">
        <v>335</v>
      </c>
      <c r="C1419" s="298">
        <v>46071</v>
      </c>
      <c r="D1419" s="299" t="s">
        <v>458</v>
      </c>
      <c r="E1419" s="331"/>
      <c r="F1419" s="331">
        <v>191</v>
      </c>
      <c r="G1419" s="333">
        <f t="shared" si="31"/>
        <v>2991.6699999999933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289</v>
      </c>
      <c r="B1420" s="330">
        <v>6</v>
      </c>
      <c r="C1420" s="298">
        <v>46071</v>
      </c>
      <c r="D1420" s="299" t="s">
        <v>300</v>
      </c>
      <c r="E1420" s="331">
        <v>43.63</v>
      </c>
      <c r="F1420" s="331"/>
      <c r="G1420" s="333">
        <f t="shared" si="31"/>
        <v>2800.6699999999933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289</v>
      </c>
      <c r="B1421" s="330">
        <v>6</v>
      </c>
      <c r="C1421" s="298">
        <v>46071</v>
      </c>
      <c r="D1421" s="299" t="s">
        <v>300</v>
      </c>
      <c r="E1421" s="331">
        <v>10.64</v>
      </c>
      <c r="F1421" s="331"/>
      <c r="G1421" s="333">
        <f t="shared" si="31"/>
        <v>2844.2999999999934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289</v>
      </c>
      <c r="B1422" s="330">
        <v>8</v>
      </c>
      <c r="C1422" s="298">
        <v>46071</v>
      </c>
      <c r="D1422" s="299" t="s">
        <v>296</v>
      </c>
      <c r="E1422" s="331">
        <v>14.87</v>
      </c>
      <c r="F1422" s="331"/>
      <c r="G1422" s="333">
        <f t="shared" si="31"/>
        <v>2854.9399999999932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289</v>
      </c>
      <c r="B1423" s="330">
        <v>2</v>
      </c>
      <c r="C1423" s="298">
        <v>46071</v>
      </c>
      <c r="D1423" s="299" t="s">
        <v>295</v>
      </c>
      <c r="E1423" s="331">
        <v>12.99</v>
      </c>
      <c r="F1423" s="331"/>
      <c r="G1423" s="333">
        <f t="shared" si="31"/>
        <v>2869.8099999999931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289</v>
      </c>
      <c r="B1424" s="330">
        <v>4</v>
      </c>
      <c r="C1424" s="298">
        <v>46071</v>
      </c>
      <c r="D1424" s="299" t="s">
        <v>295</v>
      </c>
      <c r="E1424" s="331">
        <v>29.47</v>
      </c>
      <c r="F1424" s="331"/>
      <c r="G1424" s="333">
        <f t="shared" si="31"/>
        <v>2882.7999999999929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294</v>
      </c>
      <c r="B1425" s="330">
        <v>22</v>
      </c>
      <c r="C1425" s="298">
        <v>46071</v>
      </c>
      <c r="D1425" s="299" t="s">
        <v>400</v>
      </c>
      <c r="E1425" s="331">
        <v>13.84</v>
      </c>
      <c r="F1425" s="331"/>
      <c r="G1425" s="333">
        <f t="shared" si="31"/>
        <v>2912.2699999999927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289</v>
      </c>
      <c r="B1426" s="330">
        <v>2</v>
      </c>
      <c r="C1426" s="298">
        <v>46071</v>
      </c>
      <c r="D1426" s="299" t="s">
        <v>434</v>
      </c>
      <c r="E1426" s="331">
        <v>64.569999999999993</v>
      </c>
      <c r="F1426" s="331"/>
      <c r="G1426" s="333">
        <f t="shared" si="31"/>
        <v>2926.1099999999929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294</v>
      </c>
      <c r="B1427" s="330">
        <v>21</v>
      </c>
      <c r="C1427" s="298">
        <v>46070</v>
      </c>
      <c r="D1427" s="299" t="s">
        <v>194</v>
      </c>
      <c r="E1427" s="331">
        <v>81</v>
      </c>
      <c r="F1427" s="331"/>
      <c r="G1427" s="333">
        <f t="shared" si="31"/>
        <v>2990.679999999993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289</v>
      </c>
      <c r="B1428" s="330">
        <v>2</v>
      </c>
      <c r="C1428" s="298">
        <v>46070</v>
      </c>
      <c r="D1428" s="299" t="s">
        <v>383</v>
      </c>
      <c r="E1428" s="331">
        <v>81.41</v>
      </c>
      <c r="F1428" s="331"/>
      <c r="G1428" s="333">
        <f t="shared" si="31"/>
        <v>3071.679999999993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289</v>
      </c>
      <c r="B1429" s="330">
        <v>6</v>
      </c>
      <c r="C1429" s="298">
        <v>46070</v>
      </c>
      <c r="D1429" s="299" t="s">
        <v>300</v>
      </c>
      <c r="E1429" s="331">
        <v>113.74</v>
      </c>
      <c r="F1429" s="331"/>
      <c r="G1429" s="333">
        <f t="shared" si="31"/>
        <v>3153.0899999999929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294</v>
      </c>
      <c r="B1430" s="330">
        <v>43</v>
      </c>
      <c r="C1430" s="298">
        <v>46070</v>
      </c>
      <c r="D1430" s="299" t="s">
        <v>333</v>
      </c>
      <c r="E1430" s="331">
        <v>29.8</v>
      </c>
      <c r="F1430" s="331"/>
      <c r="G1430" s="333">
        <f t="shared" si="31"/>
        <v>3266.8299999999927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294</v>
      </c>
      <c r="B1431" s="330">
        <v>42</v>
      </c>
      <c r="C1431" s="298">
        <v>46070</v>
      </c>
      <c r="D1431" s="299" t="s">
        <v>333</v>
      </c>
      <c r="E1431" s="331">
        <v>37.25</v>
      </c>
      <c r="F1431" s="331"/>
      <c r="G1431" s="333">
        <f t="shared" si="31"/>
        <v>3296.6299999999928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289</v>
      </c>
      <c r="B1432" s="330">
        <v>2</v>
      </c>
      <c r="C1432" s="298">
        <v>46070</v>
      </c>
      <c r="D1432" s="299" t="s">
        <v>423</v>
      </c>
      <c r="E1432" s="331">
        <v>7.97</v>
      </c>
      <c r="F1432" s="331"/>
      <c r="G1432" s="333">
        <f t="shared" si="31"/>
        <v>3333.8799999999928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294</v>
      </c>
      <c r="B1433" s="330">
        <v>17</v>
      </c>
      <c r="C1433" s="298">
        <v>46070</v>
      </c>
      <c r="D1433" s="299" t="s">
        <v>188</v>
      </c>
      <c r="E1433" s="331">
        <v>42.65</v>
      </c>
      <c r="F1433" s="331"/>
      <c r="G1433" s="333">
        <f t="shared" si="31"/>
        <v>3341.8499999999926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289</v>
      </c>
      <c r="B1434" s="330">
        <v>6</v>
      </c>
      <c r="C1434" s="298">
        <v>46070</v>
      </c>
      <c r="D1434" s="299" t="s">
        <v>435</v>
      </c>
      <c r="E1434" s="331">
        <v>40</v>
      </c>
      <c r="F1434" s="331"/>
      <c r="G1434" s="333">
        <f t="shared" si="31"/>
        <v>3384.4999999999927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294</v>
      </c>
      <c r="B1435" s="330">
        <v>11</v>
      </c>
      <c r="C1435" s="298">
        <v>46070</v>
      </c>
      <c r="D1435" s="299" t="s">
        <v>178</v>
      </c>
      <c r="E1435" s="331">
        <v>480.91</v>
      </c>
      <c r="F1435" s="331"/>
      <c r="G1435" s="333">
        <f t="shared" si="31"/>
        <v>3424.4999999999927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294</v>
      </c>
      <c r="B1436" s="330">
        <v>23</v>
      </c>
      <c r="C1436" s="298">
        <v>46070</v>
      </c>
      <c r="D1436" s="299" t="s">
        <v>63</v>
      </c>
      <c r="E1436" s="331">
        <v>529.46</v>
      </c>
      <c r="F1436" s="331"/>
      <c r="G1436" s="333">
        <f t="shared" si="31"/>
        <v>3905.4099999999926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289</v>
      </c>
      <c r="B1437" s="330">
        <v>2</v>
      </c>
      <c r="C1437" s="298">
        <v>46069</v>
      </c>
      <c r="D1437" s="299" t="s">
        <v>324</v>
      </c>
      <c r="E1437" s="331">
        <v>16.079999999999998</v>
      </c>
      <c r="F1437" s="331"/>
      <c r="G1437" s="333">
        <f t="shared" si="31"/>
        <v>4434.8699999999926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289</v>
      </c>
      <c r="B1438" s="330">
        <v>6</v>
      </c>
      <c r="C1438" s="298">
        <v>46069</v>
      </c>
      <c r="D1438" s="299" t="s">
        <v>300</v>
      </c>
      <c r="E1438" s="331">
        <v>21.17</v>
      </c>
      <c r="F1438" s="331"/>
      <c r="G1438" s="333">
        <f t="shared" si="31"/>
        <v>4450.9499999999925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289</v>
      </c>
      <c r="B1439" s="330">
        <v>6</v>
      </c>
      <c r="C1439" s="298">
        <v>46069</v>
      </c>
      <c r="D1439" s="299" t="s">
        <v>300</v>
      </c>
      <c r="E1439" s="331">
        <v>17.03</v>
      </c>
      <c r="F1439" s="331"/>
      <c r="G1439" s="333">
        <f t="shared" si="31"/>
        <v>4472.1199999999926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289</v>
      </c>
      <c r="B1440" s="330">
        <v>2</v>
      </c>
      <c r="C1440" s="298">
        <v>46069</v>
      </c>
      <c r="D1440" s="299" t="s">
        <v>296</v>
      </c>
      <c r="E1440" s="331">
        <v>18.309999999999999</v>
      </c>
      <c r="F1440" s="331"/>
      <c r="G1440" s="333">
        <f t="shared" si="31"/>
        <v>4489.1499999999924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289</v>
      </c>
      <c r="B1441" s="330">
        <v>2</v>
      </c>
      <c r="C1441" s="298">
        <v>46069</v>
      </c>
      <c r="D1441" s="299" t="s">
        <v>301</v>
      </c>
      <c r="E1441" s="331">
        <v>19.3</v>
      </c>
      <c r="F1441" s="331"/>
      <c r="G1441" s="333">
        <f t="shared" si="31"/>
        <v>4507.4599999999928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289</v>
      </c>
      <c r="B1442" s="330">
        <v>6</v>
      </c>
      <c r="C1442" s="298">
        <v>46069</v>
      </c>
      <c r="D1442" s="299" t="s">
        <v>396</v>
      </c>
      <c r="E1442" s="331">
        <v>24.67</v>
      </c>
      <c r="F1442" s="331"/>
      <c r="G1442" s="333">
        <f t="shared" si="31"/>
        <v>4526.7599999999929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287</v>
      </c>
      <c r="B1443" s="330" t="s">
        <v>287</v>
      </c>
      <c r="C1443" s="298">
        <v>46069</v>
      </c>
      <c r="D1443" s="299" t="s">
        <v>396</v>
      </c>
      <c r="E1443" s="331">
        <v>152.41999999999999</v>
      </c>
      <c r="F1443" s="331">
        <v>152.41999999999999</v>
      </c>
      <c r="G1443" s="333">
        <f t="shared" si="31"/>
        <v>4551.429999999993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289</v>
      </c>
      <c r="B1444" s="330">
        <v>6</v>
      </c>
      <c r="C1444" s="298">
        <v>46068</v>
      </c>
      <c r="D1444" s="299" t="s">
        <v>436</v>
      </c>
      <c r="E1444" s="331">
        <v>233.83</v>
      </c>
      <c r="F1444" s="331"/>
      <c r="G1444" s="333">
        <f t="shared" si="31"/>
        <v>4551.429999999993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289</v>
      </c>
      <c r="B1445" s="330">
        <v>2</v>
      </c>
      <c r="C1445" s="298">
        <v>46068</v>
      </c>
      <c r="D1445" s="299" t="s">
        <v>326</v>
      </c>
      <c r="E1445" s="331">
        <v>50.87</v>
      </c>
      <c r="F1445" s="331"/>
      <c r="G1445" s="333">
        <f t="shared" si="31"/>
        <v>4785.2599999999929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3">
      <c r="A1446" s="329" t="s">
        <v>289</v>
      </c>
      <c r="B1446" s="330">
        <v>2</v>
      </c>
      <c r="C1446" s="298">
        <v>46068</v>
      </c>
      <c r="D1446" s="299" t="s">
        <v>437</v>
      </c>
      <c r="E1446" s="331">
        <v>16</v>
      </c>
      <c r="F1446" s="331"/>
      <c r="G1446" s="333">
        <f t="shared" si="31"/>
        <v>4836.1299999999928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3">
      <c r="A1447" s="329" t="s">
        <v>289</v>
      </c>
      <c r="B1447" s="330">
        <v>2</v>
      </c>
      <c r="C1447" s="298">
        <v>46068</v>
      </c>
      <c r="D1447" s="299" t="s">
        <v>352</v>
      </c>
      <c r="E1447" s="331">
        <v>30</v>
      </c>
      <c r="F1447" s="331"/>
      <c r="G1447" s="333">
        <f t="shared" si="31"/>
        <v>4852.1299999999928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3">
      <c r="A1448" s="329" t="s">
        <v>289</v>
      </c>
      <c r="B1448" s="330">
        <v>6</v>
      </c>
      <c r="C1448" s="298">
        <v>46068</v>
      </c>
      <c r="D1448" s="299" t="s">
        <v>306</v>
      </c>
      <c r="E1448" s="331">
        <v>76</v>
      </c>
      <c r="F1448" s="331"/>
      <c r="G1448" s="333">
        <f t="shared" si="31"/>
        <v>4882.1299999999928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3">
      <c r="A1449" s="329" t="s">
        <v>289</v>
      </c>
      <c r="B1449" s="330">
        <v>3</v>
      </c>
      <c r="C1449" s="298">
        <v>46068</v>
      </c>
      <c r="D1449" s="299" t="s">
        <v>347</v>
      </c>
      <c r="E1449" s="331">
        <v>3.59</v>
      </c>
      <c r="F1449" s="331"/>
      <c r="G1449" s="333">
        <f t="shared" si="31"/>
        <v>4958.1299999999928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3">
      <c r="A1450" s="329" t="s">
        <v>289</v>
      </c>
      <c r="B1450" s="330">
        <v>6</v>
      </c>
      <c r="C1450" s="298">
        <v>46068</v>
      </c>
      <c r="D1450" s="299" t="s">
        <v>438</v>
      </c>
      <c r="E1450" s="331">
        <v>70</v>
      </c>
      <c r="F1450" s="331"/>
      <c r="G1450" s="333">
        <f t="shared" si="31"/>
        <v>4961.719999999993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3">
      <c r="A1451" s="329" t="s">
        <v>289</v>
      </c>
      <c r="B1451" s="330">
        <v>8</v>
      </c>
      <c r="C1451" s="298">
        <v>46068</v>
      </c>
      <c r="D1451" s="299" t="s">
        <v>439</v>
      </c>
      <c r="E1451" s="331">
        <v>175</v>
      </c>
      <c r="F1451" s="331"/>
      <c r="G1451" s="333">
        <f t="shared" si="31"/>
        <v>5031.719999999993</v>
      </c>
      <c r="H1451" s="334" t="s">
        <v>298</v>
      </c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3">
      <c r="A1452" s="329" t="s">
        <v>289</v>
      </c>
      <c r="B1452" s="330">
        <v>8</v>
      </c>
      <c r="C1452" s="298">
        <v>46067</v>
      </c>
      <c r="D1452" s="299" t="s">
        <v>319</v>
      </c>
      <c r="E1452" s="331">
        <v>13.09</v>
      </c>
      <c r="F1452" s="331"/>
      <c r="G1452" s="333">
        <f t="shared" si="31"/>
        <v>5206.719999999993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3">
      <c r="A1453" s="329" t="s">
        <v>289</v>
      </c>
      <c r="B1453" s="330">
        <v>3</v>
      </c>
      <c r="C1453" s="298">
        <v>46067</v>
      </c>
      <c r="D1453" s="299" t="s">
        <v>296</v>
      </c>
      <c r="E1453" s="331">
        <v>7.56</v>
      </c>
      <c r="F1453" s="331"/>
      <c r="G1453" s="333">
        <f t="shared" si="31"/>
        <v>5219.8099999999931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3">
      <c r="A1454" s="329" t="s">
        <v>289</v>
      </c>
      <c r="B1454" s="330">
        <v>4</v>
      </c>
      <c r="C1454" s="298">
        <v>46067</v>
      </c>
      <c r="D1454" s="299" t="s">
        <v>296</v>
      </c>
      <c r="E1454" s="331">
        <v>32.409999999999997</v>
      </c>
      <c r="F1454" s="331"/>
      <c r="G1454" s="333">
        <f t="shared" si="31"/>
        <v>5227.3699999999935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3">
      <c r="A1455" s="329" t="s">
        <v>289</v>
      </c>
      <c r="B1455" s="330">
        <v>5</v>
      </c>
      <c r="C1455" s="298">
        <v>46067</v>
      </c>
      <c r="D1455" s="299" t="s">
        <v>440</v>
      </c>
      <c r="E1455" s="331">
        <v>400</v>
      </c>
      <c r="F1455" s="331"/>
      <c r="G1455" s="333">
        <f t="shared" si="31"/>
        <v>5259.7799999999934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3">
      <c r="A1456" s="329" t="s">
        <v>289</v>
      </c>
      <c r="B1456" s="330">
        <v>8</v>
      </c>
      <c r="C1456" s="298">
        <v>46066</v>
      </c>
      <c r="D1456" s="299" t="s">
        <v>319</v>
      </c>
      <c r="E1456" s="331">
        <v>41.51</v>
      </c>
      <c r="F1456" s="331"/>
      <c r="G1456" s="333">
        <f t="shared" si="31"/>
        <v>5659.7799999999934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3">
      <c r="A1457" s="329" t="s">
        <v>289</v>
      </c>
      <c r="B1457" s="330">
        <v>4</v>
      </c>
      <c r="C1457" s="298">
        <v>46066</v>
      </c>
      <c r="D1457" s="299" t="s">
        <v>296</v>
      </c>
      <c r="E1457" s="331">
        <v>21.55</v>
      </c>
      <c r="F1457" s="331"/>
      <c r="G1457" s="333">
        <f t="shared" si="31"/>
        <v>5701.2899999999936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3">
      <c r="A1458" s="329" t="s">
        <v>289</v>
      </c>
      <c r="B1458" s="330">
        <v>2</v>
      </c>
      <c r="C1458" s="298">
        <v>46066</v>
      </c>
      <c r="D1458" s="299" t="s">
        <v>357</v>
      </c>
      <c r="E1458" s="331">
        <v>12.45</v>
      </c>
      <c r="F1458" s="331"/>
      <c r="G1458" s="333">
        <f t="shared" si="31"/>
        <v>5722.8399999999938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3">
      <c r="A1459" s="329" t="s">
        <v>287</v>
      </c>
      <c r="B1459" s="330" t="s">
        <v>287</v>
      </c>
      <c r="C1459" s="298">
        <v>46066</v>
      </c>
      <c r="D1459" s="299" t="s">
        <v>396</v>
      </c>
      <c r="E1459" s="331">
        <v>91.38</v>
      </c>
      <c r="F1459" s="331">
        <v>91.38</v>
      </c>
      <c r="G1459" s="333">
        <f t="shared" si="31"/>
        <v>5735.2899999999936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3">
      <c r="A1460" s="329" t="s">
        <v>289</v>
      </c>
      <c r="B1460" s="330">
        <v>1</v>
      </c>
      <c r="C1460" s="298">
        <v>46066</v>
      </c>
      <c r="D1460" s="299" t="s">
        <v>311</v>
      </c>
      <c r="E1460" s="331">
        <v>16.48</v>
      </c>
      <c r="F1460" s="331"/>
      <c r="G1460" s="333">
        <f t="shared" si="31"/>
        <v>5735.2899999999936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3">
      <c r="A1461" s="329" t="s">
        <v>289</v>
      </c>
      <c r="B1461" s="330">
        <v>1</v>
      </c>
      <c r="C1461" s="298">
        <v>46066</v>
      </c>
      <c r="D1461" s="299" t="s">
        <v>427</v>
      </c>
      <c r="E1461" s="331">
        <v>12.76</v>
      </c>
      <c r="F1461" s="331"/>
      <c r="G1461" s="333">
        <f t="shared" si="31"/>
        <v>5751.7699999999932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3">
      <c r="A1462" s="329" t="s">
        <v>289</v>
      </c>
      <c r="B1462" s="330">
        <v>4</v>
      </c>
      <c r="C1462" s="298">
        <v>46066</v>
      </c>
      <c r="D1462" s="299" t="s">
        <v>329</v>
      </c>
      <c r="E1462" s="331">
        <v>37.9</v>
      </c>
      <c r="F1462" s="331"/>
      <c r="G1462" s="333">
        <f t="shared" si="31"/>
        <v>5764.5299999999934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3">
      <c r="A1463" s="329" t="s">
        <v>291</v>
      </c>
      <c r="B1463" s="330">
        <v>40</v>
      </c>
      <c r="C1463" s="298">
        <v>46066</v>
      </c>
      <c r="D1463" s="299" t="s">
        <v>316</v>
      </c>
      <c r="E1463" s="331"/>
      <c r="F1463" s="331">
        <v>427.18</v>
      </c>
      <c r="G1463" s="333">
        <f t="shared" si="31"/>
        <v>5802.429999999993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3">
      <c r="A1464" s="329" t="s">
        <v>291</v>
      </c>
      <c r="B1464" s="330">
        <v>38</v>
      </c>
      <c r="C1464" s="298">
        <v>46066</v>
      </c>
      <c r="D1464" s="299" t="s">
        <v>293</v>
      </c>
      <c r="E1464" s="331"/>
      <c r="F1464" s="331">
        <v>4278.16</v>
      </c>
      <c r="G1464" s="333">
        <f t="shared" si="31"/>
        <v>5375.2499999999927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3">
      <c r="A1465" s="329" t="s">
        <v>289</v>
      </c>
      <c r="B1465" s="330">
        <v>8</v>
      </c>
      <c r="C1465" s="298">
        <v>46065</v>
      </c>
      <c r="D1465" s="299" t="s">
        <v>356</v>
      </c>
      <c r="E1465" s="331">
        <v>111.36</v>
      </c>
      <c r="F1465" s="331"/>
      <c r="G1465" s="333">
        <f t="shared" si="31"/>
        <v>1097.0899999999931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3">
      <c r="A1466" s="329" t="s">
        <v>289</v>
      </c>
      <c r="B1466" s="330">
        <v>6</v>
      </c>
      <c r="C1466" s="298">
        <v>46065</v>
      </c>
      <c r="D1466" s="299" t="s">
        <v>441</v>
      </c>
      <c r="E1466" s="331">
        <v>16</v>
      </c>
      <c r="F1466" s="331"/>
      <c r="G1466" s="333">
        <f t="shared" si="31"/>
        <v>1208.449999999993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3">
      <c r="A1467" s="329" t="s">
        <v>289</v>
      </c>
      <c r="B1467" s="330">
        <v>6</v>
      </c>
      <c r="C1467" s="298">
        <v>46065</v>
      </c>
      <c r="D1467" s="299" t="s">
        <v>300</v>
      </c>
      <c r="E1467" s="331">
        <v>29.81</v>
      </c>
      <c r="F1467" s="331"/>
      <c r="G1467" s="333">
        <f t="shared" si="31"/>
        <v>1224.449999999993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3">
      <c r="A1468" s="329" t="s">
        <v>294</v>
      </c>
      <c r="B1468" s="330">
        <v>19</v>
      </c>
      <c r="C1468" s="298">
        <v>46065</v>
      </c>
      <c r="D1468" s="299" t="s">
        <v>191</v>
      </c>
      <c r="E1468" s="331">
        <v>200</v>
      </c>
      <c r="F1468" s="331"/>
      <c r="G1468" s="333">
        <f t="shared" si="31"/>
        <v>1254.2599999999929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3">
      <c r="A1469" s="329" t="s">
        <v>289</v>
      </c>
      <c r="B1469" s="330">
        <v>2</v>
      </c>
      <c r="C1469" s="298">
        <v>46065</v>
      </c>
      <c r="D1469" s="299" t="s">
        <v>296</v>
      </c>
      <c r="E1469" s="331">
        <v>7.56</v>
      </c>
      <c r="F1469" s="331"/>
      <c r="G1469" s="333">
        <f t="shared" si="31"/>
        <v>1454.2599999999929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3">
      <c r="A1470" s="329" t="s">
        <v>289</v>
      </c>
      <c r="B1470" s="330">
        <v>4</v>
      </c>
      <c r="C1470" s="298">
        <v>46065</v>
      </c>
      <c r="D1470" s="299" t="s">
        <v>296</v>
      </c>
      <c r="E1470" s="331">
        <v>65.78</v>
      </c>
      <c r="F1470" s="331"/>
      <c r="G1470" s="333">
        <f t="shared" si="31"/>
        <v>1461.8199999999929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3">
      <c r="A1471" s="329" t="s">
        <v>289</v>
      </c>
      <c r="B1471" s="330">
        <v>3</v>
      </c>
      <c r="C1471" s="298">
        <v>46065</v>
      </c>
      <c r="D1471" s="299" t="s">
        <v>296</v>
      </c>
      <c r="E1471" s="331">
        <v>3.93</v>
      </c>
      <c r="F1471" s="331"/>
      <c r="G1471" s="333">
        <f t="shared" si="31"/>
        <v>1527.5999999999929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3">
      <c r="A1472" s="329" t="s">
        <v>289</v>
      </c>
      <c r="B1472" s="330">
        <v>7</v>
      </c>
      <c r="C1472" s="298">
        <v>46065</v>
      </c>
      <c r="D1472" s="299" t="s">
        <v>442</v>
      </c>
      <c r="E1472" s="331">
        <v>564.83000000000004</v>
      </c>
      <c r="F1472" s="331"/>
      <c r="G1472" s="333">
        <f t="shared" si="31"/>
        <v>1531.5299999999929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3">
      <c r="A1473" s="329" t="s">
        <v>289</v>
      </c>
      <c r="B1473" s="330">
        <v>7</v>
      </c>
      <c r="C1473" s="298">
        <v>46065</v>
      </c>
      <c r="D1473" s="299" t="s">
        <v>443</v>
      </c>
      <c r="E1473" s="331">
        <v>70.180000000000007</v>
      </c>
      <c r="F1473" s="331"/>
      <c r="G1473" s="333">
        <f t="shared" si="31"/>
        <v>2096.3599999999929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3">
      <c r="A1474" s="329" t="s">
        <v>289</v>
      </c>
      <c r="B1474" s="330">
        <v>6</v>
      </c>
      <c r="C1474" s="298">
        <v>46065</v>
      </c>
      <c r="D1474" s="299" t="s">
        <v>444</v>
      </c>
      <c r="E1474" s="331">
        <v>2.66</v>
      </c>
      <c r="F1474" s="331"/>
      <c r="G1474" s="333">
        <f t="shared" si="31"/>
        <v>2166.5399999999927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3">
      <c r="A1475" s="329" t="s">
        <v>289</v>
      </c>
      <c r="B1475" s="330">
        <v>5</v>
      </c>
      <c r="C1475" s="298">
        <v>46064</v>
      </c>
      <c r="D1475" s="299" t="s">
        <v>428</v>
      </c>
      <c r="E1475" s="331">
        <v>103.25</v>
      </c>
      <c r="F1475" s="331"/>
      <c r="G1475" s="333">
        <f t="shared" si="31"/>
        <v>2169.1999999999925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3">
      <c r="A1476" s="329" t="s">
        <v>289</v>
      </c>
      <c r="B1476" s="330">
        <v>4</v>
      </c>
      <c r="C1476" s="298">
        <v>46064</v>
      </c>
      <c r="D1476" s="299" t="s">
        <v>362</v>
      </c>
      <c r="E1476" s="331">
        <v>30.39</v>
      </c>
      <c r="F1476" s="331"/>
      <c r="G1476" s="333">
        <f t="shared" si="31"/>
        <v>2272.4499999999925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3">
      <c r="A1477" s="329" t="s">
        <v>289</v>
      </c>
      <c r="B1477" s="330">
        <v>2</v>
      </c>
      <c r="C1477" s="298">
        <v>46064</v>
      </c>
      <c r="D1477" s="299" t="s">
        <v>296</v>
      </c>
      <c r="E1477" s="331">
        <v>9.92</v>
      </c>
      <c r="F1477" s="331"/>
      <c r="G1477" s="333">
        <f t="shared" si="31"/>
        <v>2302.8399999999924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3">
      <c r="A1478" s="329" t="s">
        <v>289</v>
      </c>
      <c r="B1478" s="330">
        <v>3</v>
      </c>
      <c r="C1478" s="298">
        <v>46064</v>
      </c>
      <c r="D1478" s="299" t="s">
        <v>295</v>
      </c>
      <c r="E1478" s="331">
        <v>3.49</v>
      </c>
      <c r="F1478" s="331"/>
      <c r="G1478" s="333">
        <f t="shared" si="31"/>
        <v>2312.7599999999925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3">
      <c r="A1479" s="329" t="s">
        <v>294</v>
      </c>
      <c r="B1479" s="330">
        <v>22</v>
      </c>
      <c r="C1479" s="298">
        <v>46064</v>
      </c>
      <c r="D1479" s="299" t="s">
        <v>351</v>
      </c>
      <c r="E1479" s="331">
        <v>19.16</v>
      </c>
      <c r="F1479" s="331"/>
      <c r="G1479" s="333">
        <f t="shared" si="31"/>
        <v>2316.2499999999923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3">
      <c r="A1480" s="329" t="s">
        <v>289</v>
      </c>
      <c r="B1480" s="330">
        <v>6</v>
      </c>
      <c r="C1480" s="298">
        <v>46063</v>
      </c>
      <c r="D1480" s="299" t="s">
        <v>411</v>
      </c>
      <c r="E1480" s="331">
        <v>-8</v>
      </c>
      <c r="F1480" s="331"/>
      <c r="G1480" s="333">
        <f t="shared" si="31"/>
        <v>2335.4099999999921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3">
      <c r="A1481" s="329" t="s">
        <v>289</v>
      </c>
      <c r="B1481" s="330">
        <v>6</v>
      </c>
      <c r="C1481" s="298">
        <v>46063</v>
      </c>
      <c r="D1481" s="299" t="s">
        <v>445</v>
      </c>
      <c r="E1481" s="331">
        <v>-0.04</v>
      </c>
      <c r="F1481" s="331"/>
      <c r="G1481" s="333">
        <f t="shared" si="31"/>
        <v>2327.4099999999921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3">
      <c r="A1482" s="329" t="s">
        <v>335</v>
      </c>
      <c r="B1482" s="330" t="s">
        <v>335</v>
      </c>
      <c r="C1482" s="298">
        <v>46063</v>
      </c>
      <c r="D1482" s="299" t="s">
        <v>182</v>
      </c>
      <c r="E1482" s="331">
        <v>65.78</v>
      </c>
      <c r="F1482" s="331"/>
      <c r="G1482" s="333">
        <f t="shared" si="31"/>
        <v>2327.3699999999922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3">
      <c r="A1483" s="329" t="s">
        <v>294</v>
      </c>
      <c r="B1483" s="330">
        <v>13</v>
      </c>
      <c r="C1483" s="298">
        <v>46063</v>
      </c>
      <c r="D1483" s="299" t="s">
        <v>182</v>
      </c>
      <c r="E1483" s="331">
        <v>159.35</v>
      </c>
      <c r="F1483" s="331"/>
      <c r="G1483" s="333">
        <f t="shared" si="31"/>
        <v>2393.1499999999924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3">
      <c r="A1484" s="329" t="s">
        <v>289</v>
      </c>
      <c r="B1484" s="330">
        <v>2</v>
      </c>
      <c r="C1484" s="298">
        <v>46063</v>
      </c>
      <c r="D1484" s="299" t="s">
        <v>296</v>
      </c>
      <c r="E1484" s="331">
        <v>16.29</v>
      </c>
      <c r="F1484" s="331"/>
      <c r="G1484" s="333">
        <f t="shared" si="31"/>
        <v>2552.4999999999923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3">
      <c r="A1485" s="329" t="s">
        <v>289</v>
      </c>
      <c r="B1485" s="330">
        <v>1</v>
      </c>
      <c r="C1485" s="298">
        <v>46063</v>
      </c>
      <c r="D1485" s="299" t="s">
        <v>311</v>
      </c>
      <c r="E1485" s="331">
        <v>19.329999999999998</v>
      </c>
      <c r="F1485" s="331"/>
      <c r="G1485" s="333">
        <f t="shared" si="31"/>
        <v>2568.7899999999922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3">
      <c r="A1486" s="329" t="s">
        <v>289</v>
      </c>
      <c r="B1486" s="330">
        <v>3</v>
      </c>
      <c r="C1486" s="298">
        <v>46062</v>
      </c>
      <c r="D1486" s="299" t="s">
        <v>446</v>
      </c>
      <c r="E1486" s="331">
        <v>8.61</v>
      </c>
      <c r="F1486" s="331"/>
      <c r="G1486" s="333">
        <f t="shared" ref="G1486:G1731" si="32">G1487-E1486+F1486</f>
        <v>2588.1199999999922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3">
      <c r="A1487" s="329" t="s">
        <v>289</v>
      </c>
      <c r="B1487" s="330">
        <v>2</v>
      </c>
      <c r="C1487" s="298">
        <v>46062</v>
      </c>
      <c r="D1487" s="299" t="s">
        <v>296</v>
      </c>
      <c r="E1487" s="331">
        <v>13.41</v>
      </c>
      <c r="F1487" s="331"/>
      <c r="G1487" s="333">
        <f t="shared" si="32"/>
        <v>2596.7299999999923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3">
      <c r="A1488" s="329" t="s">
        <v>294</v>
      </c>
      <c r="B1488" s="330">
        <v>18</v>
      </c>
      <c r="C1488" s="298">
        <v>46062</v>
      </c>
      <c r="D1488" s="299" t="s">
        <v>360</v>
      </c>
      <c r="E1488" s="331">
        <v>400</v>
      </c>
      <c r="F1488" s="331"/>
      <c r="G1488" s="333">
        <f t="shared" si="32"/>
        <v>2610.1399999999921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3">
      <c r="A1489" s="329" t="s">
        <v>294</v>
      </c>
      <c r="B1489" s="330">
        <v>9</v>
      </c>
      <c r="C1489" s="298">
        <v>46062</v>
      </c>
      <c r="D1489" s="299" t="s">
        <v>58</v>
      </c>
      <c r="E1489" s="331">
        <v>1281.53</v>
      </c>
      <c r="F1489" s="331"/>
      <c r="G1489" s="333">
        <f t="shared" si="32"/>
        <v>3010.1399999999921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3">
      <c r="A1490" s="329" t="s">
        <v>289</v>
      </c>
      <c r="B1490" s="330">
        <v>5</v>
      </c>
      <c r="C1490" s="298">
        <v>46062</v>
      </c>
      <c r="D1490" s="299" t="s">
        <v>447</v>
      </c>
      <c r="E1490" s="331">
        <v>50</v>
      </c>
      <c r="F1490" s="331"/>
      <c r="G1490" s="333">
        <f t="shared" si="32"/>
        <v>4291.6699999999919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3">
      <c r="A1491" s="329" t="s">
        <v>289</v>
      </c>
      <c r="B1491" s="330">
        <v>2</v>
      </c>
      <c r="C1491" s="298">
        <v>46062</v>
      </c>
      <c r="D1491" s="299" t="s">
        <v>448</v>
      </c>
      <c r="E1491" s="331">
        <v>12.1</v>
      </c>
      <c r="F1491" s="331"/>
      <c r="G1491" s="333">
        <f t="shared" si="32"/>
        <v>4341.6699999999919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3">
      <c r="A1492" s="329" t="s">
        <v>289</v>
      </c>
      <c r="B1492" s="330">
        <v>1</v>
      </c>
      <c r="C1492" s="298">
        <v>46061</v>
      </c>
      <c r="D1492" s="299" t="s">
        <v>306</v>
      </c>
      <c r="E1492" s="331">
        <v>72.099999999999994</v>
      </c>
      <c r="F1492" s="331"/>
      <c r="G1492" s="333">
        <f t="shared" si="32"/>
        <v>4353.7699999999923</v>
      </c>
      <c r="H1492" s="334"/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3">
      <c r="A1493" s="329" t="s">
        <v>289</v>
      </c>
      <c r="B1493" s="330">
        <v>8</v>
      </c>
      <c r="C1493" s="298">
        <v>46061</v>
      </c>
      <c r="D1493" s="299" t="s">
        <v>319</v>
      </c>
      <c r="E1493" s="331">
        <v>30.25</v>
      </c>
      <c r="F1493" s="331"/>
      <c r="G1493" s="333">
        <f t="shared" si="32"/>
        <v>4425.8699999999926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3">
      <c r="A1494" s="329" t="s">
        <v>289</v>
      </c>
      <c r="B1494" s="330">
        <v>3</v>
      </c>
      <c r="C1494" s="298">
        <v>46061</v>
      </c>
      <c r="D1494" s="299" t="s">
        <v>296</v>
      </c>
      <c r="E1494" s="331">
        <v>3.72</v>
      </c>
      <c r="F1494" s="331"/>
      <c r="G1494" s="333">
        <f t="shared" si="32"/>
        <v>4456.1199999999926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3">
      <c r="A1495" s="329" t="s">
        <v>289</v>
      </c>
      <c r="B1495" s="330">
        <v>4</v>
      </c>
      <c r="C1495" s="298">
        <v>46061</v>
      </c>
      <c r="D1495" s="299" t="s">
        <v>296</v>
      </c>
      <c r="E1495" s="331">
        <v>41.6</v>
      </c>
      <c r="F1495" s="331"/>
      <c r="G1495" s="333">
        <f t="shared" si="32"/>
        <v>4459.8399999999929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3">
      <c r="A1496" s="329" t="s">
        <v>289</v>
      </c>
      <c r="B1496" s="330">
        <v>3</v>
      </c>
      <c r="C1496" s="298">
        <v>46061</v>
      </c>
      <c r="D1496" s="299" t="s">
        <v>449</v>
      </c>
      <c r="E1496" s="331">
        <v>1</v>
      </c>
      <c r="F1496" s="331"/>
      <c r="G1496" s="333">
        <f t="shared" si="32"/>
        <v>4501.4399999999932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3">
      <c r="A1497" s="329" t="s">
        <v>289</v>
      </c>
      <c r="B1497" s="330">
        <v>2</v>
      </c>
      <c r="C1497" s="298">
        <v>46061</v>
      </c>
      <c r="D1497" s="299" t="s">
        <v>357</v>
      </c>
      <c r="E1497" s="331">
        <v>10.17</v>
      </c>
      <c r="F1497" s="331"/>
      <c r="G1497" s="333">
        <f t="shared" si="32"/>
        <v>4502.4399999999932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3">
      <c r="A1498" s="329" t="s">
        <v>287</v>
      </c>
      <c r="B1498" s="330" t="s">
        <v>287</v>
      </c>
      <c r="C1498" s="298">
        <v>46060</v>
      </c>
      <c r="D1498" s="299" t="s">
        <v>450</v>
      </c>
      <c r="E1498" s="331">
        <v>367.77</v>
      </c>
      <c r="F1498" s="331">
        <v>367.77</v>
      </c>
      <c r="G1498" s="333">
        <f t="shared" si="32"/>
        <v>4512.6099999999933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3">
      <c r="A1499" s="329" t="s">
        <v>289</v>
      </c>
      <c r="B1499" s="330">
        <v>4</v>
      </c>
      <c r="C1499" s="298">
        <v>46060</v>
      </c>
      <c r="D1499" s="299" t="s">
        <v>310</v>
      </c>
      <c r="E1499" s="331">
        <v>32.36</v>
      </c>
      <c r="F1499" s="331"/>
      <c r="G1499" s="333">
        <f t="shared" si="32"/>
        <v>4512.6099999999933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3">
      <c r="A1500" s="329" t="s">
        <v>289</v>
      </c>
      <c r="B1500" s="330">
        <v>6</v>
      </c>
      <c r="C1500" s="298">
        <v>46060</v>
      </c>
      <c r="D1500" s="299" t="s">
        <v>451</v>
      </c>
      <c r="E1500" s="331">
        <v>41.39</v>
      </c>
      <c r="F1500" s="331"/>
      <c r="G1500" s="333">
        <f t="shared" si="32"/>
        <v>4544.969999999993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3">
      <c r="A1501" s="329" t="s">
        <v>289</v>
      </c>
      <c r="B1501" s="330">
        <v>1</v>
      </c>
      <c r="C1501" s="298">
        <v>46060</v>
      </c>
      <c r="D1501" s="299" t="s">
        <v>444</v>
      </c>
      <c r="E1501" s="331">
        <v>35.770000000000003</v>
      </c>
      <c r="F1501" s="331"/>
      <c r="G1501" s="333">
        <f t="shared" si="32"/>
        <v>4586.3599999999933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3">
      <c r="A1502" s="329" t="s">
        <v>289</v>
      </c>
      <c r="B1502" s="330">
        <v>3</v>
      </c>
      <c r="C1502" s="298">
        <v>46060</v>
      </c>
      <c r="D1502" s="299" t="s">
        <v>347</v>
      </c>
      <c r="E1502" s="331">
        <v>25</v>
      </c>
      <c r="F1502" s="331"/>
      <c r="G1502" s="333">
        <f t="shared" si="32"/>
        <v>4622.1299999999937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3">
      <c r="A1503" s="329" t="s">
        <v>289</v>
      </c>
      <c r="B1503" s="330">
        <v>8</v>
      </c>
      <c r="C1503" s="298">
        <v>46060</v>
      </c>
      <c r="D1503" s="299" t="s">
        <v>296</v>
      </c>
      <c r="E1503" s="331">
        <v>6.69</v>
      </c>
      <c r="F1503" s="331"/>
      <c r="G1503" s="333">
        <f t="shared" si="32"/>
        <v>4647.1299999999937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3">
      <c r="A1504" s="329" t="s">
        <v>289</v>
      </c>
      <c r="B1504" s="330">
        <v>4</v>
      </c>
      <c r="C1504" s="298">
        <v>46060</v>
      </c>
      <c r="D1504" s="299" t="s">
        <v>296</v>
      </c>
      <c r="E1504" s="331">
        <v>47.85</v>
      </c>
      <c r="F1504" s="331"/>
      <c r="G1504" s="333">
        <f t="shared" si="32"/>
        <v>4653.8199999999933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spans="1:20" ht="12" customHeight="1" x14ac:dyDescent="0.3">
      <c r="A1505" s="329" t="s">
        <v>289</v>
      </c>
      <c r="B1505" s="330">
        <v>2</v>
      </c>
      <c r="C1505" s="298">
        <v>46059</v>
      </c>
      <c r="D1505" s="299" t="s">
        <v>301</v>
      </c>
      <c r="E1505" s="331">
        <v>20</v>
      </c>
      <c r="F1505" s="331"/>
      <c r="G1505" s="333">
        <f t="shared" si="32"/>
        <v>4701.6699999999937</v>
      </c>
      <c r="H1505" s="334"/>
      <c r="I1505" s="335"/>
      <c r="J1505" s="336"/>
      <c r="K1505" s="301"/>
      <c r="L1505" s="336"/>
      <c r="M1505" s="301"/>
      <c r="N1505" s="336"/>
      <c r="O1505" s="301"/>
      <c r="P1505" s="336"/>
      <c r="Q1505" s="301"/>
      <c r="R1505" s="336"/>
      <c r="S1505" s="301"/>
      <c r="T1505" s="336"/>
    </row>
    <row r="1506" spans="1:20" ht="12" customHeight="1" x14ac:dyDescent="0.3">
      <c r="A1506" s="329" t="s">
        <v>291</v>
      </c>
      <c r="B1506" s="330">
        <v>40</v>
      </c>
      <c r="C1506" s="298">
        <v>46059</v>
      </c>
      <c r="D1506" s="299" t="s">
        <v>316</v>
      </c>
      <c r="E1506" s="331"/>
      <c r="F1506" s="331">
        <v>822.99</v>
      </c>
      <c r="G1506" s="333">
        <f t="shared" si="32"/>
        <v>4721.6699999999937</v>
      </c>
      <c r="H1506" s="334"/>
      <c r="I1506" s="335"/>
      <c r="J1506" s="336"/>
      <c r="K1506" s="301"/>
      <c r="L1506" s="336"/>
      <c r="M1506" s="301"/>
      <c r="N1506" s="336"/>
      <c r="O1506" s="301"/>
      <c r="P1506" s="336"/>
      <c r="Q1506" s="301"/>
      <c r="R1506" s="336"/>
      <c r="S1506" s="301"/>
      <c r="T1506" s="336"/>
    </row>
    <row r="1507" spans="1:20" ht="12" customHeight="1" x14ac:dyDescent="0.3">
      <c r="A1507" s="329" t="s">
        <v>294</v>
      </c>
      <c r="B1507" s="330">
        <v>14</v>
      </c>
      <c r="C1507" s="298">
        <v>46059</v>
      </c>
      <c r="D1507" s="299" t="s">
        <v>365</v>
      </c>
      <c r="E1507" s="331">
        <v>66.67</v>
      </c>
      <c r="F1507" s="331"/>
      <c r="G1507" s="333">
        <f t="shared" si="32"/>
        <v>3898.6799999999935</v>
      </c>
      <c r="H1507" s="334"/>
      <c r="I1507" s="335"/>
      <c r="J1507" s="336"/>
      <c r="K1507" s="301"/>
      <c r="L1507" s="336"/>
      <c r="M1507" s="301"/>
      <c r="N1507" s="336"/>
      <c r="O1507" s="301"/>
      <c r="P1507" s="336"/>
      <c r="Q1507" s="301"/>
      <c r="R1507" s="336"/>
      <c r="S1507" s="301"/>
      <c r="T1507" s="336"/>
    </row>
    <row r="1508" spans="1:20" ht="12" customHeight="1" x14ac:dyDescent="0.3">
      <c r="A1508" s="329" t="s">
        <v>289</v>
      </c>
      <c r="B1508" s="330">
        <v>2</v>
      </c>
      <c r="C1508" s="298">
        <v>46059</v>
      </c>
      <c r="D1508" s="299" t="s">
        <v>296</v>
      </c>
      <c r="E1508" s="331">
        <v>9.35</v>
      </c>
      <c r="F1508" s="331"/>
      <c r="G1508" s="333">
        <f t="shared" si="32"/>
        <v>3965.3499999999935</v>
      </c>
      <c r="H1508" s="334"/>
      <c r="I1508" s="335"/>
      <c r="J1508" s="336"/>
      <c r="K1508" s="301"/>
      <c r="L1508" s="336"/>
      <c r="M1508" s="301"/>
      <c r="N1508" s="336"/>
      <c r="O1508" s="301"/>
      <c r="P1508" s="336"/>
      <c r="Q1508" s="301"/>
      <c r="R1508" s="336"/>
      <c r="S1508" s="301"/>
      <c r="T1508" s="336"/>
    </row>
    <row r="1509" spans="1:20" ht="12" customHeight="1" x14ac:dyDescent="0.3">
      <c r="A1509" s="329" t="s">
        <v>289</v>
      </c>
      <c r="B1509" s="330">
        <v>4</v>
      </c>
      <c r="C1509" s="298">
        <v>46059</v>
      </c>
      <c r="D1509" s="299" t="s">
        <v>296</v>
      </c>
      <c r="E1509" s="331">
        <v>45.81</v>
      </c>
      <c r="F1509" s="331"/>
      <c r="G1509" s="333">
        <f t="shared" si="32"/>
        <v>3974.6999999999935</v>
      </c>
      <c r="H1509" s="334"/>
      <c r="I1509" s="335"/>
      <c r="J1509" s="336"/>
      <c r="K1509" s="301"/>
      <c r="L1509" s="336"/>
      <c r="M1509" s="301"/>
      <c r="N1509" s="336"/>
      <c r="O1509" s="301"/>
      <c r="P1509" s="336"/>
      <c r="Q1509" s="301"/>
      <c r="R1509" s="336"/>
      <c r="S1509" s="301"/>
      <c r="T1509" s="336"/>
    </row>
    <row r="1510" spans="1:20" ht="12" customHeight="1" x14ac:dyDescent="0.3">
      <c r="A1510" s="329" t="s">
        <v>289</v>
      </c>
      <c r="B1510" s="330">
        <v>2</v>
      </c>
      <c r="C1510" s="298">
        <v>46059</v>
      </c>
      <c r="D1510" s="299" t="s">
        <v>352</v>
      </c>
      <c r="E1510" s="331">
        <v>22.98</v>
      </c>
      <c r="F1510" s="331"/>
      <c r="G1510" s="333">
        <f t="shared" si="32"/>
        <v>4020.5099999999934</v>
      </c>
      <c r="H1510" s="334"/>
      <c r="I1510" s="335"/>
      <c r="J1510" s="336"/>
      <c r="K1510" s="301"/>
      <c r="L1510" s="336"/>
      <c r="M1510" s="301"/>
      <c r="N1510" s="336"/>
      <c r="O1510" s="301"/>
      <c r="P1510" s="336"/>
      <c r="Q1510" s="301"/>
      <c r="R1510" s="336"/>
      <c r="S1510" s="301"/>
      <c r="T1510" s="336"/>
    </row>
    <row r="1511" spans="1:20" ht="12" customHeight="1" x14ac:dyDescent="0.3">
      <c r="A1511" s="329" t="s">
        <v>289</v>
      </c>
      <c r="B1511" s="330">
        <v>2</v>
      </c>
      <c r="C1511" s="298">
        <v>46059</v>
      </c>
      <c r="D1511" s="299" t="s">
        <v>301</v>
      </c>
      <c r="E1511" s="331">
        <v>46.5</v>
      </c>
      <c r="F1511" s="331"/>
      <c r="G1511" s="333">
        <f t="shared" si="32"/>
        <v>4043.4899999999934</v>
      </c>
      <c r="H1511" s="334"/>
      <c r="I1511" s="335"/>
      <c r="J1511" s="336"/>
      <c r="K1511" s="301"/>
      <c r="L1511" s="336"/>
      <c r="M1511" s="301"/>
      <c r="N1511" s="336"/>
      <c r="O1511" s="301"/>
      <c r="P1511" s="336"/>
      <c r="Q1511" s="301"/>
      <c r="R1511" s="336"/>
      <c r="S1511" s="301"/>
      <c r="T1511" s="336"/>
    </row>
    <row r="1512" spans="1:20" ht="12" customHeight="1" x14ac:dyDescent="0.3">
      <c r="A1512" s="329" t="s">
        <v>289</v>
      </c>
      <c r="B1512" s="330">
        <v>2</v>
      </c>
      <c r="C1512" s="298">
        <v>46059</v>
      </c>
      <c r="D1512" s="299" t="s">
        <v>357</v>
      </c>
      <c r="E1512" s="331">
        <v>10.17</v>
      </c>
      <c r="F1512" s="331"/>
      <c r="G1512" s="333">
        <f t="shared" si="32"/>
        <v>4089.9899999999934</v>
      </c>
      <c r="H1512" s="334"/>
      <c r="I1512" s="335"/>
      <c r="J1512" s="336"/>
      <c r="K1512" s="301"/>
      <c r="L1512" s="336"/>
      <c r="M1512" s="301"/>
      <c r="N1512" s="336"/>
      <c r="O1512" s="301"/>
      <c r="P1512" s="336"/>
      <c r="Q1512" s="301"/>
      <c r="R1512" s="336"/>
      <c r="S1512" s="301"/>
      <c r="T1512" s="336"/>
    </row>
    <row r="1513" spans="1:20" ht="12" customHeight="1" x14ac:dyDescent="0.3">
      <c r="A1513" s="329" t="s">
        <v>289</v>
      </c>
      <c r="B1513" s="330">
        <v>8</v>
      </c>
      <c r="C1513" s="298">
        <v>46059</v>
      </c>
      <c r="D1513" s="299" t="s">
        <v>434</v>
      </c>
      <c r="E1513" s="331">
        <v>81.2</v>
      </c>
      <c r="F1513" s="331"/>
      <c r="G1513" s="333">
        <f t="shared" si="32"/>
        <v>4100.1599999999935</v>
      </c>
      <c r="H1513" s="334"/>
      <c r="I1513" s="335"/>
      <c r="J1513" s="336"/>
      <c r="K1513" s="301"/>
      <c r="L1513" s="336"/>
      <c r="M1513" s="301"/>
      <c r="N1513" s="336"/>
      <c r="O1513" s="301"/>
      <c r="P1513" s="336"/>
      <c r="Q1513" s="301"/>
      <c r="R1513" s="336"/>
      <c r="S1513" s="301"/>
      <c r="T1513" s="336"/>
    </row>
    <row r="1514" spans="1:20" ht="12" customHeight="1" x14ac:dyDescent="0.3">
      <c r="A1514" s="329" t="s">
        <v>289</v>
      </c>
      <c r="B1514" s="330">
        <v>2</v>
      </c>
      <c r="C1514" s="298">
        <v>46058</v>
      </c>
      <c r="D1514" s="299" t="s">
        <v>301</v>
      </c>
      <c r="E1514" s="331">
        <v>21</v>
      </c>
      <c r="F1514" s="331"/>
      <c r="G1514" s="333">
        <f t="shared" si="32"/>
        <v>4181.3599999999933</v>
      </c>
      <c r="H1514" s="334"/>
      <c r="I1514" s="335"/>
      <c r="J1514" s="336"/>
      <c r="K1514" s="301"/>
      <c r="L1514" s="336"/>
      <c r="M1514" s="301"/>
      <c r="N1514" s="336"/>
      <c r="O1514" s="301"/>
      <c r="P1514" s="336"/>
      <c r="Q1514" s="301"/>
      <c r="R1514" s="336"/>
      <c r="S1514" s="301"/>
      <c r="T1514" s="336"/>
    </row>
    <row r="1515" spans="1:20" ht="12" customHeight="1" x14ac:dyDescent="0.3">
      <c r="A1515" s="329" t="s">
        <v>291</v>
      </c>
      <c r="B1515" s="330">
        <v>39</v>
      </c>
      <c r="C1515" s="298">
        <v>46058</v>
      </c>
      <c r="D1515" s="299" t="s">
        <v>292</v>
      </c>
      <c r="E1515" s="331"/>
      <c r="F1515" s="331">
        <v>2763.79</v>
      </c>
      <c r="G1515" s="333">
        <f t="shared" si="32"/>
        <v>4202.3599999999933</v>
      </c>
      <c r="H1515" s="334"/>
      <c r="I1515" s="335"/>
      <c r="J1515" s="336"/>
      <c r="K1515" s="301"/>
      <c r="L1515" s="336"/>
      <c r="M1515" s="301"/>
      <c r="N1515" s="336"/>
      <c r="O1515" s="301"/>
      <c r="P1515" s="336"/>
      <c r="Q1515" s="301"/>
      <c r="R1515" s="336"/>
      <c r="S1515" s="301"/>
      <c r="T1515" s="336"/>
    </row>
    <row r="1516" spans="1:20" ht="12" customHeight="1" x14ac:dyDescent="0.3">
      <c r="A1516" s="329" t="s">
        <v>289</v>
      </c>
      <c r="B1516" s="330">
        <v>8</v>
      </c>
      <c r="C1516" s="298">
        <v>46058</v>
      </c>
      <c r="D1516" s="299" t="s">
        <v>356</v>
      </c>
      <c r="E1516" s="331">
        <v>95.35</v>
      </c>
      <c r="F1516" s="331"/>
      <c r="G1516" s="333">
        <f t="shared" si="32"/>
        <v>1438.5699999999933</v>
      </c>
      <c r="H1516" s="334"/>
      <c r="I1516" s="335"/>
      <c r="J1516" s="336"/>
      <c r="K1516" s="301"/>
      <c r="L1516" s="336"/>
      <c r="M1516" s="301"/>
      <c r="N1516" s="336"/>
      <c r="O1516" s="301"/>
      <c r="P1516" s="336"/>
      <c r="Q1516" s="301"/>
      <c r="R1516" s="336"/>
      <c r="S1516" s="301"/>
      <c r="T1516" s="336"/>
    </row>
    <row r="1517" spans="1:20" ht="12" customHeight="1" x14ac:dyDescent="0.3">
      <c r="A1517" s="329" t="s">
        <v>289</v>
      </c>
      <c r="B1517" s="330">
        <v>2</v>
      </c>
      <c r="C1517" s="298">
        <v>46058</v>
      </c>
      <c r="D1517" s="299" t="s">
        <v>352</v>
      </c>
      <c r="E1517" s="331">
        <v>14.99</v>
      </c>
      <c r="F1517" s="331"/>
      <c r="G1517" s="333">
        <f t="shared" si="32"/>
        <v>1533.9199999999933</v>
      </c>
      <c r="H1517" s="334"/>
      <c r="I1517" s="335"/>
      <c r="J1517" s="336"/>
      <c r="K1517" s="301"/>
      <c r="L1517" s="336"/>
      <c r="M1517" s="301"/>
      <c r="N1517" s="336"/>
      <c r="O1517" s="301"/>
      <c r="P1517" s="336"/>
      <c r="Q1517" s="301"/>
      <c r="R1517" s="336"/>
      <c r="S1517" s="301"/>
      <c r="T1517" s="336"/>
    </row>
    <row r="1518" spans="1:20" ht="12" customHeight="1" x14ac:dyDescent="0.3">
      <c r="A1518" s="329" t="s">
        <v>287</v>
      </c>
      <c r="B1518" s="330" t="s">
        <v>287</v>
      </c>
      <c r="C1518" s="298">
        <v>46058</v>
      </c>
      <c r="D1518" s="299" t="s">
        <v>450</v>
      </c>
      <c r="E1518" s="331">
        <v>77.569999999999993</v>
      </c>
      <c r="F1518" s="331">
        <v>77.569999999999993</v>
      </c>
      <c r="G1518" s="333">
        <f t="shared" si="32"/>
        <v>1548.9099999999933</v>
      </c>
      <c r="H1518" s="334"/>
      <c r="I1518" s="335"/>
      <c r="J1518" s="336"/>
      <c r="K1518" s="301"/>
      <c r="L1518" s="336"/>
      <c r="M1518" s="301"/>
      <c r="N1518" s="336"/>
      <c r="O1518" s="301"/>
      <c r="P1518" s="336"/>
      <c r="Q1518" s="301"/>
      <c r="R1518" s="336"/>
      <c r="S1518" s="301"/>
      <c r="T1518" s="336"/>
    </row>
    <row r="1519" spans="1:20" ht="12" customHeight="1" x14ac:dyDescent="0.3">
      <c r="A1519" s="329" t="s">
        <v>289</v>
      </c>
      <c r="B1519" s="330">
        <v>6</v>
      </c>
      <c r="C1519" s="298">
        <v>46057</v>
      </c>
      <c r="D1519" s="299" t="s">
        <v>343</v>
      </c>
      <c r="E1519" s="331">
        <v>50</v>
      </c>
      <c r="F1519" s="331"/>
      <c r="G1519" s="333">
        <f t="shared" si="32"/>
        <v>1548.9099999999933</v>
      </c>
      <c r="H1519" s="334"/>
      <c r="I1519" s="335"/>
      <c r="J1519" s="336"/>
      <c r="K1519" s="301"/>
      <c r="L1519" s="336"/>
      <c r="M1519" s="301"/>
      <c r="N1519" s="336"/>
      <c r="O1519" s="301"/>
      <c r="P1519" s="336"/>
      <c r="Q1519" s="301"/>
      <c r="R1519" s="336"/>
      <c r="S1519" s="301"/>
      <c r="T1519" s="336"/>
    </row>
    <row r="1520" spans="1:20" ht="12" customHeight="1" x14ac:dyDescent="0.3">
      <c r="A1520" s="329" t="s">
        <v>289</v>
      </c>
      <c r="B1520" s="330">
        <v>1</v>
      </c>
      <c r="C1520" s="298">
        <v>46057</v>
      </c>
      <c r="D1520" s="299" t="s">
        <v>306</v>
      </c>
      <c r="E1520" s="331">
        <v>62.03</v>
      </c>
      <c r="F1520" s="331"/>
      <c r="G1520" s="333">
        <f t="shared" si="32"/>
        <v>1598.9099999999933</v>
      </c>
      <c r="H1520" s="334"/>
      <c r="I1520" s="335"/>
      <c r="J1520" s="336"/>
      <c r="K1520" s="301"/>
      <c r="L1520" s="336"/>
      <c r="M1520" s="301"/>
      <c r="N1520" s="336"/>
      <c r="O1520" s="301"/>
      <c r="P1520" s="336"/>
      <c r="Q1520" s="301"/>
      <c r="R1520" s="336"/>
      <c r="S1520" s="301"/>
      <c r="T1520" s="336"/>
    </row>
    <row r="1521" spans="1:20" ht="12" customHeight="1" x14ac:dyDescent="0.3">
      <c r="A1521" s="329" t="s">
        <v>289</v>
      </c>
      <c r="B1521" s="330">
        <v>2</v>
      </c>
      <c r="C1521" s="298">
        <v>46057</v>
      </c>
      <c r="D1521" s="299" t="s">
        <v>296</v>
      </c>
      <c r="E1521" s="331">
        <v>14.91</v>
      </c>
      <c r="F1521" s="331"/>
      <c r="G1521" s="333">
        <f t="shared" si="32"/>
        <v>1660.9399999999932</v>
      </c>
      <c r="H1521" s="334"/>
      <c r="I1521" s="335"/>
      <c r="J1521" s="336"/>
      <c r="K1521" s="301"/>
      <c r="L1521" s="336"/>
      <c r="M1521" s="301"/>
      <c r="N1521" s="336"/>
      <c r="O1521" s="301"/>
      <c r="P1521" s="336"/>
      <c r="Q1521" s="301"/>
      <c r="R1521" s="336"/>
      <c r="S1521" s="301"/>
      <c r="T1521" s="336"/>
    </row>
    <row r="1522" spans="1:20" ht="12" customHeight="1" x14ac:dyDescent="0.3">
      <c r="A1522" s="329" t="s">
        <v>289</v>
      </c>
      <c r="B1522" s="330">
        <v>4</v>
      </c>
      <c r="C1522" s="298">
        <v>46057</v>
      </c>
      <c r="D1522" s="299" t="s">
        <v>310</v>
      </c>
      <c r="E1522" s="331">
        <v>63.38</v>
      </c>
      <c r="F1522" s="331"/>
      <c r="G1522" s="333">
        <f t="shared" si="32"/>
        <v>1675.8499999999933</v>
      </c>
      <c r="H1522" s="334"/>
      <c r="I1522" s="335"/>
      <c r="J1522" s="336"/>
      <c r="K1522" s="301"/>
      <c r="L1522" s="336"/>
      <c r="M1522" s="301"/>
      <c r="N1522" s="336"/>
      <c r="O1522" s="301"/>
      <c r="P1522" s="336"/>
      <c r="Q1522" s="301"/>
      <c r="R1522" s="336"/>
      <c r="S1522" s="301"/>
      <c r="T1522" s="336"/>
    </row>
    <row r="1523" spans="1:20" ht="12" customHeight="1" x14ac:dyDescent="0.3">
      <c r="A1523" s="329" t="s">
        <v>287</v>
      </c>
      <c r="B1523" s="330" t="s">
        <v>287</v>
      </c>
      <c r="C1523" s="298">
        <v>46057</v>
      </c>
      <c r="D1523" s="299" t="s">
        <v>452</v>
      </c>
      <c r="E1523" s="331">
        <v>192.78</v>
      </c>
      <c r="F1523" s="331">
        <v>192.78</v>
      </c>
      <c r="G1523" s="333">
        <f t="shared" si="32"/>
        <v>1739.2299999999934</v>
      </c>
      <c r="H1523" s="334"/>
      <c r="I1523" s="335"/>
      <c r="J1523" s="336"/>
      <c r="K1523" s="301"/>
      <c r="L1523" s="336"/>
      <c r="M1523" s="301"/>
      <c r="N1523" s="336"/>
      <c r="O1523" s="301"/>
      <c r="P1523" s="336"/>
      <c r="Q1523" s="301"/>
      <c r="R1523" s="336"/>
      <c r="S1523" s="301"/>
      <c r="T1523" s="336"/>
    </row>
    <row r="1524" spans="1:20" ht="12" customHeight="1" x14ac:dyDescent="0.3">
      <c r="A1524" s="329" t="s">
        <v>294</v>
      </c>
      <c r="B1524" s="330">
        <v>14</v>
      </c>
      <c r="C1524" s="298">
        <v>46057</v>
      </c>
      <c r="D1524" s="299" t="s">
        <v>366</v>
      </c>
      <c r="E1524" s="331">
        <v>68.739999999999995</v>
      </c>
      <c r="F1524" s="331"/>
      <c r="G1524" s="333">
        <f t="shared" si="32"/>
        <v>1739.2299999999934</v>
      </c>
      <c r="H1524" s="334"/>
      <c r="I1524" s="335"/>
      <c r="J1524" s="336"/>
      <c r="K1524" s="301"/>
      <c r="L1524" s="336"/>
      <c r="M1524" s="301"/>
      <c r="N1524" s="336"/>
      <c r="O1524" s="301"/>
      <c r="P1524" s="336"/>
      <c r="Q1524" s="301"/>
      <c r="R1524" s="336"/>
      <c r="S1524" s="301"/>
      <c r="T1524" s="336"/>
    </row>
    <row r="1525" spans="1:20" ht="12" customHeight="1" x14ac:dyDescent="0.3">
      <c r="A1525" s="329" t="s">
        <v>289</v>
      </c>
      <c r="B1525" s="330">
        <v>6</v>
      </c>
      <c r="C1525" s="298">
        <v>46057</v>
      </c>
      <c r="D1525" s="299" t="s">
        <v>300</v>
      </c>
      <c r="E1525" s="331">
        <v>-42.58</v>
      </c>
      <c r="F1525" s="331"/>
      <c r="G1525" s="333">
        <f t="shared" si="32"/>
        <v>1807.9699999999934</v>
      </c>
      <c r="H1525" s="334"/>
      <c r="I1525" s="335"/>
      <c r="J1525" s="336"/>
      <c r="K1525" s="301"/>
      <c r="L1525" s="336"/>
      <c r="M1525" s="301"/>
      <c r="N1525" s="336"/>
      <c r="O1525" s="301"/>
      <c r="P1525" s="336"/>
      <c r="Q1525" s="301"/>
      <c r="R1525" s="336"/>
      <c r="S1525" s="301"/>
      <c r="T1525" s="336"/>
    </row>
    <row r="1526" spans="1:20" ht="12" customHeight="1" x14ac:dyDescent="0.3">
      <c r="A1526" s="329" t="s">
        <v>289</v>
      </c>
      <c r="B1526" s="330">
        <v>1</v>
      </c>
      <c r="C1526" s="298">
        <v>46057</v>
      </c>
      <c r="D1526" s="299" t="s">
        <v>370</v>
      </c>
      <c r="E1526" s="331">
        <v>31.36</v>
      </c>
      <c r="F1526" s="331"/>
      <c r="G1526" s="333">
        <f t="shared" si="32"/>
        <v>1765.3899999999935</v>
      </c>
      <c r="H1526" s="334"/>
      <c r="I1526" s="335"/>
      <c r="J1526" s="336"/>
      <c r="K1526" s="301"/>
      <c r="L1526" s="336"/>
      <c r="M1526" s="301"/>
      <c r="N1526" s="336"/>
      <c r="O1526" s="301"/>
      <c r="P1526" s="336"/>
      <c r="Q1526" s="301"/>
      <c r="R1526" s="336"/>
      <c r="S1526" s="301"/>
      <c r="T1526" s="336"/>
    </row>
    <row r="1527" spans="1:20" ht="12" customHeight="1" x14ac:dyDescent="0.3">
      <c r="A1527" s="329" t="s">
        <v>294</v>
      </c>
      <c r="B1527" s="330">
        <v>17</v>
      </c>
      <c r="C1527" s="298">
        <v>46057</v>
      </c>
      <c r="D1527" s="299" t="s">
        <v>369</v>
      </c>
      <c r="E1527" s="331">
        <v>99</v>
      </c>
      <c r="F1527" s="331"/>
      <c r="G1527" s="333">
        <f t="shared" si="32"/>
        <v>1796.7499999999934</v>
      </c>
      <c r="H1527" s="334"/>
      <c r="I1527" s="335"/>
      <c r="J1527" s="336"/>
      <c r="K1527" s="301"/>
      <c r="L1527" s="336"/>
      <c r="M1527" s="301"/>
      <c r="N1527" s="336"/>
      <c r="O1527" s="301"/>
      <c r="P1527" s="336"/>
      <c r="Q1527" s="301"/>
      <c r="R1527" s="336"/>
      <c r="S1527" s="301"/>
      <c r="T1527" s="336"/>
    </row>
    <row r="1528" spans="1:20" ht="12" customHeight="1" x14ac:dyDescent="0.3">
      <c r="A1528" s="329" t="s">
        <v>284</v>
      </c>
      <c r="B1528" s="330">
        <v>36</v>
      </c>
      <c r="C1528" s="298">
        <v>46056</v>
      </c>
      <c r="D1528" s="299" t="s">
        <v>373</v>
      </c>
      <c r="E1528" s="331">
        <v>50</v>
      </c>
      <c r="F1528" s="331"/>
      <c r="G1528" s="333">
        <f t="shared" si="32"/>
        <v>1895.7499999999934</v>
      </c>
      <c r="H1528" s="334"/>
      <c r="I1528" s="335"/>
      <c r="J1528" s="336"/>
      <c r="K1528" s="301"/>
      <c r="L1528" s="336"/>
      <c r="M1528" s="301"/>
      <c r="N1528" s="336"/>
      <c r="O1528" s="301"/>
      <c r="P1528" s="336"/>
      <c r="Q1528" s="301"/>
      <c r="R1528" s="336"/>
      <c r="S1528" s="301"/>
      <c r="T1528" s="336"/>
    </row>
    <row r="1529" spans="1:20" ht="12" customHeight="1" x14ac:dyDescent="0.3">
      <c r="A1529" s="329" t="s">
        <v>289</v>
      </c>
      <c r="B1529" s="330">
        <v>8</v>
      </c>
      <c r="C1529" s="298">
        <v>46056</v>
      </c>
      <c r="D1529" s="299" t="s">
        <v>319</v>
      </c>
      <c r="E1529" s="331">
        <v>7.92</v>
      </c>
      <c r="F1529" s="331"/>
      <c r="G1529" s="333">
        <f t="shared" si="32"/>
        <v>1945.7499999999934</v>
      </c>
      <c r="H1529" s="334"/>
      <c r="I1529" s="335"/>
      <c r="J1529" s="336"/>
      <c r="K1529" s="301"/>
      <c r="L1529" s="336"/>
      <c r="M1529" s="301"/>
      <c r="N1529" s="336"/>
      <c r="O1529" s="301"/>
      <c r="P1529" s="336"/>
      <c r="Q1529" s="301"/>
      <c r="R1529" s="336"/>
      <c r="S1529" s="301"/>
      <c r="T1529" s="336"/>
    </row>
    <row r="1530" spans="1:20" ht="12" customHeight="1" x14ac:dyDescent="0.3">
      <c r="A1530" s="329" t="s">
        <v>294</v>
      </c>
      <c r="B1530" s="330">
        <v>24</v>
      </c>
      <c r="C1530" s="298">
        <v>46056</v>
      </c>
      <c r="D1530" s="299" t="s">
        <v>858</v>
      </c>
      <c r="E1530" s="331">
        <v>83.58</v>
      </c>
      <c r="F1530" s="331"/>
      <c r="G1530" s="333">
        <f t="shared" si="32"/>
        <v>1953.6699999999935</v>
      </c>
      <c r="H1530" s="334"/>
      <c r="I1530" s="335"/>
      <c r="J1530" s="336"/>
      <c r="K1530" s="301"/>
      <c r="L1530" s="336"/>
      <c r="M1530" s="301"/>
      <c r="N1530" s="336"/>
      <c r="O1530" s="301"/>
      <c r="P1530" s="336"/>
      <c r="Q1530" s="301"/>
      <c r="R1530" s="336"/>
      <c r="S1530" s="301"/>
      <c r="T1530" s="336"/>
    </row>
    <row r="1531" spans="1:20" ht="12" customHeight="1" x14ac:dyDescent="0.3">
      <c r="A1531" s="329" t="s">
        <v>289</v>
      </c>
      <c r="B1531" s="330">
        <v>4</v>
      </c>
      <c r="C1531" s="298">
        <v>46056</v>
      </c>
      <c r="D1531" s="299" t="s">
        <v>453</v>
      </c>
      <c r="E1531" s="331">
        <v>28.64</v>
      </c>
      <c r="F1531" s="331"/>
      <c r="G1531" s="333">
        <f t="shared" si="32"/>
        <v>2037.2499999999934</v>
      </c>
      <c r="H1531" s="334"/>
      <c r="I1531" s="335"/>
      <c r="J1531" s="336"/>
      <c r="K1531" s="301"/>
      <c r="L1531" s="336"/>
      <c r="M1531" s="301"/>
      <c r="N1531" s="336"/>
      <c r="O1531" s="301"/>
      <c r="P1531" s="336"/>
      <c r="Q1531" s="301"/>
      <c r="R1531" s="336"/>
      <c r="S1531" s="301"/>
      <c r="T1531" s="336"/>
    </row>
    <row r="1532" spans="1:20" ht="12" customHeight="1" x14ac:dyDescent="0.3">
      <c r="A1532" s="329" t="s">
        <v>289</v>
      </c>
      <c r="B1532" s="330">
        <v>2</v>
      </c>
      <c r="C1532" s="298">
        <v>46056</v>
      </c>
      <c r="D1532" s="299" t="s">
        <v>357</v>
      </c>
      <c r="E1532" s="331">
        <v>9.4700000000000006</v>
      </c>
      <c r="F1532" s="331"/>
      <c r="G1532" s="333">
        <f t="shared" si="32"/>
        <v>2065.8899999999935</v>
      </c>
      <c r="H1532" s="334"/>
      <c r="I1532" s="335"/>
      <c r="J1532" s="336"/>
      <c r="K1532" s="301"/>
      <c r="L1532" s="336"/>
      <c r="M1532" s="301"/>
      <c r="N1532" s="336"/>
      <c r="O1532" s="301"/>
      <c r="P1532" s="336"/>
      <c r="Q1532" s="301"/>
      <c r="R1532" s="336"/>
      <c r="S1532" s="301"/>
      <c r="T1532" s="336"/>
    </row>
    <row r="1533" spans="1:20" ht="12" customHeight="1" x14ac:dyDescent="0.3">
      <c r="A1533" s="329" t="s">
        <v>289</v>
      </c>
      <c r="B1533" s="330">
        <v>6</v>
      </c>
      <c r="C1533" s="298">
        <v>46055</v>
      </c>
      <c r="D1533" s="299" t="s">
        <v>454</v>
      </c>
      <c r="E1533" s="331">
        <v>20</v>
      </c>
      <c r="F1533" s="331"/>
      <c r="G1533" s="333">
        <f t="shared" si="32"/>
        <v>2075.3599999999933</v>
      </c>
      <c r="H1533" s="334"/>
      <c r="I1533" s="335"/>
      <c r="J1533" s="336"/>
      <c r="K1533" s="301"/>
      <c r="L1533" s="336"/>
      <c r="M1533" s="301"/>
      <c r="N1533" s="336"/>
      <c r="O1533" s="301"/>
      <c r="P1533" s="336"/>
      <c r="Q1533" s="301"/>
      <c r="R1533" s="336"/>
      <c r="S1533" s="301"/>
      <c r="T1533" s="336"/>
    </row>
    <row r="1534" spans="1:20" ht="12" customHeight="1" x14ac:dyDescent="0.3">
      <c r="A1534" s="329" t="s">
        <v>294</v>
      </c>
      <c r="B1534" s="330">
        <v>17</v>
      </c>
      <c r="C1534" s="298">
        <v>46055</v>
      </c>
      <c r="D1534" s="299" t="s">
        <v>188</v>
      </c>
      <c r="E1534" s="331">
        <v>41.54</v>
      </c>
      <c r="F1534" s="331"/>
      <c r="G1534" s="333">
        <f t="shared" si="32"/>
        <v>2095.3599999999933</v>
      </c>
      <c r="H1534" s="334"/>
      <c r="I1534" s="335"/>
      <c r="J1534" s="336"/>
      <c r="K1534" s="301"/>
      <c r="L1534" s="336"/>
      <c r="M1534" s="301"/>
      <c r="N1534" s="336"/>
      <c r="O1534" s="301"/>
      <c r="P1534" s="336"/>
      <c r="Q1534" s="301"/>
      <c r="R1534" s="336"/>
      <c r="S1534" s="301"/>
      <c r="T1534" s="336"/>
    </row>
    <row r="1535" spans="1:20" ht="12" customHeight="1" x14ac:dyDescent="0.3">
      <c r="A1535" s="329" t="s">
        <v>289</v>
      </c>
      <c r="B1535" s="330">
        <v>2</v>
      </c>
      <c r="C1535" s="298">
        <v>46055</v>
      </c>
      <c r="D1535" s="299" t="s">
        <v>296</v>
      </c>
      <c r="E1535" s="331">
        <v>9.92</v>
      </c>
      <c r="F1535" s="331"/>
      <c r="G1535" s="333">
        <f t="shared" si="32"/>
        <v>2136.8999999999933</v>
      </c>
      <c r="H1535" s="334"/>
      <c r="I1535" s="335"/>
      <c r="J1535" s="336"/>
      <c r="K1535" s="301"/>
      <c r="L1535" s="336"/>
      <c r="M1535" s="301"/>
      <c r="N1535" s="336"/>
      <c r="O1535" s="301"/>
      <c r="P1535" s="336"/>
      <c r="Q1535" s="301"/>
      <c r="R1535" s="336"/>
      <c r="S1535" s="301"/>
      <c r="T1535" s="336"/>
    </row>
    <row r="1536" spans="1:20" ht="12" customHeight="1" x14ac:dyDescent="0.3">
      <c r="A1536" s="329" t="s">
        <v>289</v>
      </c>
      <c r="B1536" s="330">
        <v>8</v>
      </c>
      <c r="C1536" s="298">
        <v>46055</v>
      </c>
      <c r="D1536" s="299" t="s">
        <v>455</v>
      </c>
      <c r="E1536" s="331">
        <v>155.38</v>
      </c>
      <c r="F1536" s="331"/>
      <c r="G1536" s="333">
        <f t="shared" si="32"/>
        <v>2146.8199999999933</v>
      </c>
      <c r="H1536" s="334"/>
      <c r="I1536" s="335"/>
      <c r="J1536" s="336"/>
      <c r="K1536" s="301"/>
      <c r="L1536" s="336"/>
      <c r="M1536" s="301"/>
      <c r="N1536" s="336"/>
      <c r="O1536" s="301"/>
      <c r="P1536" s="336"/>
      <c r="Q1536" s="301"/>
      <c r="R1536" s="336"/>
      <c r="S1536" s="301"/>
      <c r="T1536" s="336"/>
    </row>
    <row r="1537" spans="1:20" ht="12" customHeight="1" x14ac:dyDescent="0.3">
      <c r="A1537" s="329" t="s">
        <v>294</v>
      </c>
      <c r="B1537" s="330">
        <v>21</v>
      </c>
      <c r="C1537" s="298">
        <v>46055</v>
      </c>
      <c r="D1537" s="299" t="s">
        <v>194</v>
      </c>
      <c r="E1537" s="331">
        <v>27.35</v>
      </c>
      <c r="F1537" s="331"/>
      <c r="G1537" s="333">
        <f t="shared" si="32"/>
        <v>2302.1999999999935</v>
      </c>
      <c r="H1537" s="334"/>
      <c r="I1537" s="335"/>
      <c r="J1537" s="336"/>
      <c r="K1537" s="301"/>
      <c r="L1537" s="336"/>
      <c r="M1537" s="301"/>
      <c r="N1537" s="336"/>
      <c r="O1537" s="301"/>
      <c r="P1537" s="336"/>
      <c r="Q1537" s="301"/>
      <c r="R1537" s="336"/>
      <c r="S1537" s="301"/>
      <c r="T1537" s="336"/>
    </row>
    <row r="1538" spans="1:20" ht="12" customHeight="1" x14ac:dyDescent="0.3">
      <c r="A1538" s="329" t="s">
        <v>289</v>
      </c>
      <c r="B1538" s="330">
        <v>6</v>
      </c>
      <c r="C1538" s="298">
        <v>46054</v>
      </c>
      <c r="D1538" s="299" t="s">
        <v>300</v>
      </c>
      <c r="E1538" s="331">
        <v>59.37</v>
      </c>
      <c r="F1538" s="331"/>
      <c r="G1538" s="333">
        <f t="shared" si="32"/>
        <v>2329.5499999999934</v>
      </c>
      <c r="H1538" s="334"/>
      <c r="I1538" s="335"/>
      <c r="J1538" s="336"/>
      <c r="K1538" s="301"/>
      <c r="L1538" s="336"/>
      <c r="M1538" s="301"/>
      <c r="N1538" s="336"/>
      <c r="O1538" s="301"/>
      <c r="P1538" s="336"/>
      <c r="Q1538" s="301"/>
      <c r="R1538" s="336"/>
      <c r="S1538" s="301"/>
      <c r="T1538" s="336"/>
    </row>
    <row r="1539" spans="1:20" ht="12" customHeight="1" x14ac:dyDescent="0.3">
      <c r="A1539" s="329" t="s">
        <v>294</v>
      </c>
      <c r="B1539" s="330">
        <v>22</v>
      </c>
      <c r="C1539" s="298">
        <v>46054</v>
      </c>
      <c r="D1539" s="299" t="s">
        <v>374</v>
      </c>
      <c r="E1539" s="331">
        <v>6.37</v>
      </c>
      <c r="F1539" s="331"/>
      <c r="G1539" s="333">
        <f t="shared" si="32"/>
        <v>2388.9199999999933</v>
      </c>
      <c r="H1539" s="334"/>
      <c r="I1539" s="335"/>
      <c r="J1539" s="336"/>
      <c r="K1539" s="301"/>
      <c r="L1539" s="336"/>
      <c r="M1539" s="301"/>
      <c r="N1539" s="336"/>
      <c r="O1539" s="301"/>
      <c r="P1539" s="336"/>
      <c r="Q1539" s="301"/>
      <c r="R1539" s="336"/>
      <c r="S1539" s="301"/>
      <c r="T1539" s="336"/>
    </row>
    <row r="1540" spans="1:20" ht="12" customHeight="1" x14ac:dyDescent="0.3">
      <c r="A1540" s="329" t="s">
        <v>289</v>
      </c>
      <c r="B1540" s="330">
        <v>8</v>
      </c>
      <c r="C1540" s="298">
        <v>46054</v>
      </c>
      <c r="D1540" s="299" t="s">
        <v>456</v>
      </c>
      <c r="E1540" s="331">
        <v>44.65</v>
      </c>
      <c r="F1540" s="331"/>
      <c r="G1540" s="333">
        <f t="shared" si="32"/>
        <v>2395.2899999999931</v>
      </c>
      <c r="H1540" s="334"/>
      <c r="I1540" s="335"/>
      <c r="J1540" s="336"/>
      <c r="K1540" s="301"/>
      <c r="L1540" s="336"/>
      <c r="M1540" s="301"/>
      <c r="N1540" s="336"/>
      <c r="O1540" s="301"/>
      <c r="P1540" s="336"/>
      <c r="Q1540" s="301"/>
      <c r="R1540" s="336"/>
      <c r="S1540" s="301"/>
      <c r="T1540" s="336"/>
    </row>
    <row r="1541" spans="1:20" ht="12" customHeight="1" x14ac:dyDescent="0.3">
      <c r="A1541" s="329" t="s">
        <v>289</v>
      </c>
      <c r="B1541" s="330">
        <v>7</v>
      </c>
      <c r="C1541" s="298">
        <v>46054</v>
      </c>
      <c r="D1541" s="299" t="s">
        <v>337</v>
      </c>
      <c r="E1541" s="331">
        <v>35.17</v>
      </c>
      <c r="F1541" s="331"/>
      <c r="G1541" s="333">
        <f t="shared" si="32"/>
        <v>2439.9399999999932</v>
      </c>
      <c r="H1541" s="334"/>
      <c r="I1541" s="335"/>
      <c r="J1541" s="336"/>
      <c r="K1541" s="301"/>
      <c r="L1541" s="336"/>
      <c r="M1541" s="301"/>
      <c r="N1541" s="336"/>
      <c r="O1541" s="301"/>
      <c r="P1541" s="336"/>
      <c r="Q1541" s="301"/>
      <c r="R1541" s="336"/>
      <c r="S1541" s="301"/>
      <c r="T1541" s="336"/>
    </row>
    <row r="1542" spans="1:20" ht="12" customHeight="1" x14ac:dyDescent="0.3">
      <c r="A1542" s="329" t="s">
        <v>289</v>
      </c>
      <c r="B1542" s="330">
        <v>4</v>
      </c>
      <c r="C1542" s="298">
        <v>46054</v>
      </c>
      <c r="D1542" s="299" t="s">
        <v>310</v>
      </c>
      <c r="E1542" s="331">
        <v>28.48</v>
      </c>
      <c r="F1542" s="331"/>
      <c r="G1542" s="333">
        <f t="shared" si="32"/>
        <v>2475.1099999999933</v>
      </c>
      <c r="H1542" s="334"/>
      <c r="I1542" s="335"/>
      <c r="J1542" s="336"/>
      <c r="K1542" s="301"/>
      <c r="L1542" s="336"/>
      <c r="M1542" s="301"/>
      <c r="N1542" s="336"/>
      <c r="O1542" s="301"/>
      <c r="P1542" s="336"/>
      <c r="Q1542" s="301"/>
      <c r="R1542" s="336"/>
      <c r="S1542" s="301"/>
      <c r="T1542" s="336"/>
    </row>
    <row r="1543" spans="1:20" ht="12" customHeight="1" x14ac:dyDescent="0.3">
      <c r="A1543" s="329" t="s">
        <v>289</v>
      </c>
      <c r="B1543" s="330">
        <v>1</v>
      </c>
      <c r="C1543" s="298">
        <v>46054</v>
      </c>
      <c r="D1543" s="299" t="s">
        <v>311</v>
      </c>
      <c r="E1543" s="331">
        <v>125.07</v>
      </c>
      <c r="F1543" s="331"/>
      <c r="G1543" s="333">
        <f t="shared" si="32"/>
        <v>2503.5899999999933</v>
      </c>
      <c r="H1543" s="334"/>
      <c r="I1543" s="335"/>
      <c r="J1543" s="336"/>
      <c r="K1543" s="301"/>
      <c r="L1543" s="336"/>
      <c r="M1543" s="301"/>
      <c r="N1543" s="336"/>
      <c r="O1543" s="301"/>
      <c r="P1543" s="336"/>
      <c r="Q1543" s="301"/>
      <c r="R1543" s="336"/>
      <c r="S1543" s="301"/>
      <c r="T1543" s="336"/>
    </row>
    <row r="1544" spans="1:20" ht="12" customHeight="1" x14ac:dyDescent="0.3">
      <c r="A1544" s="329" t="s">
        <v>289</v>
      </c>
      <c r="B1544" s="330">
        <v>2</v>
      </c>
      <c r="C1544" s="298">
        <v>46054</v>
      </c>
      <c r="D1544" s="299" t="s">
        <v>456</v>
      </c>
      <c r="E1544" s="331">
        <v>100</v>
      </c>
      <c r="F1544" s="331"/>
      <c r="G1544" s="333">
        <f t="shared" si="32"/>
        <v>2628.6599999999935</v>
      </c>
      <c r="H1544" s="334"/>
      <c r="I1544" s="335"/>
      <c r="J1544" s="336"/>
      <c r="K1544" s="301"/>
      <c r="L1544" s="336"/>
      <c r="M1544" s="301"/>
      <c r="N1544" s="336"/>
      <c r="O1544" s="301"/>
      <c r="P1544" s="336"/>
      <c r="Q1544" s="301"/>
      <c r="R1544" s="336"/>
      <c r="S1544" s="301"/>
      <c r="T1544" s="336"/>
    </row>
    <row r="1545" spans="1:20" ht="12" customHeight="1" x14ac:dyDescent="0.3">
      <c r="A1545" s="329" t="s">
        <v>289</v>
      </c>
      <c r="B1545" s="330">
        <v>1</v>
      </c>
      <c r="C1545" s="298">
        <v>46054</v>
      </c>
      <c r="D1545" s="299" t="s">
        <v>329</v>
      </c>
      <c r="E1545" s="331">
        <v>194.96</v>
      </c>
      <c r="F1545" s="331"/>
      <c r="G1545" s="333">
        <f t="shared" si="32"/>
        <v>2728.6599999999935</v>
      </c>
      <c r="H1545" s="334"/>
      <c r="I1545" s="335"/>
      <c r="J1545" s="336"/>
      <c r="K1545" s="301"/>
      <c r="L1545" s="336"/>
      <c r="M1545" s="301"/>
      <c r="N1545" s="336"/>
      <c r="O1545" s="301"/>
      <c r="P1545" s="336"/>
      <c r="Q1545" s="301"/>
      <c r="R1545" s="336"/>
      <c r="S1545" s="301"/>
      <c r="T1545" s="336"/>
    </row>
    <row r="1546" spans="1:20" ht="12" customHeight="1" x14ac:dyDescent="0.3">
      <c r="A1546" s="329" t="s">
        <v>289</v>
      </c>
      <c r="B1546" s="330">
        <v>2</v>
      </c>
      <c r="C1546" s="298">
        <v>46054</v>
      </c>
      <c r="D1546" s="299" t="s">
        <v>409</v>
      </c>
      <c r="E1546" s="331">
        <v>75.53</v>
      </c>
      <c r="F1546" s="331"/>
      <c r="G1546" s="333">
        <f t="shared" si="32"/>
        <v>2923.6199999999935</v>
      </c>
      <c r="H1546" s="334"/>
      <c r="I1546" s="335"/>
      <c r="J1546" s="336"/>
      <c r="K1546" s="301"/>
      <c r="L1546" s="336"/>
      <c r="M1546" s="301"/>
      <c r="N1546" s="336"/>
      <c r="O1546" s="301"/>
      <c r="P1546" s="336"/>
      <c r="Q1546" s="301"/>
      <c r="R1546" s="336"/>
      <c r="S1546" s="301"/>
      <c r="T1546" s="336"/>
    </row>
    <row r="1547" spans="1:20" ht="12" customHeight="1" x14ac:dyDescent="0.3">
      <c r="A1547" s="329" t="s">
        <v>284</v>
      </c>
      <c r="B1547" s="330">
        <v>37</v>
      </c>
      <c r="C1547" s="298">
        <v>46053</v>
      </c>
      <c r="D1547" s="299" t="s">
        <v>457</v>
      </c>
      <c r="E1547" s="331">
        <v>3194.64</v>
      </c>
      <c r="F1547" s="331"/>
      <c r="G1547" s="333">
        <f t="shared" si="32"/>
        <v>2999.1499999999937</v>
      </c>
      <c r="H1547" s="334"/>
      <c r="I1547" s="335"/>
      <c r="J1547" s="336"/>
      <c r="K1547" s="301"/>
      <c r="L1547" s="336"/>
      <c r="M1547" s="301"/>
      <c r="N1547" s="336"/>
      <c r="O1547" s="301"/>
      <c r="P1547" s="336"/>
      <c r="Q1547" s="301"/>
      <c r="R1547" s="336"/>
      <c r="S1547" s="301"/>
      <c r="T1547" s="336"/>
    </row>
    <row r="1548" spans="1:20" ht="12" customHeight="1" x14ac:dyDescent="0.3">
      <c r="A1548" s="329" t="s">
        <v>286</v>
      </c>
      <c r="B1548" s="330">
        <v>25</v>
      </c>
      <c r="C1548" s="298">
        <v>46053</v>
      </c>
      <c r="D1548" s="298" t="s">
        <v>204</v>
      </c>
      <c r="E1548" s="331">
        <v>350</v>
      </c>
      <c r="F1548" s="331"/>
      <c r="G1548" s="333">
        <f t="shared" si="32"/>
        <v>6193.7899999999936</v>
      </c>
      <c r="H1548" s="334"/>
      <c r="I1548" s="335"/>
      <c r="J1548" s="336"/>
      <c r="K1548" s="301"/>
      <c r="L1548" s="336"/>
      <c r="M1548" s="301"/>
      <c r="N1548" s="336"/>
      <c r="O1548" s="301"/>
      <c r="P1548" s="336"/>
      <c r="Q1548" s="301"/>
      <c r="R1548" s="336"/>
      <c r="S1548" s="301"/>
      <c r="T1548" s="336"/>
    </row>
    <row r="1549" spans="1:20" ht="12" customHeight="1" x14ac:dyDescent="0.3">
      <c r="A1549" s="329" t="s">
        <v>286</v>
      </c>
      <c r="B1549" s="330">
        <v>26</v>
      </c>
      <c r="C1549" s="298">
        <v>46053</v>
      </c>
      <c r="D1549" s="298" t="s">
        <v>205</v>
      </c>
      <c r="E1549" s="331">
        <v>320</v>
      </c>
      <c r="F1549" s="331"/>
      <c r="G1549" s="333">
        <f t="shared" si="32"/>
        <v>6543.7899999999936</v>
      </c>
      <c r="H1549" s="334"/>
      <c r="I1549" s="335"/>
      <c r="J1549" s="336"/>
      <c r="K1549" s="301"/>
      <c r="L1549" s="336"/>
      <c r="M1549" s="301"/>
      <c r="N1549" s="336"/>
      <c r="O1549" s="301"/>
      <c r="P1549" s="336"/>
      <c r="Q1549" s="301"/>
      <c r="R1549" s="336"/>
      <c r="S1549" s="301"/>
      <c r="T1549" s="336"/>
    </row>
    <row r="1550" spans="1:20" ht="12" customHeight="1" x14ac:dyDescent="0.3">
      <c r="A1550" s="329" t="s">
        <v>286</v>
      </c>
      <c r="B1550" s="330">
        <v>27</v>
      </c>
      <c r="C1550" s="298">
        <v>46053</v>
      </c>
      <c r="D1550" s="298" t="s">
        <v>206</v>
      </c>
      <c r="E1550" s="331">
        <v>25</v>
      </c>
      <c r="F1550" s="331"/>
      <c r="G1550" s="333">
        <f t="shared" si="32"/>
        <v>6863.7899999999936</v>
      </c>
      <c r="H1550" s="334"/>
      <c r="I1550" s="335"/>
      <c r="J1550" s="336"/>
      <c r="K1550" s="301"/>
      <c r="L1550" s="336"/>
      <c r="M1550" s="301"/>
      <c r="N1550" s="336"/>
      <c r="O1550" s="301"/>
      <c r="P1550" s="336"/>
      <c r="Q1550" s="301"/>
      <c r="R1550" s="336"/>
      <c r="S1550" s="301"/>
      <c r="T1550" s="336"/>
    </row>
    <row r="1551" spans="1:20" ht="12" customHeight="1" x14ac:dyDescent="0.3">
      <c r="A1551" s="329" t="s">
        <v>286</v>
      </c>
      <c r="B1551" s="330">
        <v>28</v>
      </c>
      <c r="C1551" s="298">
        <v>46053</v>
      </c>
      <c r="D1551" s="298" t="s">
        <v>207</v>
      </c>
      <c r="E1551" s="331">
        <v>25</v>
      </c>
      <c r="F1551" s="331"/>
      <c r="G1551" s="333">
        <f t="shared" si="32"/>
        <v>6888.7899999999936</v>
      </c>
      <c r="H1551" s="334"/>
      <c r="I1551" s="335"/>
      <c r="J1551" s="336"/>
      <c r="K1551" s="301"/>
      <c r="L1551" s="336"/>
      <c r="M1551" s="301"/>
      <c r="N1551" s="336"/>
      <c r="O1551" s="301"/>
      <c r="P1551" s="336"/>
      <c r="Q1551" s="301"/>
      <c r="R1551" s="336"/>
      <c r="S1551" s="301"/>
      <c r="T1551" s="336"/>
    </row>
    <row r="1552" spans="1:20" ht="12" customHeight="1" x14ac:dyDescent="0.3">
      <c r="A1552" s="329" t="s">
        <v>286</v>
      </c>
      <c r="B1552" s="330">
        <v>29</v>
      </c>
      <c r="C1552" s="298">
        <v>46053</v>
      </c>
      <c r="D1552" s="298" t="s">
        <v>208</v>
      </c>
      <c r="E1552" s="331">
        <v>45</v>
      </c>
      <c r="F1552" s="331"/>
      <c r="G1552" s="333">
        <f t="shared" si="32"/>
        <v>6913.7899999999936</v>
      </c>
      <c r="H1552" s="334"/>
      <c r="I1552" s="335"/>
      <c r="J1552" s="336"/>
      <c r="K1552" s="301"/>
      <c r="L1552" s="336"/>
      <c r="M1552" s="301"/>
      <c r="N1552" s="336"/>
      <c r="O1552" s="301"/>
      <c r="P1552" s="336"/>
      <c r="Q1552" s="301"/>
      <c r="R1552" s="336"/>
      <c r="S1552" s="301"/>
      <c r="T1552" s="336"/>
    </row>
    <row r="1553" spans="1:20" ht="12" customHeight="1" x14ac:dyDescent="0.3">
      <c r="A1553" s="329" t="s">
        <v>286</v>
      </c>
      <c r="B1553" s="330">
        <v>30</v>
      </c>
      <c r="C1553" s="298">
        <v>46053</v>
      </c>
      <c r="D1553" s="298" t="s">
        <v>209</v>
      </c>
      <c r="E1553" s="331">
        <v>400</v>
      </c>
      <c r="F1553" s="331"/>
      <c r="G1553" s="333">
        <f t="shared" si="32"/>
        <v>6958.7899999999936</v>
      </c>
      <c r="H1553" s="334"/>
      <c r="I1553" s="335"/>
      <c r="J1553" s="336"/>
      <c r="K1553" s="301"/>
      <c r="L1553" s="336"/>
      <c r="M1553" s="301"/>
      <c r="N1553" s="336"/>
      <c r="O1553" s="301"/>
      <c r="P1553" s="336"/>
      <c r="Q1553" s="301"/>
      <c r="R1553" s="336"/>
      <c r="S1553" s="301"/>
      <c r="T1553" s="336"/>
    </row>
    <row r="1554" spans="1:20" ht="12" customHeight="1" x14ac:dyDescent="0.3">
      <c r="A1554" s="329" t="s">
        <v>286</v>
      </c>
      <c r="B1554" s="330">
        <v>31</v>
      </c>
      <c r="C1554" s="298">
        <v>46053</v>
      </c>
      <c r="D1554" s="298" t="s">
        <v>210</v>
      </c>
      <c r="E1554" s="331">
        <v>375</v>
      </c>
      <c r="F1554" s="331"/>
      <c r="G1554" s="333">
        <f t="shared" si="32"/>
        <v>7358.7899999999936</v>
      </c>
      <c r="H1554" s="334"/>
      <c r="I1554" s="335"/>
      <c r="J1554" s="336"/>
      <c r="K1554" s="301"/>
      <c r="L1554" s="336"/>
      <c r="M1554" s="301"/>
      <c r="N1554" s="336"/>
      <c r="O1554" s="301"/>
      <c r="P1554" s="336"/>
      <c r="Q1554" s="301"/>
      <c r="R1554" s="336"/>
      <c r="S1554" s="301"/>
      <c r="T1554" s="336"/>
    </row>
    <row r="1555" spans="1:20" ht="12" customHeight="1" x14ac:dyDescent="0.3">
      <c r="A1555" s="329" t="s">
        <v>286</v>
      </c>
      <c r="B1555" s="330">
        <v>32</v>
      </c>
      <c r="C1555" s="298">
        <v>46053</v>
      </c>
      <c r="D1555" s="298" t="s">
        <v>211</v>
      </c>
      <c r="E1555" s="331">
        <v>100</v>
      </c>
      <c r="F1555" s="331"/>
      <c r="G1555" s="333">
        <f t="shared" si="32"/>
        <v>7733.7899999999936</v>
      </c>
      <c r="H1555" s="334"/>
      <c r="I1555" s="335"/>
      <c r="J1555" s="336"/>
      <c r="K1555" s="301"/>
      <c r="L1555" s="336"/>
      <c r="M1555" s="301"/>
      <c r="N1555" s="336"/>
      <c r="O1555" s="301"/>
      <c r="P1555" s="336"/>
      <c r="Q1555" s="301"/>
      <c r="R1555" s="336"/>
      <c r="S1555" s="301"/>
      <c r="T1555" s="336"/>
    </row>
    <row r="1556" spans="1:20" ht="12" customHeight="1" x14ac:dyDescent="0.3">
      <c r="A1556" s="329" t="s">
        <v>286</v>
      </c>
      <c r="B1556" s="330">
        <v>33</v>
      </c>
      <c r="C1556" s="298">
        <v>46053</v>
      </c>
      <c r="D1556" s="298" t="s">
        <v>212</v>
      </c>
      <c r="E1556" s="331">
        <v>85</v>
      </c>
      <c r="F1556" s="331"/>
      <c r="G1556" s="333">
        <f t="shared" si="32"/>
        <v>7833.7899999999936</v>
      </c>
      <c r="H1556" s="334"/>
      <c r="I1556" s="335"/>
      <c r="J1556" s="336"/>
      <c r="K1556" s="301"/>
      <c r="L1556" s="336"/>
      <c r="M1556" s="301"/>
      <c r="N1556" s="336"/>
      <c r="O1556" s="301"/>
      <c r="P1556" s="336"/>
      <c r="Q1556" s="301"/>
      <c r="R1556" s="336"/>
      <c r="S1556" s="301"/>
      <c r="T1556" s="336"/>
    </row>
    <row r="1557" spans="1:20" ht="12" customHeight="1" x14ac:dyDescent="0.3">
      <c r="A1557" s="329" t="s">
        <v>286</v>
      </c>
      <c r="B1557" s="330">
        <v>34</v>
      </c>
      <c r="C1557" s="298">
        <v>46053</v>
      </c>
      <c r="D1557" s="298" t="s">
        <v>213</v>
      </c>
      <c r="E1557" s="331">
        <v>230</v>
      </c>
      <c r="F1557" s="331"/>
      <c r="G1557" s="333">
        <f t="shared" si="32"/>
        <v>7918.7899999999936</v>
      </c>
      <c r="H1557" s="334"/>
      <c r="I1557" s="335"/>
      <c r="J1557" s="336"/>
      <c r="K1557" s="301"/>
      <c r="L1557" s="336"/>
      <c r="M1557" s="301"/>
      <c r="N1557" s="336"/>
      <c r="O1557" s="301"/>
      <c r="P1557" s="336"/>
      <c r="Q1557" s="301"/>
      <c r="R1557" s="336"/>
      <c r="S1557" s="301"/>
      <c r="T1557" s="336"/>
    </row>
    <row r="1558" spans="1:20" ht="12" customHeight="1" x14ac:dyDescent="0.3">
      <c r="A1558" s="329" t="s">
        <v>286</v>
      </c>
      <c r="B1558" s="330">
        <v>35</v>
      </c>
      <c r="C1558" s="298">
        <v>46053</v>
      </c>
      <c r="D1558" s="298" t="s">
        <v>214</v>
      </c>
      <c r="E1558" s="331">
        <v>45</v>
      </c>
      <c r="F1558" s="331"/>
      <c r="G1558" s="333">
        <f t="shared" si="32"/>
        <v>8148.7899999999936</v>
      </c>
      <c r="H1558" s="334"/>
      <c r="I1558" s="335"/>
      <c r="J1558" s="336"/>
      <c r="K1558" s="301"/>
      <c r="L1558" s="336"/>
      <c r="M1558" s="301"/>
      <c r="N1558" s="336"/>
      <c r="O1558" s="301"/>
      <c r="P1558" s="336"/>
      <c r="Q1558" s="301"/>
      <c r="R1558" s="336"/>
      <c r="S1558" s="301"/>
      <c r="T1558" s="336"/>
    </row>
    <row r="1559" spans="1:20" ht="12" customHeight="1" x14ac:dyDescent="0.3">
      <c r="A1559" s="329" t="s">
        <v>289</v>
      </c>
      <c r="B1559" s="330">
        <v>8</v>
      </c>
      <c r="C1559" s="298">
        <v>46053</v>
      </c>
      <c r="D1559" s="298" t="s">
        <v>319</v>
      </c>
      <c r="E1559" s="331">
        <v>31.03</v>
      </c>
      <c r="F1559" s="331"/>
      <c r="G1559" s="333">
        <f t="shared" si="32"/>
        <v>8193.7899999999936</v>
      </c>
      <c r="H1559" s="334"/>
      <c r="I1559" s="335"/>
      <c r="J1559" s="336"/>
      <c r="K1559" s="301"/>
      <c r="L1559" s="336"/>
      <c r="M1559" s="301"/>
      <c r="N1559" s="336"/>
      <c r="O1559" s="301"/>
      <c r="P1559" s="336"/>
      <c r="Q1559" s="301"/>
      <c r="R1559" s="336"/>
      <c r="S1559" s="301"/>
      <c r="T1559" s="336"/>
    </row>
    <row r="1560" spans="1:20" ht="12" customHeight="1" x14ac:dyDescent="0.3">
      <c r="A1560" s="329" t="s">
        <v>294</v>
      </c>
      <c r="B1560" s="330">
        <v>10</v>
      </c>
      <c r="C1560" s="298">
        <v>46053</v>
      </c>
      <c r="D1560" s="298" t="s">
        <v>176</v>
      </c>
      <c r="E1560" s="331">
        <v>17.899999999999999</v>
      </c>
      <c r="F1560" s="331"/>
      <c r="G1560" s="333">
        <f t="shared" si="32"/>
        <v>8224.8199999999943</v>
      </c>
      <c r="H1560" s="334"/>
      <c r="I1560" s="335"/>
      <c r="J1560" s="336"/>
      <c r="K1560" s="301"/>
      <c r="L1560" s="336"/>
      <c r="M1560" s="301"/>
      <c r="N1560" s="336"/>
      <c r="O1560" s="301"/>
      <c r="P1560" s="336"/>
      <c r="Q1560" s="301"/>
      <c r="R1560" s="336"/>
      <c r="S1560" s="301"/>
      <c r="T1560" s="336"/>
    </row>
    <row r="1561" spans="1:20" ht="12" customHeight="1" x14ac:dyDescent="0.3">
      <c r="A1561" s="329" t="s">
        <v>289</v>
      </c>
      <c r="B1561" s="330">
        <v>3</v>
      </c>
      <c r="C1561" s="298">
        <v>46053</v>
      </c>
      <c r="D1561" s="298" t="s">
        <v>347</v>
      </c>
      <c r="E1561" s="331">
        <v>18.84</v>
      </c>
      <c r="F1561" s="331"/>
      <c r="G1561" s="333">
        <f t="shared" si="32"/>
        <v>8242.7199999999939</v>
      </c>
      <c r="H1561" s="334"/>
      <c r="I1561" s="335"/>
      <c r="J1561" s="336"/>
      <c r="K1561" s="301"/>
      <c r="L1561" s="336"/>
      <c r="M1561" s="301"/>
      <c r="N1561" s="336"/>
      <c r="O1561" s="301"/>
      <c r="P1561" s="336"/>
      <c r="Q1561" s="301"/>
      <c r="R1561" s="336"/>
      <c r="S1561" s="301"/>
      <c r="T1561" s="336"/>
    </row>
    <row r="1562" spans="1:20" ht="12" customHeight="1" x14ac:dyDescent="0.3">
      <c r="A1562" s="329" t="s">
        <v>289</v>
      </c>
      <c r="B1562" s="330">
        <v>8</v>
      </c>
      <c r="C1562" s="298">
        <v>46053</v>
      </c>
      <c r="D1562" s="298" t="s">
        <v>319</v>
      </c>
      <c r="E1562" s="331">
        <v>25.54</v>
      </c>
      <c r="F1562" s="331"/>
      <c r="G1562" s="333">
        <f t="shared" si="32"/>
        <v>8261.559999999994</v>
      </c>
      <c r="H1562" s="334"/>
      <c r="I1562" s="335"/>
      <c r="J1562" s="336"/>
      <c r="K1562" s="301"/>
      <c r="L1562" s="336"/>
      <c r="M1562" s="301"/>
      <c r="N1562" s="336"/>
      <c r="O1562" s="301"/>
      <c r="P1562" s="336"/>
      <c r="Q1562" s="301"/>
      <c r="R1562" s="336"/>
      <c r="S1562" s="301"/>
      <c r="T1562" s="336"/>
    </row>
    <row r="1563" spans="1:20" ht="12" customHeight="1" x14ac:dyDescent="0.3">
      <c r="A1563" s="329" t="s">
        <v>289</v>
      </c>
      <c r="B1563" s="330">
        <v>8</v>
      </c>
      <c r="C1563" s="298">
        <v>46053</v>
      </c>
      <c r="D1563" s="298" t="s">
        <v>308</v>
      </c>
      <c r="E1563" s="331">
        <v>52.59</v>
      </c>
      <c r="F1563" s="331"/>
      <c r="G1563" s="333">
        <f t="shared" si="32"/>
        <v>8287.0999999999949</v>
      </c>
      <c r="H1563" s="334"/>
      <c r="I1563" s="335"/>
      <c r="J1563" s="336"/>
      <c r="K1563" s="301"/>
      <c r="L1563" s="336"/>
      <c r="M1563" s="301"/>
      <c r="N1563" s="336"/>
      <c r="O1563" s="301"/>
      <c r="P1563" s="336"/>
      <c r="Q1563" s="301"/>
      <c r="R1563" s="336"/>
      <c r="S1563" s="301"/>
      <c r="T1563" s="336"/>
    </row>
    <row r="1564" spans="1:20" ht="12" customHeight="1" x14ac:dyDescent="0.3">
      <c r="A1564" s="329" t="s">
        <v>335</v>
      </c>
      <c r="B1564" s="330" t="s">
        <v>335</v>
      </c>
      <c r="C1564" s="298">
        <v>46052</v>
      </c>
      <c r="D1564" s="299" t="s">
        <v>458</v>
      </c>
      <c r="E1564" s="331"/>
      <c r="F1564" s="331">
        <v>422</v>
      </c>
      <c r="G1564" s="333">
        <f t="shared" si="32"/>
        <v>8339.6899999999951</v>
      </c>
      <c r="H1564" s="334"/>
      <c r="I1564" s="335"/>
      <c r="J1564" s="336"/>
      <c r="K1564" s="301"/>
      <c r="L1564" s="336"/>
      <c r="M1564" s="301"/>
      <c r="N1564" s="336"/>
      <c r="O1564" s="301"/>
      <c r="P1564" s="336"/>
      <c r="Q1564" s="301"/>
      <c r="R1564" s="336"/>
      <c r="S1564" s="301"/>
      <c r="T1564" s="336"/>
    </row>
    <row r="1565" spans="1:20" ht="12" customHeight="1" x14ac:dyDescent="0.3">
      <c r="A1565" s="329" t="s">
        <v>289</v>
      </c>
      <c r="B1565" s="330">
        <v>5</v>
      </c>
      <c r="C1565" s="298">
        <v>46052</v>
      </c>
      <c r="D1565" s="299" t="s">
        <v>862</v>
      </c>
      <c r="E1565" s="331">
        <v>200</v>
      </c>
      <c r="F1565" s="331"/>
      <c r="G1565" s="333">
        <f t="shared" si="32"/>
        <v>7917.6899999999951</v>
      </c>
      <c r="H1565" s="334"/>
      <c r="I1565" s="335"/>
      <c r="J1565" s="336"/>
      <c r="K1565" s="301"/>
      <c r="L1565" s="336"/>
      <c r="M1565" s="301"/>
      <c r="N1565" s="336"/>
      <c r="O1565" s="301"/>
      <c r="P1565" s="336"/>
      <c r="Q1565" s="301"/>
      <c r="R1565" s="336"/>
      <c r="S1565" s="301"/>
      <c r="T1565" s="336"/>
    </row>
    <row r="1566" spans="1:20" ht="12" customHeight="1" x14ac:dyDescent="0.3">
      <c r="A1566" s="329" t="s">
        <v>289</v>
      </c>
      <c r="B1566" s="330">
        <v>2</v>
      </c>
      <c r="C1566" s="298">
        <v>46052</v>
      </c>
      <c r="D1566" s="299" t="s">
        <v>296</v>
      </c>
      <c r="E1566" s="331">
        <v>8.52</v>
      </c>
      <c r="F1566" s="331"/>
      <c r="G1566" s="333">
        <f t="shared" si="32"/>
        <v>8117.6899999999951</v>
      </c>
      <c r="H1566" s="334"/>
      <c r="I1566" s="335"/>
      <c r="J1566" s="336"/>
      <c r="K1566" s="301"/>
      <c r="L1566" s="336"/>
      <c r="M1566" s="301"/>
      <c r="N1566" s="336"/>
      <c r="O1566" s="301"/>
      <c r="P1566" s="336"/>
      <c r="Q1566" s="301"/>
      <c r="R1566" s="336"/>
      <c r="S1566" s="301"/>
      <c r="T1566" s="336"/>
    </row>
    <row r="1567" spans="1:20" ht="12" customHeight="1" x14ac:dyDescent="0.3">
      <c r="A1567" s="329" t="s">
        <v>287</v>
      </c>
      <c r="B1567" s="330" t="s">
        <v>287</v>
      </c>
      <c r="C1567" s="298">
        <v>46052</v>
      </c>
      <c r="D1567" s="299" t="s">
        <v>459</v>
      </c>
      <c r="E1567" s="331">
        <v>831.92</v>
      </c>
      <c r="F1567" s="331">
        <v>831.92</v>
      </c>
      <c r="G1567" s="333">
        <f t="shared" si="32"/>
        <v>8126.2099999999955</v>
      </c>
      <c r="H1567" s="334"/>
      <c r="I1567" s="335"/>
      <c r="J1567" s="336"/>
      <c r="K1567" s="301"/>
      <c r="L1567" s="336"/>
      <c r="M1567" s="301"/>
      <c r="N1567" s="336"/>
      <c r="O1567" s="301"/>
      <c r="P1567" s="336"/>
      <c r="Q1567" s="301"/>
      <c r="R1567" s="336"/>
      <c r="S1567" s="301"/>
      <c r="T1567" s="336"/>
    </row>
    <row r="1568" spans="1:20" ht="12" customHeight="1" x14ac:dyDescent="0.3">
      <c r="A1568" s="329" t="s">
        <v>289</v>
      </c>
      <c r="B1568" s="330">
        <v>5</v>
      </c>
      <c r="C1568" s="298">
        <v>46052</v>
      </c>
      <c r="D1568" s="299" t="s">
        <v>440</v>
      </c>
      <c r="E1568" s="331">
        <v>200</v>
      </c>
      <c r="F1568" s="331"/>
      <c r="G1568" s="333">
        <f t="shared" si="32"/>
        <v>8126.2099999999955</v>
      </c>
      <c r="H1568" s="334"/>
      <c r="I1568" s="335"/>
      <c r="J1568" s="336"/>
      <c r="K1568" s="301"/>
      <c r="L1568" s="336"/>
      <c r="M1568" s="301"/>
      <c r="N1568" s="336"/>
      <c r="O1568" s="301"/>
      <c r="P1568" s="336"/>
      <c r="Q1568" s="301"/>
      <c r="R1568" s="336"/>
      <c r="S1568" s="301"/>
      <c r="T1568" s="336"/>
    </row>
    <row r="1569" spans="1:20" ht="12" customHeight="1" x14ac:dyDescent="0.3">
      <c r="A1569" s="329" t="s">
        <v>289</v>
      </c>
      <c r="B1569" s="330">
        <v>2</v>
      </c>
      <c r="C1569" s="298">
        <v>46052</v>
      </c>
      <c r="D1569" s="299" t="s">
        <v>324</v>
      </c>
      <c r="E1569" s="331">
        <v>11.04</v>
      </c>
      <c r="F1569" s="331"/>
      <c r="G1569" s="333">
        <f t="shared" si="32"/>
        <v>8326.2099999999955</v>
      </c>
      <c r="H1569" s="334"/>
      <c r="I1569" s="335"/>
      <c r="J1569" s="336"/>
      <c r="K1569" s="301"/>
      <c r="L1569" s="336"/>
      <c r="M1569" s="301"/>
      <c r="N1569" s="336"/>
      <c r="O1569" s="301"/>
      <c r="P1569" s="336"/>
      <c r="Q1569" s="301"/>
      <c r="R1569" s="336"/>
      <c r="S1569" s="301"/>
      <c r="T1569" s="336"/>
    </row>
    <row r="1570" spans="1:20" ht="12" customHeight="1" x14ac:dyDescent="0.3">
      <c r="A1570" s="329" t="s">
        <v>291</v>
      </c>
      <c r="B1570" s="330">
        <v>38</v>
      </c>
      <c r="C1570" s="298">
        <v>46051</v>
      </c>
      <c r="D1570" s="299" t="s">
        <v>293</v>
      </c>
      <c r="E1570" s="331"/>
      <c r="F1570" s="331">
        <v>4365.6499999999996</v>
      </c>
      <c r="G1570" s="333">
        <f t="shared" si="32"/>
        <v>8337.2499999999964</v>
      </c>
      <c r="H1570" s="334"/>
      <c r="I1570" s="335"/>
      <c r="J1570" s="336"/>
      <c r="K1570" s="301"/>
      <c r="L1570" s="336"/>
      <c r="M1570" s="301"/>
      <c r="N1570" s="336"/>
      <c r="O1570" s="301"/>
      <c r="P1570" s="336"/>
      <c r="Q1570" s="301"/>
      <c r="R1570" s="336"/>
      <c r="S1570" s="301"/>
      <c r="T1570" s="336"/>
    </row>
    <row r="1571" spans="1:20" ht="12" customHeight="1" x14ac:dyDescent="0.3">
      <c r="A1571" s="329" t="s">
        <v>289</v>
      </c>
      <c r="B1571" s="330">
        <v>2</v>
      </c>
      <c r="C1571" s="298">
        <v>46051</v>
      </c>
      <c r="D1571" s="299" t="s">
        <v>296</v>
      </c>
      <c r="E1571" s="331">
        <v>18.28</v>
      </c>
      <c r="F1571" s="331"/>
      <c r="G1571" s="333">
        <f t="shared" si="32"/>
        <v>3971.5999999999976</v>
      </c>
      <c r="H1571" s="334"/>
      <c r="I1571" s="335"/>
      <c r="J1571" s="336"/>
      <c r="K1571" s="301"/>
      <c r="L1571" s="336"/>
      <c r="M1571" s="301"/>
      <c r="N1571" s="336"/>
      <c r="O1571" s="301"/>
      <c r="P1571" s="336"/>
      <c r="Q1571" s="301"/>
      <c r="R1571" s="336"/>
      <c r="S1571" s="301"/>
      <c r="T1571" s="336"/>
    </row>
    <row r="1572" spans="1:20" ht="12" customHeight="1" x14ac:dyDescent="0.3">
      <c r="A1572" s="329" t="s">
        <v>289</v>
      </c>
      <c r="B1572" s="330">
        <v>4</v>
      </c>
      <c r="C1572" s="298">
        <v>46051</v>
      </c>
      <c r="D1572" s="299" t="s">
        <v>295</v>
      </c>
      <c r="E1572" s="331">
        <v>57.06</v>
      </c>
      <c r="F1572" s="331"/>
      <c r="G1572" s="333">
        <f t="shared" si="32"/>
        <v>3989.8799999999978</v>
      </c>
      <c r="H1572" s="334"/>
      <c r="I1572" s="335"/>
      <c r="J1572" s="336"/>
      <c r="K1572" s="301"/>
      <c r="L1572" s="336"/>
      <c r="M1572" s="301"/>
      <c r="N1572" s="336"/>
      <c r="O1572" s="301"/>
      <c r="P1572" s="336"/>
      <c r="Q1572" s="301"/>
      <c r="R1572" s="336"/>
      <c r="S1572" s="301"/>
      <c r="T1572" s="336"/>
    </row>
    <row r="1573" spans="1:20" ht="12" customHeight="1" x14ac:dyDescent="0.3">
      <c r="A1573" s="329" t="s">
        <v>287</v>
      </c>
      <c r="B1573" s="330" t="s">
        <v>287</v>
      </c>
      <c r="C1573" s="298">
        <v>46051</v>
      </c>
      <c r="D1573" s="299" t="s">
        <v>460</v>
      </c>
      <c r="E1573" s="331">
        <v>89.42</v>
      </c>
      <c r="F1573" s="331">
        <v>89.42</v>
      </c>
      <c r="G1573" s="333">
        <f t="shared" si="32"/>
        <v>4046.9399999999978</v>
      </c>
      <c r="H1573" s="334"/>
      <c r="I1573" s="335"/>
      <c r="J1573" s="336"/>
      <c r="K1573" s="301"/>
      <c r="L1573" s="336"/>
      <c r="M1573" s="301"/>
      <c r="N1573" s="336"/>
      <c r="O1573" s="301"/>
      <c r="P1573" s="336"/>
      <c r="Q1573" s="301"/>
      <c r="R1573" s="336"/>
      <c r="S1573" s="301"/>
      <c r="T1573" s="336"/>
    </row>
    <row r="1574" spans="1:20" ht="12" customHeight="1" x14ac:dyDescent="0.3">
      <c r="A1574" s="329" t="s">
        <v>289</v>
      </c>
      <c r="B1574" s="330">
        <v>8</v>
      </c>
      <c r="C1574" s="298">
        <v>46051</v>
      </c>
      <c r="D1574" s="299" t="s">
        <v>461</v>
      </c>
      <c r="E1574" s="331">
        <v>59</v>
      </c>
      <c r="F1574" s="331"/>
      <c r="G1574" s="333">
        <f t="shared" si="32"/>
        <v>4046.9399999999978</v>
      </c>
      <c r="H1574" s="334"/>
      <c r="I1574" s="335"/>
      <c r="J1574" s="336"/>
      <c r="K1574" s="301"/>
      <c r="L1574" s="336"/>
      <c r="M1574" s="301"/>
      <c r="N1574" s="336"/>
      <c r="O1574" s="301"/>
      <c r="P1574" s="336"/>
      <c r="Q1574" s="301"/>
      <c r="R1574" s="336"/>
      <c r="S1574" s="301"/>
      <c r="T1574" s="336"/>
    </row>
    <row r="1575" spans="1:20" ht="12" customHeight="1" x14ac:dyDescent="0.3">
      <c r="A1575" s="329" t="s">
        <v>289</v>
      </c>
      <c r="B1575" s="330">
        <v>2</v>
      </c>
      <c r="C1575" s="298">
        <v>46051</v>
      </c>
      <c r="D1575" s="299" t="s">
        <v>370</v>
      </c>
      <c r="E1575" s="331">
        <v>19.899999999999999</v>
      </c>
      <c r="F1575" s="331"/>
      <c r="G1575" s="333">
        <f t="shared" si="32"/>
        <v>4105.9399999999978</v>
      </c>
      <c r="H1575" s="334"/>
      <c r="I1575" s="335"/>
      <c r="J1575" s="336"/>
      <c r="K1575" s="301"/>
      <c r="L1575" s="336"/>
      <c r="M1575" s="301"/>
      <c r="N1575" s="336"/>
      <c r="O1575" s="301"/>
      <c r="P1575" s="336"/>
      <c r="Q1575" s="301"/>
      <c r="R1575" s="336"/>
      <c r="S1575" s="301"/>
      <c r="T1575" s="336"/>
    </row>
    <row r="1576" spans="1:20" ht="12" customHeight="1" x14ac:dyDescent="0.3">
      <c r="A1576" s="329" t="s">
        <v>289</v>
      </c>
      <c r="B1576" s="330">
        <v>2</v>
      </c>
      <c r="C1576" s="298">
        <v>46050</v>
      </c>
      <c r="D1576" s="299" t="s">
        <v>352</v>
      </c>
      <c r="E1576" s="331">
        <v>14.99</v>
      </c>
      <c r="F1576" s="331"/>
      <c r="G1576" s="333">
        <f t="shared" si="32"/>
        <v>4125.8399999999974</v>
      </c>
      <c r="H1576" s="334"/>
      <c r="I1576" s="335"/>
      <c r="J1576" s="336"/>
      <c r="K1576" s="301"/>
      <c r="L1576" s="336"/>
      <c r="M1576" s="301"/>
      <c r="N1576" s="336"/>
      <c r="O1576" s="301"/>
      <c r="P1576" s="336"/>
      <c r="Q1576" s="301"/>
      <c r="R1576" s="336"/>
      <c r="S1576" s="301"/>
      <c r="T1576" s="336"/>
    </row>
    <row r="1577" spans="1:20" ht="12" customHeight="1" x14ac:dyDescent="0.3">
      <c r="A1577" s="329" t="s">
        <v>289</v>
      </c>
      <c r="B1577" s="330">
        <v>6</v>
      </c>
      <c r="C1577" s="298">
        <v>46050</v>
      </c>
      <c r="D1577" s="299" t="s">
        <v>462</v>
      </c>
      <c r="E1577" s="331">
        <v>25</v>
      </c>
      <c r="F1577" s="331"/>
      <c r="G1577" s="333">
        <f t="shared" si="32"/>
        <v>4140.8299999999972</v>
      </c>
      <c r="H1577" s="334"/>
      <c r="I1577" s="335"/>
      <c r="J1577" s="336"/>
      <c r="K1577" s="301"/>
      <c r="L1577" s="336"/>
      <c r="M1577" s="301"/>
      <c r="N1577" s="336"/>
      <c r="O1577" s="301"/>
      <c r="P1577" s="336"/>
      <c r="Q1577" s="301"/>
      <c r="R1577" s="336"/>
      <c r="S1577" s="301"/>
      <c r="T1577" s="336"/>
    </row>
    <row r="1578" spans="1:20" ht="12" customHeight="1" x14ac:dyDescent="0.3">
      <c r="A1578" s="329" t="s">
        <v>289</v>
      </c>
      <c r="B1578" s="330">
        <v>3</v>
      </c>
      <c r="C1578" s="298">
        <v>46050</v>
      </c>
      <c r="D1578" s="299" t="s">
        <v>863</v>
      </c>
      <c r="E1578" s="331">
        <v>6</v>
      </c>
      <c r="F1578" s="331"/>
      <c r="G1578" s="333">
        <f t="shared" si="32"/>
        <v>4165.8299999999972</v>
      </c>
      <c r="H1578" s="334"/>
      <c r="I1578" s="335"/>
      <c r="J1578" s="336"/>
      <c r="K1578" s="301"/>
      <c r="L1578" s="336"/>
      <c r="M1578" s="301"/>
      <c r="N1578" s="336"/>
      <c r="O1578" s="301"/>
      <c r="P1578" s="336"/>
      <c r="Q1578" s="301"/>
      <c r="R1578" s="336"/>
      <c r="S1578" s="301"/>
      <c r="T1578" s="336"/>
    </row>
    <row r="1579" spans="1:20" ht="12" customHeight="1" x14ac:dyDescent="0.3">
      <c r="A1579" s="329" t="s">
        <v>289</v>
      </c>
      <c r="B1579" s="330">
        <v>2</v>
      </c>
      <c r="C1579" s="298">
        <v>46050</v>
      </c>
      <c r="D1579" s="299" t="s">
        <v>864</v>
      </c>
      <c r="E1579" s="331">
        <v>15</v>
      </c>
      <c r="F1579" s="331"/>
      <c r="G1579" s="333">
        <f t="shared" si="32"/>
        <v>4171.8299999999972</v>
      </c>
      <c r="H1579" s="334"/>
      <c r="I1579" s="335"/>
      <c r="J1579" s="336"/>
      <c r="K1579" s="301"/>
      <c r="L1579" s="336"/>
      <c r="M1579" s="301"/>
      <c r="N1579" s="336"/>
      <c r="O1579" s="301"/>
      <c r="P1579" s="336"/>
      <c r="Q1579" s="301"/>
      <c r="R1579" s="336"/>
      <c r="S1579" s="301"/>
      <c r="T1579" s="336"/>
    </row>
    <row r="1580" spans="1:20" ht="12" customHeight="1" x14ac:dyDescent="0.3">
      <c r="A1580" s="329" t="s">
        <v>289</v>
      </c>
      <c r="B1580" s="330">
        <v>2</v>
      </c>
      <c r="C1580" s="298">
        <v>46050</v>
      </c>
      <c r="D1580" s="299" t="s">
        <v>296</v>
      </c>
      <c r="E1580" s="331">
        <v>12.71</v>
      </c>
      <c r="F1580" s="331"/>
      <c r="G1580" s="333">
        <f t="shared" si="32"/>
        <v>4186.8299999999972</v>
      </c>
      <c r="H1580" s="334"/>
      <c r="I1580" s="335"/>
      <c r="J1580" s="336"/>
      <c r="K1580" s="301"/>
      <c r="L1580" s="336"/>
      <c r="M1580" s="301"/>
      <c r="N1580" s="336"/>
      <c r="O1580" s="301"/>
      <c r="P1580" s="336"/>
      <c r="Q1580" s="301"/>
      <c r="R1580" s="336"/>
      <c r="S1580" s="301"/>
      <c r="T1580" s="336"/>
    </row>
    <row r="1581" spans="1:20" ht="12" customHeight="1" x14ac:dyDescent="0.3">
      <c r="A1581" s="329" t="s">
        <v>287</v>
      </c>
      <c r="B1581" s="330" t="s">
        <v>287</v>
      </c>
      <c r="C1581" s="298">
        <v>46050</v>
      </c>
      <c r="D1581" s="299" t="s">
        <v>450</v>
      </c>
      <c r="E1581" s="331">
        <v>1475.9</v>
      </c>
      <c r="F1581" s="331">
        <v>1475.9</v>
      </c>
      <c r="G1581" s="333">
        <f t="shared" si="32"/>
        <v>4199.5399999999972</v>
      </c>
      <c r="H1581" s="334"/>
      <c r="I1581" s="335"/>
      <c r="J1581" s="336"/>
      <c r="K1581" s="301"/>
      <c r="L1581" s="336"/>
      <c r="M1581" s="301"/>
      <c r="N1581" s="336"/>
      <c r="O1581" s="301"/>
      <c r="P1581" s="336"/>
      <c r="Q1581" s="301"/>
      <c r="R1581" s="336"/>
      <c r="S1581" s="301"/>
      <c r="T1581" s="336"/>
    </row>
    <row r="1582" spans="1:20" ht="12" customHeight="1" x14ac:dyDescent="0.3">
      <c r="A1582" s="329" t="s">
        <v>289</v>
      </c>
      <c r="B1582" s="330">
        <v>8</v>
      </c>
      <c r="C1582" s="298">
        <v>46050</v>
      </c>
      <c r="D1582" s="299" t="s">
        <v>319</v>
      </c>
      <c r="E1582" s="331">
        <v>28.52</v>
      </c>
      <c r="F1582" s="331"/>
      <c r="G1582" s="333">
        <f t="shared" si="32"/>
        <v>4199.5399999999972</v>
      </c>
      <c r="H1582" s="334"/>
      <c r="I1582" s="335"/>
      <c r="J1582" s="336"/>
      <c r="K1582" s="301"/>
      <c r="L1582" s="336"/>
      <c r="M1582" s="301"/>
      <c r="N1582" s="336"/>
      <c r="O1582" s="301"/>
      <c r="P1582" s="336"/>
      <c r="Q1582" s="301"/>
      <c r="R1582" s="336"/>
      <c r="S1582" s="301"/>
      <c r="T1582" s="336"/>
    </row>
    <row r="1583" spans="1:20" ht="12" customHeight="1" x14ac:dyDescent="0.3">
      <c r="A1583" s="329" t="s">
        <v>289</v>
      </c>
      <c r="B1583" s="330">
        <v>2</v>
      </c>
      <c r="C1583" s="298">
        <v>46050</v>
      </c>
      <c r="D1583" s="299" t="s">
        <v>463</v>
      </c>
      <c r="E1583" s="331">
        <v>66.94</v>
      </c>
      <c r="F1583" s="331"/>
      <c r="G1583" s="333">
        <f t="shared" si="32"/>
        <v>4228.0599999999977</v>
      </c>
      <c r="H1583" s="334"/>
      <c r="I1583" s="335"/>
      <c r="J1583" s="336"/>
      <c r="K1583" s="301"/>
      <c r="L1583" s="336"/>
      <c r="M1583" s="301"/>
      <c r="N1583" s="336"/>
      <c r="O1583" s="301"/>
      <c r="P1583" s="336"/>
      <c r="Q1583" s="301"/>
      <c r="R1583" s="336"/>
      <c r="S1583" s="301"/>
      <c r="T1583" s="336"/>
    </row>
    <row r="1584" spans="1:20" ht="12" customHeight="1" x14ac:dyDescent="0.3">
      <c r="A1584" s="329" t="s">
        <v>289</v>
      </c>
      <c r="B1584" s="330">
        <v>8</v>
      </c>
      <c r="C1584" s="298">
        <v>46049</v>
      </c>
      <c r="D1584" s="299" t="s">
        <v>308</v>
      </c>
      <c r="E1584" s="331">
        <v>47.99</v>
      </c>
      <c r="F1584" s="331"/>
      <c r="G1584" s="333">
        <f t="shared" si="32"/>
        <v>4294.9999999999973</v>
      </c>
      <c r="H1584" s="334"/>
      <c r="I1584" s="335"/>
      <c r="J1584" s="336"/>
      <c r="K1584" s="301"/>
      <c r="L1584" s="336"/>
      <c r="M1584" s="301"/>
      <c r="N1584" s="336"/>
      <c r="O1584" s="301"/>
      <c r="P1584" s="336"/>
      <c r="Q1584" s="301"/>
      <c r="R1584" s="336"/>
      <c r="S1584" s="301"/>
      <c r="T1584" s="336"/>
    </row>
    <row r="1585" spans="1:20" ht="12" customHeight="1" x14ac:dyDescent="0.3">
      <c r="A1585" s="329" t="s">
        <v>287</v>
      </c>
      <c r="B1585" s="330" t="s">
        <v>287</v>
      </c>
      <c r="C1585" s="298">
        <v>46048</v>
      </c>
      <c r="D1585" s="299" t="s">
        <v>464</v>
      </c>
      <c r="E1585" s="331"/>
      <c r="F1585" s="331">
        <v>425</v>
      </c>
      <c r="G1585" s="333">
        <f t="shared" si="32"/>
        <v>4342.9899999999971</v>
      </c>
      <c r="H1585" s="334" t="s">
        <v>298</v>
      </c>
      <c r="I1585" s="335"/>
      <c r="J1585" s="336"/>
      <c r="K1585" s="301"/>
      <c r="L1585" s="336"/>
      <c r="M1585" s="301"/>
      <c r="N1585" s="336"/>
      <c r="O1585" s="301"/>
      <c r="P1585" s="336"/>
      <c r="Q1585" s="301"/>
      <c r="R1585" s="336"/>
      <c r="S1585" s="301"/>
      <c r="T1585" s="336"/>
    </row>
    <row r="1586" spans="1:20" ht="12" customHeight="1" x14ac:dyDescent="0.3">
      <c r="A1586" s="329" t="s">
        <v>287</v>
      </c>
      <c r="B1586" s="330" t="s">
        <v>287</v>
      </c>
      <c r="C1586" s="298">
        <v>46048</v>
      </c>
      <c r="D1586" s="299" t="s">
        <v>464</v>
      </c>
      <c r="E1586" s="331">
        <v>425</v>
      </c>
      <c r="F1586" s="331"/>
      <c r="G1586" s="333">
        <f t="shared" si="32"/>
        <v>3917.9899999999971</v>
      </c>
      <c r="H1586" s="334"/>
      <c r="I1586" s="335"/>
      <c r="J1586" s="336"/>
      <c r="K1586" s="301"/>
      <c r="L1586" s="336"/>
      <c r="M1586" s="301"/>
      <c r="N1586" s="336"/>
      <c r="O1586" s="301"/>
      <c r="P1586" s="336"/>
      <c r="Q1586" s="301"/>
      <c r="R1586" s="336"/>
      <c r="S1586" s="301"/>
      <c r="T1586" s="336"/>
    </row>
    <row r="1587" spans="1:20" ht="12" customHeight="1" x14ac:dyDescent="0.3">
      <c r="A1587" s="329" t="s">
        <v>289</v>
      </c>
      <c r="B1587" s="330">
        <v>2</v>
      </c>
      <c r="C1587" s="298">
        <v>46048</v>
      </c>
      <c r="D1587" s="299" t="s">
        <v>465</v>
      </c>
      <c r="E1587" s="331">
        <v>20.12</v>
      </c>
      <c r="F1587" s="331"/>
      <c r="G1587" s="333">
        <f t="shared" si="32"/>
        <v>4342.9899999999971</v>
      </c>
      <c r="H1587" s="334"/>
      <c r="I1587" s="335"/>
      <c r="J1587" s="336"/>
      <c r="K1587" s="301"/>
      <c r="L1587" s="336"/>
      <c r="M1587" s="301"/>
      <c r="N1587" s="336"/>
      <c r="O1587" s="301"/>
      <c r="P1587" s="336"/>
      <c r="Q1587" s="301"/>
      <c r="R1587" s="336"/>
      <c r="S1587" s="301"/>
      <c r="T1587" s="336"/>
    </row>
    <row r="1588" spans="1:20" ht="12" customHeight="1" x14ac:dyDescent="0.3">
      <c r="A1588" s="329" t="s">
        <v>294</v>
      </c>
      <c r="B1588" s="330">
        <v>17</v>
      </c>
      <c r="C1588" s="298">
        <v>46048</v>
      </c>
      <c r="D1588" s="299" t="s">
        <v>466</v>
      </c>
      <c r="E1588" s="331">
        <v>42.68</v>
      </c>
      <c r="F1588" s="331"/>
      <c r="G1588" s="333">
        <f t="shared" si="32"/>
        <v>4363.1099999999969</v>
      </c>
      <c r="H1588" s="334"/>
      <c r="I1588" s="335"/>
      <c r="J1588" s="336"/>
      <c r="K1588" s="301"/>
      <c r="L1588" s="336"/>
      <c r="M1588" s="301"/>
      <c r="N1588" s="336"/>
      <c r="O1588" s="301"/>
      <c r="P1588" s="336"/>
      <c r="Q1588" s="301"/>
      <c r="R1588" s="336"/>
      <c r="S1588" s="301"/>
      <c r="T1588" s="336"/>
    </row>
    <row r="1589" spans="1:20" ht="12" customHeight="1" x14ac:dyDescent="0.3">
      <c r="A1589" s="329" t="s">
        <v>289</v>
      </c>
      <c r="B1589" s="330">
        <v>6</v>
      </c>
      <c r="C1589" s="298">
        <v>46048</v>
      </c>
      <c r="D1589" s="299" t="s">
        <v>396</v>
      </c>
      <c r="E1589" s="331">
        <v>47.9</v>
      </c>
      <c r="F1589" s="331"/>
      <c r="G1589" s="333">
        <f t="shared" si="32"/>
        <v>4405.7899999999972</v>
      </c>
      <c r="H1589" s="334"/>
      <c r="I1589" s="335"/>
      <c r="J1589" s="336"/>
      <c r="K1589" s="301"/>
      <c r="L1589" s="336"/>
      <c r="M1589" s="301"/>
      <c r="N1589" s="336"/>
      <c r="O1589" s="301"/>
      <c r="P1589" s="336"/>
      <c r="Q1589" s="301"/>
      <c r="R1589" s="336"/>
      <c r="S1589" s="301"/>
      <c r="T1589" s="336"/>
    </row>
    <row r="1590" spans="1:20" ht="12" customHeight="1" x14ac:dyDescent="0.3">
      <c r="A1590" s="329" t="s">
        <v>289</v>
      </c>
      <c r="B1590" s="330">
        <v>1</v>
      </c>
      <c r="C1590" s="298">
        <v>46047</v>
      </c>
      <c r="D1590" s="299" t="s">
        <v>455</v>
      </c>
      <c r="E1590" s="331">
        <v>105.79</v>
      </c>
      <c r="F1590" s="331"/>
      <c r="G1590" s="333">
        <f t="shared" si="32"/>
        <v>4453.6899999999969</v>
      </c>
      <c r="H1590" s="334"/>
      <c r="I1590" s="335"/>
      <c r="J1590" s="336"/>
      <c r="K1590" s="301"/>
      <c r="L1590" s="336"/>
      <c r="M1590" s="301"/>
      <c r="N1590" s="336"/>
      <c r="O1590" s="301"/>
      <c r="P1590" s="336"/>
      <c r="Q1590" s="301"/>
      <c r="R1590" s="336"/>
      <c r="S1590" s="301"/>
      <c r="T1590" s="336"/>
    </row>
    <row r="1591" spans="1:20" ht="12" customHeight="1" x14ac:dyDescent="0.3">
      <c r="A1591" s="329" t="s">
        <v>294</v>
      </c>
      <c r="B1591" s="330">
        <v>12</v>
      </c>
      <c r="C1591" s="298">
        <v>46047</v>
      </c>
      <c r="D1591" s="299" t="s">
        <v>314</v>
      </c>
      <c r="E1591" s="331">
        <v>204.83</v>
      </c>
      <c r="F1591" s="331"/>
      <c r="G1591" s="333">
        <f t="shared" si="32"/>
        <v>4559.4799999999968</v>
      </c>
      <c r="H1591" s="334"/>
      <c r="I1591" s="335"/>
      <c r="J1591" s="336"/>
      <c r="K1591" s="301"/>
      <c r="L1591" s="336"/>
      <c r="M1591" s="301"/>
      <c r="N1591" s="336"/>
      <c r="O1591" s="301"/>
      <c r="P1591" s="336"/>
      <c r="Q1591" s="301"/>
      <c r="R1591" s="336"/>
      <c r="S1591" s="301"/>
      <c r="T1591" s="336"/>
    </row>
    <row r="1592" spans="1:20" ht="12" customHeight="1" x14ac:dyDescent="0.3">
      <c r="A1592" s="329" t="s">
        <v>289</v>
      </c>
      <c r="B1592" s="330">
        <v>3</v>
      </c>
      <c r="C1592" s="298">
        <v>46047</v>
      </c>
      <c r="D1592" s="299" t="s">
        <v>347</v>
      </c>
      <c r="E1592" s="331">
        <v>8.51</v>
      </c>
      <c r="F1592" s="331"/>
      <c r="G1592" s="333">
        <f t="shared" si="32"/>
        <v>4764.3099999999968</v>
      </c>
      <c r="H1592" s="334"/>
      <c r="I1592" s="335"/>
      <c r="J1592" s="336"/>
      <c r="K1592" s="301"/>
      <c r="L1592" s="336"/>
      <c r="M1592" s="301"/>
      <c r="N1592" s="336"/>
      <c r="O1592" s="301"/>
      <c r="P1592" s="336"/>
      <c r="Q1592" s="301"/>
      <c r="R1592" s="336"/>
      <c r="S1592" s="301"/>
      <c r="T1592" s="336"/>
    </row>
    <row r="1593" spans="1:20" ht="12" customHeight="1" x14ac:dyDescent="0.3">
      <c r="A1593" s="329" t="s">
        <v>289</v>
      </c>
      <c r="B1593" s="330">
        <v>4</v>
      </c>
      <c r="C1593" s="298">
        <v>46046</v>
      </c>
      <c r="D1593" s="299" t="s">
        <v>296</v>
      </c>
      <c r="E1593" s="331">
        <v>92.96</v>
      </c>
      <c r="F1593" s="331"/>
      <c r="G1593" s="333">
        <f t="shared" si="32"/>
        <v>4772.819999999997</v>
      </c>
      <c r="H1593" s="334"/>
      <c r="I1593" s="335"/>
      <c r="J1593" s="336"/>
      <c r="K1593" s="301"/>
      <c r="L1593" s="336"/>
      <c r="M1593" s="301"/>
      <c r="N1593" s="336"/>
      <c r="O1593" s="301"/>
      <c r="P1593" s="336"/>
      <c r="Q1593" s="301"/>
      <c r="R1593" s="336"/>
      <c r="S1593" s="301"/>
      <c r="T1593" s="336"/>
    </row>
    <row r="1594" spans="1:20" ht="12" customHeight="1" x14ac:dyDescent="0.3">
      <c r="A1594" s="329" t="s">
        <v>289</v>
      </c>
      <c r="B1594" s="330">
        <v>4</v>
      </c>
      <c r="C1594" s="298">
        <v>46046</v>
      </c>
      <c r="D1594" s="299" t="s">
        <v>334</v>
      </c>
      <c r="E1594" s="331">
        <v>30.77</v>
      </c>
      <c r="F1594" s="331"/>
      <c r="G1594" s="333">
        <f t="shared" si="32"/>
        <v>4865.779999999997</v>
      </c>
      <c r="H1594" s="334"/>
      <c r="I1594" s="335"/>
      <c r="J1594" s="336"/>
      <c r="K1594" s="301"/>
      <c r="L1594" s="336"/>
      <c r="M1594" s="301"/>
      <c r="N1594" s="336"/>
      <c r="O1594" s="301"/>
      <c r="P1594" s="336"/>
      <c r="Q1594" s="301"/>
      <c r="R1594" s="336"/>
      <c r="S1594" s="301"/>
      <c r="T1594" s="336"/>
    </row>
    <row r="1595" spans="1:20" ht="12" customHeight="1" x14ac:dyDescent="0.3">
      <c r="A1595" s="329" t="s">
        <v>289</v>
      </c>
      <c r="B1595" s="330">
        <v>2</v>
      </c>
      <c r="C1595" s="298">
        <v>46046</v>
      </c>
      <c r="D1595" s="299" t="s">
        <v>357</v>
      </c>
      <c r="E1595" s="331">
        <v>9.4700000000000006</v>
      </c>
      <c r="F1595" s="331"/>
      <c r="G1595" s="333">
        <f t="shared" si="32"/>
        <v>4896.5499999999975</v>
      </c>
      <c r="H1595" s="334"/>
      <c r="I1595" s="335"/>
      <c r="J1595" s="336"/>
      <c r="K1595" s="301"/>
      <c r="L1595" s="336"/>
      <c r="M1595" s="301"/>
      <c r="N1595" s="336"/>
      <c r="O1595" s="301"/>
      <c r="P1595" s="336"/>
      <c r="Q1595" s="301"/>
      <c r="R1595" s="336"/>
      <c r="S1595" s="301"/>
      <c r="T1595" s="336"/>
    </row>
    <row r="1596" spans="1:20" ht="12" customHeight="1" x14ac:dyDescent="0.3">
      <c r="A1596" s="329" t="s">
        <v>289</v>
      </c>
      <c r="B1596" s="330">
        <v>6</v>
      </c>
      <c r="C1596" s="298">
        <v>46046</v>
      </c>
      <c r="D1596" s="299" t="s">
        <v>396</v>
      </c>
      <c r="E1596" s="331">
        <v>53.59</v>
      </c>
      <c r="F1596" s="331"/>
      <c r="G1596" s="333">
        <f t="shared" si="32"/>
        <v>4906.0199999999977</v>
      </c>
      <c r="H1596" s="334"/>
      <c r="I1596" s="335"/>
      <c r="J1596" s="336"/>
      <c r="K1596" s="301"/>
      <c r="L1596" s="336"/>
      <c r="M1596" s="301"/>
      <c r="N1596" s="336"/>
      <c r="O1596" s="301"/>
      <c r="P1596" s="336"/>
      <c r="Q1596" s="301"/>
      <c r="R1596" s="336"/>
      <c r="S1596" s="301"/>
      <c r="T1596" s="336"/>
    </row>
    <row r="1597" spans="1:20" ht="12" customHeight="1" x14ac:dyDescent="0.3">
      <c r="A1597" s="329" t="s">
        <v>289</v>
      </c>
      <c r="B1597" s="330">
        <v>1</v>
      </c>
      <c r="C1597" s="298">
        <v>46046</v>
      </c>
      <c r="D1597" s="299" t="s">
        <v>311</v>
      </c>
      <c r="E1597" s="331">
        <v>61.64</v>
      </c>
      <c r="F1597" s="331"/>
      <c r="G1597" s="333">
        <f t="shared" si="32"/>
        <v>4959.6099999999979</v>
      </c>
      <c r="H1597" s="334"/>
      <c r="I1597" s="335"/>
      <c r="J1597" s="336"/>
      <c r="K1597" s="301"/>
      <c r="L1597" s="336"/>
      <c r="M1597" s="301"/>
      <c r="N1597" s="336"/>
      <c r="O1597" s="301"/>
      <c r="P1597" s="336"/>
      <c r="Q1597" s="301"/>
      <c r="R1597" s="336"/>
      <c r="S1597" s="301"/>
      <c r="T1597" s="336"/>
    </row>
    <row r="1598" spans="1:20" ht="12" customHeight="1" x14ac:dyDescent="0.3">
      <c r="A1598" s="329" t="s">
        <v>289</v>
      </c>
      <c r="B1598" s="330">
        <v>1</v>
      </c>
      <c r="C1598" s="298">
        <v>46045</v>
      </c>
      <c r="D1598" s="299" t="s">
        <v>304</v>
      </c>
      <c r="E1598" s="331">
        <v>23.17</v>
      </c>
      <c r="F1598" s="331"/>
      <c r="G1598" s="333">
        <f t="shared" si="32"/>
        <v>5021.2499999999982</v>
      </c>
      <c r="H1598" s="334"/>
      <c r="I1598" s="335"/>
      <c r="J1598" s="336"/>
      <c r="K1598" s="301"/>
      <c r="L1598" s="336"/>
      <c r="M1598" s="301"/>
      <c r="N1598" s="336"/>
      <c r="O1598" s="301"/>
      <c r="P1598" s="336"/>
      <c r="Q1598" s="301"/>
      <c r="R1598" s="336"/>
      <c r="S1598" s="301"/>
      <c r="T1598" s="336"/>
    </row>
    <row r="1599" spans="1:20" ht="12" customHeight="1" x14ac:dyDescent="0.3">
      <c r="A1599" s="329" t="s">
        <v>289</v>
      </c>
      <c r="B1599" s="330">
        <v>4</v>
      </c>
      <c r="C1599" s="298">
        <v>46045</v>
      </c>
      <c r="D1599" s="299" t="s">
        <v>296</v>
      </c>
      <c r="E1599" s="331">
        <v>62.77</v>
      </c>
      <c r="F1599" s="331"/>
      <c r="G1599" s="333">
        <f t="shared" si="32"/>
        <v>5044.4199999999983</v>
      </c>
      <c r="H1599" s="334"/>
      <c r="I1599" s="335"/>
      <c r="J1599" s="336"/>
      <c r="K1599" s="301"/>
      <c r="L1599" s="336"/>
      <c r="M1599" s="301"/>
      <c r="N1599" s="336"/>
      <c r="O1599" s="301"/>
      <c r="P1599" s="336"/>
      <c r="Q1599" s="301"/>
      <c r="R1599" s="336"/>
      <c r="S1599" s="301"/>
      <c r="T1599" s="336"/>
    </row>
    <row r="1600" spans="1:20" ht="12" customHeight="1" x14ac:dyDescent="0.3">
      <c r="A1600" s="329" t="s">
        <v>289</v>
      </c>
      <c r="B1600" s="330">
        <v>6</v>
      </c>
      <c r="C1600" s="298">
        <v>46045</v>
      </c>
      <c r="D1600" s="299" t="s">
        <v>467</v>
      </c>
      <c r="E1600" s="331">
        <v>105.51</v>
      </c>
      <c r="F1600" s="331"/>
      <c r="G1600" s="333">
        <f t="shared" si="32"/>
        <v>5107.1899999999987</v>
      </c>
      <c r="H1600" s="334"/>
      <c r="I1600" s="335"/>
      <c r="J1600" s="336"/>
      <c r="K1600" s="301"/>
      <c r="L1600" s="336"/>
      <c r="M1600" s="301"/>
      <c r="N1600" s="336"/>
      <c r="O1600" s="301"/>
      <c r="P1600" s="336"/>
      <c r="Q1600" s="301"/>
      <c r="R1600" s="336"/>
      <c r="S1600" s="301"/>
      <c r="T1600" s="336"/>
    </row>
    <row r="1601" spans="1:20" ht="12" customHeight="1" x14ac:dyDescent="0.3">
      <c r="A1601" s="329" t="s">
        <v>289</v>
      </c>
      <c r="B1601" s="330">
        <v>3</v>
      </c>
      <c r="C1601" s="298">
        <v>46045</v>
      </c>
      <c r="D1601" s="299" t="s">
        <v>334</v>
      </c>
      <c r="E1601" s="331">
        <v>9.9499999999999993</v>
      </c>
      <c r="F1601" s="331"/>
      <c r="G1601" s="333">
        <f t="shared" si="32"/>
        <v>5212.6999999999989</v>
      </c>
      <c r="H1601" s="334"/>
      <c r="I1601" s="335"/>
      <c r="J1601" s="336"/>
      <c r="K1601" s="301"/>
      <c r="L1601" s="336"/>
      <c r="M1601" s="301"/>
      <c r="N1601" s="336"/>
      <c r="O1601" s="301"/>
      <c r="P1601" s="336"/>
      <c r="Q1601" s="301"/>
      <c r="R1601" s="336"/>
      <c r="S1601" s="301"/>
      <c r="T1601" s="336"/>
    </row>
    <row r="1602" spans="1:20" ht="12" customHeight="1" x14ac:dyDescent="0.3">
      <c r="A1602" s="329" t="s">
        <v>289</v>
      </c>
      <c r="B1602" s="330">
        <v>2</v>
      </c>
      <c r="C1602" s="298">
        <v>46045</v>
      </c>
      <c r="D1602" s="299" t="s">
        <v>357</v>
      </c>
      <c r="E1602" s="331">
        <v>10.17</v>
      </c>
      <c r="F1602" s="331"/>
      <c r="G1602" s="333">
        <f t="shared" si="32"/>
        <v>5222.6499999999987</v>
      </c>
      <c r="H1602" s="334"/>
      <c r="I1602" s="335"/>
      <c r="J1602" s="336"/>
      <c r="K1602" s="301"/>
      <c r="L1602" s="336"/>
      <c r="M1602" s="301"/>
      <c r="N1602" s="336"/>
      <c r="O1602" s="301"/>
      <c r="P1602" s="336"/>
      <c r="Q1602" s="301"/>
      <c r="R1602" s="336"/>
      <c r="S1602" s="301"/>
      <c r="T1602" s="336"/>
    </row>
    <row r="1603" spans="1:20" ht="12" customHeight="1" x14ac:dyDescent="0.3">
      <c r="A1603" s="329" t="s">
        <v>289</v>
      </c>
      <c r="B1603" s="330">
        <v>2</v>
      </c>
      <c r="C1603" s="298">
        <v>46045</v>
      </c>
      <c r="D1603" s="299" t="s">
        <v>301</v>
      </c>
      <c r="E1603" s="331">
        <v>32.200000000000003</v>
      </c>
      <c r="F1603" s="331"/>
      <c r="G1603" s="333">
        <f t="shared" si="32"/>
        <v>5232.8199999999988</v>
      </c>
      <c r="H1603" s="334"/>
      <c r="I1603" s="335"/>
      <c r="J1603" s="336"/>
      <c r="K1603" s="301"/>
      <c r="L1603" s="336"/>
      <c r="M1603" s="301"/>
      <c r="N1603" s="336"/>
      <c r="O1603" s="301"/>
      <c r="P1603" s="336"/>
      <c r="Q1603" s="301"/>
      <c r="R1603" s="336"/>
      <c r="S1603" s="301"/>
      <c r="T1603" s="336"/>
    </row>
    <row r="1604" spans="1:20" ht="12" customHeight="1" x14ac:dyDescent="0.3">
      <c r="A1604" s="329" t="s">
        <v>294</v>
      </c>
      <c r="B1604" s="330">
        <v>22</v>
      </c>
      <c r="C1604" s="298">
        <v>46045</v>
      </c>
      <c r="D1604" s="299" t="s">
        <v>860</v>
      </c>
      <c r="E1604" s="331">
        <v>5.31</v>
      </c>
      <c r="F1604" s="331"/>
      <c r="G1604" s="333">
        <f t="shared" si="32"/>
        <v>5265.0199999999986</v>
      </c>
      <c r="H1604" s="334"/>
      <c r="I1604" s="335"/>
      <c r="J1604" s="336"/>
      <c r="K1604" s="301"/>
      <c r="L1604" s="336"/>
      <c r="M1604" s="301"/>
      <c r="N1604" s="336"/>
      <c r="O1604" s="301"/>
      <c r="P1604" s="336"/>
      <c r="Q1604" s="301"/>
      <c r="R1604" s="336"/>
      <c r="S1604" s="301"/>
      <c r="T1604" s="336"/>
    </row>
    <row r="1605" spans="1:20" ht="12" customHeight="1" x14ac:dyDescent="0.3">
      <c r="A1605" s="329" t="s">
        <v>289</v>
      </c>
      <c r="B1605" s="330">
        <v>8</v>
      </c>
      <c r="C1605" s="298">
        <v>46044</v>
      </c>
      <c r="D1605" s="299" t="s">
        <v>434</v>
      </c>
      <c r="E1605" s="331">
        <v>73.95</v>
      </c>
      <c r="F1605" s="331"/>
      <c r="G1605" s="333">
        <f t="shared" si="32"/>
        <v>5270.329999999999</v>
      </c>
      <c r="H1605" s="334"/>
      <c r="I1605" s="335"/>
      <c r="J1605" s="336"/>
      <c r="K1605" s="301"/>
      <c r="L1605" s="336"/>
      <c r="M1605" s="301"/>
      <c r="N1605" s="336"/>
      <c r="O1605" s="301"/>
      <c r="P1605" s="336"/>
      <c r="Q1605" s="301"/>
      <c r="R1605" s="336"/>
      <c r="S1605" s="301"/>
      <c r="T1605" s="336"/>
    </row>
    <row r="1606" spans="1:20" ht="12" customHeight="1" x14ac:dyDescent="0.3">
      <c r="A1606" s="329" t="s">
        <v>289</v>
      </c>
      <c r="B1606" s="330">
        <v>2</v>
      </c>
      <c r="C1606" s="298">
        <v>46044</v>
      </c>
      <c r="D1606" s="299" t="s">
        <v>468</v>
      </c>
      <c r="E1606" s="331">
        <v>28.68</v>
      </c>
      <c r="F1606" s="331"/>
      <c r="G1606" s="333">
        <f t="shared" si="32"/>
        <v>5344.2799999999988</v>
      </c>
      <c r="H1606" s="334"/>
      <c r="I1606" s="335"/>
      <c r="J1606" s="336"/>
      <c r="K1606" s="301"/>
      <c r="L1606" s="336"/>
      <c r="M1606" s="301"/>
      <c r="N1606" s="336"/>
      <c r="O1606" s="301"/>
      <c r="P1606" s="336"/>
      <c r="Q1606" s="301"/>
      <c r="R1606" s="336"/>
      <c r="S1606" s="301"/>
      <c r="T1606" s="336"/>
    </row>
    <row r="1607" spans="1:20" ht="12" customHeight="1" x14ac:dyDescent="0.3">
      <c r="A1607" s="329" t="s">
        <v>289</v>
      </c>
      <c r="B1607" s="330">
        <v>8</v>
      </c>
      <c r="C1607" s="298">
        <v>46044</v>
      </c>
      <c r="D1607" s="299" t="s">
        <v>356</v>
      </c>
      <c r="E1607" s="331">
        <v>57.38</v>
      </c>
      <c r="F1607" s="331"/>
      <c r="G1607" s="333">
        <f t="shared" si="32"/>
        <v>5372.9599999999991</v>
      </c>
      <c r="H1607" s="334"/>
      <c r="I1607" s="335"/>
      <c r="J1607" s="336"/>
      <c r="K1607" s="301"/>
      <c r="L1607" s="336"/>
      <c r="M1607" s="301"/>
      <c r="N1607" s="336"/>
      <c r="O1607" s="301"/>
      <c r="P1607" s="336"/>
      <c r="Q1607" s="301"/>
      <c r="R1607" s="336"/>
      <c r="S1607" s="301"/>
      <c r="T1607" s="336"/>
    </row>
    <row r="1608" spans="1:20" ht="12" customHeight="1" x14ac:dyDescent="0.3">
      <c r="A1608" s="329" t="s">
        <v>289</v>
      </c>
      <c r="B1608" s="330">
        <v>2</v>
      </c>
      <c r="C1608" s="298">
        <v>46044</v>
      </c>
      <c r="D1608" s="299" t="s">
        <v>357</v>
      </c>
      <c r="E1608" s="331">
        <v>9.4700000000000006</v>
      </c>
      <c r="F1608" s="331"/>
      <c r="G1608" s="333">
        <f t="shared" si="32"/>
        <v>5430.3399999999992</v>
      </c>
      <c r="H1608" s="334"/>
      <c r="I1608" s="335"/>
      <c r="J1608" s="336"/>
      <c r="K1608" s="301"/>
      <c r="L1608" s="336"/>
      <c r="M1608" s="301"/>
      <c r="N1608" s="336"/>
      <c r="O1608" s="301"/>
      <c r="P1608" s="336"/>
      <c r="Q1608" s="301"/>
      <c r="R1608" s="336"/>
      <c r="S1608" s="301"/>
      <c r="T1608" s="336"/>
    </row>
    <row r="1609" spans="1:20" ht="12" customHeight="1" x14ac:dyDescent="0.3">
      <c r="A1609" s="329" t="s">
        <v>289</v>
      </c>
      <c r="B1609" s="330">
        <v>2</v>
      </c>
      <c r="C1609" s="298">
        <v>46044</v>
      </c>
      <c r="D1609" s="299" t="s">
        <v>357</v>
      </c>
      <c r="E1609" s="331">
        <v>7.18</v>
      </c>
      <c r="F1609" s="331"/>
      <c r="G1609" s="333">
        <f t="shared" si="32"/>
        <v>5439.8099999999995</v>
      </c>
      <c r="H1609" s="334"/>
      <c r="I1609" s="335"/>
      <c r="J1609" s="336"/>
      <c r="K1609" s="301"/>
      <c r="L1609" s="336"/>
      <c r="M1609" s="301"/>
      <c r="N1609" s="336"/>
      <c r="O1609" s="301"/>
      <c r="P1609" s="336"/>
      <c r="Q1609" s="301"/>
      <c r="R1609" s="336"/>
      <c r="S1609" s="301"/>
      <c r="T1609" s="336"/>
    </row>
    <row r="1610" spans="1:20" ht="12" customHeight="1" x14ac:dyDescent="0.3">
      <c r="A1610" s="329" t="s">
        <v>287</v>
      </c>
      <c r="B1610" s="330" t="s">
        <v>287</v>
      </c>
      <c r="C1610" s="298">
        <v>46044</v>
      </c>
      <c r="D1610" s="299" t="s">
        <v>315</v>
      </c>
      <c r="E1610" s="331">
        <v>126.24</v>
      </c>
      <c r="F1610" s="331">
        <v>126.24</v>
      </c>
      <c r="G1610" s="333">
        <f t="shared" si="32"/>
        <v>5446.99</v>
      </c>
      <c r="H1610" s="334"/>
      <c r="I1610" s="335"/>
      <c r="J1610" s="336"/>
      <c r="K1610" s="301"/>
      <c r="L1610" s="336"/>
      <c r="M1610" s="301"/>
      <c r="N1610" s="336"/>
      <c r="O1610" s="301"/>
      <c r="P1610" s="336"/>
      <c r="Q1610" s="301"/>
      <c r="R1610" s="336"/>
      <c r="S1610" s="301"/>
      <c r="T1610" s="336"/>
    </row>
    <row r="1611" spans="1:20" ht="12" customHeight="1" x14ac:dyDescent="0.3">
      <c r="A1611" s="329" t="s">
        <v>289</v>
      </c>
      <c r="B1611" s="330">
        <v>8</v>
      </c>
      <c r="C1611" s="298">
        <v>46043</v>
      </c>
      <c r="D1611" s="299" t="s">
        <v>469</v>
      </c>
      <c r="E1611" s="331">
        <v>17</v>
      </c>
      <c r="F1611" s="331"/>
      <c r="G1611" s="333">
        <f t="shared" si="32"/>
        <v>5446.99</v>
      </c>
      <c r="H1611" s="334"/>
      <c r="I1611" s="335"/>
      <c r="J1611" s="336"/>
      <c r="K1611" s="301"/>
      <c r="L1611" s="336"/>
      <c r="M1611" s="301"/>
      <c r="N1611" s="336"/>
      <c r="O1611" s="301"/>
      <c r="P1611" s="336"/>
      <c r="Q1611" s="301"/>
      <c r="R1611" s="336"/>
      <c r="S1611" s="301"/>
      <c r="T1611" s="336"/>
    </row>
    <row r="1612" spans="1:20" ht="12" customHeight="1" x14ac:dyDescent="0.3">
      <c r="A1612" s="329" t="s">
        <v>289</v>
      </c>
      <c r="B1612" s="330">
        <v>1</v>
      </c>
      <c r="C1612" s="298">
        <v>46043</v>
      </c>
      <c r="D1612" s="299" t="s">
        <v>329</v>
      </c>
      <c r="E1612" s="331">
        <v>24.75</v>
      </c>
      <c r="F1612" s="331"/>
      <c r="G1612" s="333">
        <f t="shared" si="32"/>
        <v>5463.99</v>
      </c>
      <c r="H1612" s="334"/>
      <c r="I1612" s="335"/>
      <c r="J1612" s="336"/>
      <c r="K1612" s="301"/>
      <c r="L1612" s="336"/>
      <c r="M1612" s="301"/>
      <c r="N1612" s="336"/>
      <c r="O1612" s="301"/>
      <c r="P1612" s="336"/>
      <c r="Q1612" s="301"/>
      <c r="R1612" s="336"/>
      <c r="S1612" s="301"/>
      <c r="T1612" s="336"/>
    </row>
    <row r="1613" spans="1:20" ht="12" customHeight="1" x14ac:dyDescent="0.3">
      <c r="A1613" s="329" t="s">
        <v>291</v>
      </c>
      <c r="B1613" s="330">
        <v>39</v>
      </c>
      <c r="C1613" s="298">
        <v>46043</v>
      </c>
      <c r="D1613" s="299" t="s">
        <v>292</v>
      </c>
      <c r="E1613" s="331"/>
      <c r="F1613" s="331">
        <v>3378.82</v>
      </c>
      <c r="G1613" s="333">
        <f t="shared" si="32"/>
        <v>5488.74</v>
      </c>
      <c r="H1613" s="334"/>
      <c r="I1613" s="335"/>
      <c r="J1613" s="336"/>
      <c r="K1613" s="301"/>
      <c r="L1613" s="336"/>
      <c r="M1613" s="301"/>
      <c r="N1613" s="336"/>
      <c r="O1613" s="301"/>
      <c r="P1613" s="336"/>
      <c r="Q1613" s="301"/>
      <c r="R1613" s="336"/>
      <c r="S1613" s="301"/>
      <c r="T1613" s="336"/>
    </row>
    <row r="1614" spans="1:20" ht="12" customHeight="1" x14ac:dyDescent="0.3">
      <c r="A1614" s="329" t="s">
        <v>294</v>
      </c>
      <c r="B1614" s="330">
        <v>23</v>
      </c>
      <c r="C1614" s="298">
        <v>46043</v>
      </c>
      <c r="D1614" s="299" t="s">
        <v>67</v>
      </c>
      <c r="E1614" s="331">
        <v>650.88</v>
      </c>
      <c r="F1614" s="331"/>
      <c r="G1614" s="333">
        <f t="shared" si="32"/>
        <v>2109.9199999999992</v>
      </c>
      <c r="H1614" s="334"/>
      <c r="I1614" s="335"/>
      <c r="J1614" s="336"/>
      <c r="K1614" s="301"/>
      <c r="L1614" s="336"/>
      <c r="M1614" s="301"/>
      <c r="N1614" s="336"/>
      <c r="O1614" s="301"/>
      <c r="P1614" s="336"/>
      <c r="Q1614" s="301"/>
      <c r="R1614" s="336"/>
      <c r="S1614" s="301"/>
      <c r="T1614" s="336"/>
    </row>
    <row r="1615" spans="1:20" ht="12" customHeight="1" x14ac:dyDescent="0.3">
      <c r="A1615" s="329" t="s">
        <v>287</v>
      </c>
      <c r="B1615" s="330" t="s">
        <v>287</v>
      </c>
      <c r="C1615" s="298">
        <v>46043</v>
      </c>
      <c r="D1615" s="299" t="s">
        <v>470</v>
      </c>
      <c r="E1615" s="331">
        <v>100</v>
      </c>
      <c r="F1615" s="331">
        <v>100</v>
      </c>
      <c r="G1615" s="333">
        <f t="shared" si="32"/>
        <v>2760.7999999999993</v>
      </c>
      <c r="H1615" s="334"/>
      <c r="I1615" s="335"/>
      <c r="J1615" s="336"/>
      <c r="K1615" s="301"/>
      <c r="L1615" s="336"/>
      <c r="M1615" s="301"/>
      <c r="N1615" s="336"/>
      <c r="O1615" s="301"/>
      <c r="P1615" s="336"/>
      <c r="Q1615" s="301"/>
      <c r="R1615" s="336"/>
      <c r="S1615" s="301"/>
      <c r="T1615" s="336"/>
    </row>
    <row r="1616" spans="1:20" ht="12" customHeight="1" x14ac:dyDescent="0.3">
      <c r="A1616" s="329" t="s">
        <v>289</v>
      </c>
      <c r="B1616" s="330">
        <v>2</v>
      </c>
      <c r="C1616" s="298">
        <v>46043</v>
      </c>
      <c r="D1616" s="299" t="s">
        <v>301</v>
      </c>
      <c r="E1616" s="331">
        <v>20</v>
      </c>
      <c r="F1616" s="331"/>
      <c r="G1616" s="333">
        <f t="shared" si="32"/>
        <v>2760.7999999999993</v>
      </c>
      <c r="H1616" s="334"/>
      <c r="I1616" s="335"/>
      <c r="J1616" s="336"/>
      <c r="K1616" s="301"/>
      <c r="L1616" s="336"/>
      <c r="M1616" s="301"/>
      <c r="N1616" s="336"/>
      <c r="O1616" s="301"/>
      <c r="P1616" s="336"/>
      <c r="Q1616" s="301"/>
      <c r="R1616" s="336"/>
      <c r="S1616" s="301"/>
      <c r="T1616" s="336"/>
    </row>
    <row r="1617" spans="1:20" ht="12" customHeight="1" x14ac:dyDescent="0.3">
      <c r="A1617" s="329" t="s">
        <v>289</v>
      </c>
      <c r="B1617" s="330">
        <v>8</v>
      </c>
      <c r="C1617" s="298">
        <v>46043</v>
      </c>
      <c r="D1617" s="299" t="s">
        <v>295</v>
      </c>
      <c r="E1617" s="331">
        <v>6.38</v>
      </c>
      <c r="F1617" s="331"/>
      <c r="G1617" s="333">
        <f t="shared" si="32"/>
        <v>2780.7999999999993</v>
      </c>
      <c r="H1617" s="334"/>
      <c r="I1617" s="335"/>
      <c r="J1617" s="336"/>
      <c r="K1617" s="301"/>
      <c r="L1617" s="336"/>
      <c r="M1617" s="301"/>
      <c r="N1617" s="336"/>
      <c r="O1617" s="301"/>
      <c r="P1617" s="336"/>
      <c r="Q1617" s="301"/>
      <c r="R1617" s="336"/>
      <c r="S1617" s="301"/>
      <c r="T1617" s="336"/>
    </row>
    <row r="1618" spans="1:20" ht="12" customHeight="1" x14ac:dyDescent="0.3">
      <c r="A1618" s="329" t="s">
        <v>289</v>
      </c>
      <c r="B1618" s="330">
        <v>2</v>
      </c>
      <c r="C1618" s="298">
        <v>46043</v>
      </c>
      <c r="D1618" s="299" t="s">
        <v>295</v>
      </c>
      <c r="E1618" s="331">
        <v>17.29</v>
      </c>
      <c r="F1618" s="331"/>
      <c r="G1618" s="333">
        <f t="shared" si="32"/>
        <v>2787.1799999999994</v>
      </c>
      <c r="H1618" s="334"/>
      <c r="I1618" s="335"/>
      <c r="J1618" s="336"/>
      <c r="K1618" s="301"/>
      <c r="L1618" s="336"/>
      <c r="M1618" s="301"/>
      <c r="N1618" s="336"/>
      <c r="O1618" s="301"/>
      <c r="P1618" s="336"/>
      <c r="Q1618" s="301"/>
      <c r="R1618" s="336"/>
      <c r="S1618" s="301"/>
      <c r="T1618" s="336"/>
    </row>
    <row r="1619" spans="1:20" ht="12" customHeight="1" x14ac:dyDescent="0.3">
      <c r="A1619" s="329" t="s">
        <v>289</v>
      </c>
      <c r="B1619" s="330">
        <v>2</v>
      </c>
      <c r="C1619" s="298">
        <v>46043</v>
      </c>
      <c r="D1619" s="299" t="s">
        <v>357</v>
      </c>
      <c r="E1619" s="331">
        <v>14.86</v>
      </c>
      <c r="F1619" s="331"/>
      <c r="G1619" s="333">
        <f t="shared" si="32"/>
        <v>2804.4699999999993</v>
      </c>
      <c r="H1619" s="334"/>
      <c r="I1619" s="335"/>
      <c r="J1619" s="336"/>
      <c r="K1619" s="301"/>
      <c r="L1619" s="336"/>
      <c r="M1619" s="301"/>
      <c r="N1619" s="336"/>
      <c r="O1619" s="301"/>
      <c r="P1619" s="336"/>
      <c r="Q1619" s="301"/>
      <c r="R1619" s="336"/>
      <c r="S1619" s="301"/>
      <c r="T1619" s="336"/>
    </row>
    <row r="1620" spans="1:20" ht="12" customHeight="1" x14ac:dyDescent="0.3">
      <c r="A1620" s="329" t="s">
        <v>289</v>
      </c>
      <c r="B1620" s="330">
        <v>2</v>
      </c>
      <c r="C1620" s="298">
        <v>46042</v>
      </c>
      <c r="D1620" s="299" t="s">
        <v>370</v>
      </c>
      <c r="E1620" s="331">
        <v>13.4</v>
      </c>
      <c r="F1620" s="331"/>
      <c r="G1620" s="333">
        <f t="shared" si="32"/>
        <v>2819.3299999999995</v>
      </c>
      <c r="H1620" s="334"/>
      <c r="I1620" s="335"/>
      <c r="J1620" s="336"/>
      <c r="K1620" s="301"/>
      <c r="L1620" s="336"/>
      <c r="M1620" s="301"/>
      <c r="N1620" s="336"/>
      <c r="O1620" s="301"/>
      <c r="P1620" s="336"/>
      <c r="Q1620" s="301"/>
      <c r="R1620" s="336"/>
      <c r="S1620" s="301"/>
      <c r="T1620" s="336"/>
    </row>
    <row r="1621" spans="1:20" ht="12" customHeight="1" x14ac:dyDescent="0.3">
      <c r="A1621" s="329" t="s">
        <v>289</v>
      </c>
      <c r="B1621" s="330">
        <v>2</v>
      </c>
      <c r="C1621" s="298">
        <v>46042</v>
      </c>
      <c r="D1621" s="299" t="s">
        <v>370</v>
      </c>
      <c r="E1621" s="331">
        <v>5.97</v>
      </c>
      <c r="F1621" s="331"/>
      <c r="G1621" s="333">
        <f t="shared" si="32"/>
        <v>2832.7299999999996</v>
      </c>
      <c r="H1621" s="334"/>
      <c r="I1621" s="335"/>
      <c r="J1621" s="336"/>
      <c r="K1621" s="301"/>
      <c r="L1621" s="336"/>
      <c r="M1621" s="301"/>
      <c r="N1621" s="336"/>
      <c r="O1621" s="301"/>
      <c r="P1621" s="336"/>
      <c r="Q1621" s="301"/>
      <c r="R1621" s="336"/>
      <c r="S1621" s="301"/>
      <c r="T1621" s="336"/>
    </row>
    <row r="1622" spans="1:20" ht="12" customHeight="1" x14ac:dyDescent="0.3">
      <c r="A1622" s="329" t="s">
        <v>294</v>
      </c>
      <c r="B1622" s="330">
        <v>22</v>
      </c>
      <c r="C1622" s="298">
        <v>46042</v>
      </c>
      <c r="D1622" s="299" t="s">
        <v>323</v>
      </c>
      <c r="E1622" s="331">
        <v>18.09</v>
      </c>
      <c r="F1622" s="331"/>
      <c r="G1622" s="333">
        <f t="shared" si="32"/>
        <v>2838.6999999999994</v>
      </c>
      <c r="H1622" s="334"/>
      <c r="I1622" s="335"/>
      <c r="J1622" s="336"/>
      <c r="K1622" s="301"/>
      <c r="L1622" s="336"/>
      <c r="M1622" s="301"/>
      <c r="N1622" s="336"/>
      <c r="O1622" s="301"/>
      <c r="P1622" s="336"/>
      <c r="Q1622" s="301"/>
      <c r="R1622" s="336"/>
      <c r="S1622" s="301"/>
      <c r="T1622" s="336"/>
    </row>
    <row r="1623" spans="1:20" ht="12" customHeight="1" x14ac:dyDescent="0.3">
      <c r="A1623" s="329" t="s">
        <v>294</v>
      </c>
      <c r="B1623" s="330">
        <v>17</v>
      </c>
      <c r="C1623" s="298">
        <v>46042</v>
      </c>
      <c r="D1623" s="299" t="s">
        <v>188</v>
      </c>
      <c r="E1623" s="331">
        <v>42.65</v>
      </c>
      <c r="F1623" s="331"/>
      <c r="G1623" s="333">
        <f t="shared" si="32"/>
        <v>2856.7899999999995</v>
      </c>
      <c r="H1623" s="334"/>
      <c r="I1623" s="335"/>
      <c r="J1623" s="336"/>
      <c r="K1623" s="301"/>
      <c r="L1623" s="336"/>
      <c r="M1623" s="301"/>
      <c r="N1623" s="336"/>
      <c r="O1623" s="301"/>
      <c r="P1623" s="336"/>
      <c r="Q1623" s="301"/>
      <c r="R1623" s="336"/>
      <c r="S1623" s="301"/>
      <c r="T1623" s="336"/>
    </row>
    <row r="1624" spans="1:20" ht="12" customHeight="1" x14ac:dyDescent="0.3">
      <c r="A1624" s="329" t="s">
        <v>335</v>
      </c>
      <c r="B1624" s="330" t="s">
        <v>335</v>
      </c>
      <c r="C1624" s="298">
        <v>46042</v>
      </c>
      <c r="D1624" s="299" t="s">
        <v>185</v>
      </c>
      <c r="E1624" s="331">
        <v>130.51</v>
      </c>
      <c r="F1624" s="331"/>
      <c r="G1624" s="333">
        <f t="shared" si="32"/>
        <v>2899.4399999999996</v>
      </c>
      <c r="H1624" s="334"/>
      <c r="I1624" s="335"/>
      <c r="J1624" s="336"/>
      <c r="K1624" s="301"/>
      <c r="L1624" s="336"/>
      <c r="M1624" s="301"/>
      <c r="N1624" s="336"/>
      <c r="O1624" s="301"/>
      <c r="P1624" s="336"/>
      <c r="Q1624" s="301"/>
      <c r="R1624" s="336"/>
      <c r="S1624" s="301"/>
      <c r="T1624" s="336"/>
    </row>
    <row r="1625" spans="1:20" ht="12" customHeight="1" x14ac:dyDescent="0.3">
      <c r="A1625" s="329" t="s">
        <v>294</v>
      </c>
      <c r="B1625" s="330">
        <v>15</v>
      </c>
      <c r="C1625" s="298">
        <v>46042</v>
      </c>
      <c r="D1625" s="299" t="s">
        <v>185</v>
      </c>
      <c r="E1625" s="331">
        <v>132.4</v>
      </c>
      <c r="F1625" s="331"/>
      <c r="G1625" s="333">
        <f t="shared" si="32"/>
        <v>3029.9499999999994</v>
      </c>
      <c r="H1625" s="334"/>
      <c r="I1625" s="335"/>
      <c r="J1625" s="336"/>
      <c r="K1625" s="301"/>
      <c r="L1625" s="336"/>
      <c r="M1625" s="301"/>
      <c r="N1625" s="336"/>
      <c r="O1625" s="301"/>
      <c r="P1625" s="336"/>
      <c r="Q1625" s="301"/>
      <c r="R1625" s="336"/>
      <c r="S1625" s="301"/>
      <c r="T1625" s="336"/>
    </row>
    <row r="1626" spans="1:20" ht="12" customHeight="1" x14ac:dyDescent="0.3">
      <c r="A1626" s="329" t="s">
        <v>294</v>
      </c>
      <c r="B1626" s="330">
        <v>23</v>
      </c>
      <c r="C1626" s="298">
        <v>46042</v>
      </c>
      <c r="D1626" s="299" t="s">
        <v>63</v>
      </c>
      <c r="E1626" s="331">
        <v>529.46</v>
      </c>
      <c r="F1626" s="331"/>
      <c r="G1626" s="333">
        <f t="shared" si="32"/>
        <v>3162.3499999999995</v>
      </c>
      <c r="H1626" s="334"/>
      <c r="I1626" s="335"/>
      <c r="J1626" s="336"/>
      <c r="K1626" s="301"/>
      <c r="L1626" s="336"/>
      <c r="M1626" s="301"/>
      <c r="N1626" s="336"/>
      <c r="O1626" s="301"/>
      <c r="P1626" s="336"/>
      <c r="Q1626" s="301"/>
      <c r="R1626" s="336"/>
      <c r="S1626" s="301"/>
      <c r="T1626" s="336"/>
    </row>
    <row r="1627" spans="1:20" ht="12" customHeight="1" x14ac:dyDescent="0.3">
      <c r="A1627" s="329" t="s">
        <v>289</v>
      </c>
      <c r="B1627" s="330">
        <v>6</v>
      </c>
      <c r="C1627" s="298">
        <v>46042</v>
      </c>
      <c r="D1627" s="299" t="s">
        <v>300</v>
      </c>
      <c r="E1627" s="331">
        <v>51.63</v>
      </c>
      <c r="F1627" s="331"/>
      <c r="G1627" s="333">
        <f t="shared" si="32"/>
        <v>3691.8099999999995</v>
      </c>
      <c r="H1627" s="334"/>
      <c r="I1627" s="335"/>
      <c r="J1627" s="336"/>
      <c r="K1627" s="301"/>
      <c r="L1627" s="336"/>
      <c r="M1627" s="301"/>
      <c r="N1627" s="336"/>
      <c r="O1627" s="301"/>
      <c r="P1627" s="336"/>
      <c r="Q1627" s="301"/>
      <c r="R1627" s="336"/>
      <c r="S1627" s="301"/>
      <c r="T1627" s="336"/>
    </row>
    <row r="1628" spans="1:20" ht="12" customHeight="1" x14ac:dyDescent="0.3">
      <c r="A1628" s="329" t="s">
        <v>289</v>
      </c>
      <c r="B1628" s="330">
        <v>2</v>
      </c>
      <c r="C1628" s="298">
        <v>46042</v>
      </c>
      <c r="D1628" s="299" t="s">
        <v>296</v>
      </c>
      <c r="E1628" s="331">
        <v>11.17</v>
      </c>
      <c r="F1628" s="331"/>
      <c r="G1628" s="333">
        <f t="shared" si="32"/>
        <v>3743.4399999999996</v>
      </c>
      <c r="H1628" s="334"/>
      <c r="I1628" s="335"/>
      <c r="J1628" s="336"/>
      <c r="K1628" s="301"/>
      <c r="L1628" s="336"/>
      <c r="M1628" s="301"/>
      <c r="N1628" s="336"/>
      <c r="O1628" s="301"/>
      <c r="P1628" s="336"/>
      <c r="Q1628" s="301"/>
      <c r="R1628" s="336"/>
      <c r="S1628" s="301"/>
      <c r="T1628" s="336"/>
    </row>
    <row r="1629" spans="1:20" ht="12" customHeight="1" x14ac:dyDescent="0.3">
      <c r="A1629" s="329" t="s">
        <v>289</v>
      </c>
      <c r="B1629" s="330">
        <v>4</v>
      </c>
      <c r="C1629" s="298">
        <v>46042</v>
      </c>
      <c r="D1629" s="299" t="s">
        <v>296</v>
      </c>
      <c r="E1629" s="331">
        <v>57.37</v>
      </c>
      <c r="F1629" s="331"/>
      <c r="G1629" s="333">
        <f t="shared" si="32"/>
        <v>3754.6099999999997</v>
      </c>
      <c r="H1629" s="334"/>
      <c r="I1629" s="335"/>
      <c r="J1629" s="336"/>
      <c r="K1629" s="301"/>
      <c r="L1629" s="336"/>
      <c r="M1629" s="301"/>
      <c r="N1629" s="336"/>
      <c r="O1629" s="301"/>
      <c r="P1629" s="336"/>
      <c r="Q1629" s="301"/>
      <c r="R1629" s="336"/>
      <c r="S1629" s="301"/>
      <c r="T1629" s="336"/>
    </row>
    <row r="1630" spans="1:20" ht="12" customHeight="1" x14ac:dyDescent="0.3">
      <c r="A1630" s="329" t="s">
        <v>294</v>
      </c>
      <c r="B1630" s="330">
        <v>22</v>
      </c>
      <c r="C1630" s="298">
        <v>46042</v>
      </c>
      <c r="D1630" s="299" t="s">
        <v>328</v>
      </c>
      <c r="E1630" s="331">
        <v>7.46</v>
      </c>
      <c r="F1630" s="331"/>
      <c r="G1630" s="333">
        <f t="shared" si="32"/>
        <v>3811.9799999999996</v>
      </c>
      <c r="H1630" s="334"/>
      <c r="I1630" s="335"/>
      <c r="J1630" s="336"/>
      <c r="K1630" s="301"/>
      <c r="L1630" s="336"/>
      <c r="M1630" s="301"/>
      <c r="N1630" s="336"/>
      <c r="O1630" s="301"/>
      <c r="P1630" s="336"/>
      <c r="Q1630" s="301"/>
      <c r="R1630" s="336"/>
      <c r="S1630" s="301"/>
      <c r="T1630" s="336"/>
    </row>
    <row r="1631" spans="1:20" ht="12" customHeight="1" x14ac:dyDescent="0.3">
      <c r="A1631" s="329" t="s">
        <v>289</v>
      </c>
      <c r="B1631" s="330">
        <v>4</v>
      </c>
      <c r="C1631" s="298">
        <v>46042</v>
      </c>
      <c r="D1631" s="299" t="s">
        <v>310</v>
      </c>
      <c r="E1631" s="331">
        <v>28.91</v>
      </c>
      <c r="F1631" s="331"/>
      <c r="G1631" s="333">
        <f t="shared" si="32"/>
        <v>3819.4399999999996</v>
      </c>
      <c r="H1631" s="334"/>
      <c r="I1631" s="335"/>
      <c r="J1631" s="336"/>
      <c r="K1631" s="301"/>
      <c r="L1631" s="336"/>
      <c r="M1631" s="301"/>
      <c r="N1631" s="336"/>
      <c r="O1631" s="301"/>
      <c r="P1631" s="336"/>
      <c r="Q1631" s="301"/>
      <c r="R1631" s="336"/>
      <c r="S1631" s="301"/>
      <c r="T1631" s="336"/>
    </row>
    <row r="1632" spans="1:20" ht="12" customHeight="1" x14ac:dyDescent="0.3">
      <c r="A1632" s="329" t="s">
        <v>289</v>
      </c>
      <c r="B1632" s="330">
        <v>6</v>
      </c>
      <c r="C1632" s="298">
        <v>46040</v>
      </c>
      <c r="D1632" s="299" t="s">
        <v>300</v>
      </c>
      <c r="E1632" s="331">
        <v>31.35</v>
      </c>
      <c r="F1632" s="331"/>
      <c r="G1632" s="333">
        <f t="shared" si="32"/>
        <v>3848.3499999999995</v>
      </c>
      <c r="H1632" s="334"/>
      <c r="I1632" s="335"/>
      <c r="J1632" s="336"/>
      <c r="K1632" s="301"/>
      <c r="L1632" s="336"/>
      <c r="M1632" s="301"/>
      <c r="N1632" s="336"/>
      <c r="O1632" s="301"/>
      <c r="P1632" s="336"/>
      <c r="Q1632" s="301"/>
      <c r="R1632" s="336"/>
      <c r="S1632" s="301"/>
      <c r="T1632" s="336"/>
    </row>
    <row r="1633" spans="1:20" ht="12" customHeight="1" x14ac:dyDescent="0.3">
      <c r="A1633" s="329" t="s">
        <v>289</v>
      </c>
      <c r="B1633" s="330">
        <v>8</v>
      </c>
      <c r="C1633" s="298">
        <v>46040</v>
      </c>
      <c r="D1633" s="299" t="s">
        <v>471</v>
      </c>
      <c r="E1633" s="331">
        <v>124.75</v>
      </c>
      <c r="F1633" s="331"/>
      <c r="G1633" s="333">
        <f t="shared" si="32"/>
        <v>3879.6999999999994</v>
      </c>
      <c r="H1633" s="334"/>
      <c r="I1633" s="335"/>
      <c r="J1633" s="336"/>
      <c r="K1633" s="301"/>
      <c r="L1633" s="336"/>
      <c r="M1633" s="301"/>
      <c r="N1633" s="336"/>
      <c r="O1633" s="301"/>
      <c r="P1633" s="336"/>
      <c r="Q1633" s="301"/>
      <c r="R1633" s="336"/>
      <c r="S1633" s="301"/>
      <c r="T1633" s="336"/>
    </row>
    <row r="1634" spans="1:20" ht="12" customHeight="1" x14ac:dyDescent="0.3">
      <c r="A1634" s="329" t="s">
        <v>289</v>
      </c>
      <c r="B1634" s="330">
        <v>3</v>
      </c>
      <c r="C1634" s="298">
        <v>46040</v>
      </c>
      <c r="D1634" s="299" t="s">
        <v>320</v>
      </c>
      <c r="E1634" s="331">
        <v>11.3</v>
      </c>
      <c r="F1634" s="331"/>
      <c r="G1634" s="333">
        <f t="shared" si="32"/>
        <v>4004.4499999999994</v>
      </c>
      <c r="H1634" s="334"/>
      <c r="I1634" s="335"/>
      <c r="J1634" s="336"/>
      <c r="K1634" s="301"/>
      <c r="L1634" s="336"/>
      <c r="M1634" s="301"/>
      <c r="N1634" s="336"/>
      <c r="O1634" s="301"/>
      <c r="P1634" s="336"/>
      <c r="Q1634" s="301"/>
      <c r="R1634" s="336"/>
      <c r="S1634" s="301"/>
      <c r="T1634" s="336"/>
    </row>
    <row r="1635" spans="1:20" ht="12" customHeight="1" x14ac:dyDescent="0.3">
      <c r="A1635" s="329" t="s">
        <v>294</v>
      </c>
      <c r="B1635" s="330">
        <v>22</v>
      </c>
      <c r="C1635" s="298">
        <v>46040</v>
      </c>
      <c r="D1635" s="299" t="s">
        <v>400</v>
      </c>
      <c r="E1635" s="331">
        <v>13.84</v>
      </c>
      <c r="F1635" s="331"/>
      <c r="G1635" s="333">
        <f t="shared" si="32"/>
        <v>4015.7499999999995</v>
      </c>
      <c r="H1635" s="334"/>
      <c r="I1635" s="335"/>
      <c r="J1635" s="336"/>
      <c r="K1635" s="301"/>
      <c r="L1635" s="336"/>
      <c r="M1635" s="301"/>
      <c r="N1635" s="336"/>
      <c r="O1635" s="301"/>
      <c r="P1635" s="336"/>
      <c r="Q1635" s="301"/>
      <c r="R1635" s="336"/>
      <c r="S1635" s="301"/>
      <c r="T1635" s="336"/>
    </row>
    <row r="1636" spans="1:20" ht="12" customHeight="1" x14ac:dyDescent="0.3">
      <c r="A1636" s="329" t="s">
        <v>289</v>
      </c>
      <c r="B1636" s="330">
        <v>1</v>
      </c>
      <c r="C1636" s="298">
        <v>46040</v>
      </c>
      <c r="D1636" s="299" t="s">
        <v>306</v>
      </c>
      <c r="E1636" s="331">
        <v>92.06</v>
      </c>
      <c r="F1636" s="331"/>
      <c r="G1636" s="333">
        <f t="shared" si="32"/>
        <v>4029.5899999999997</v>
      </c>
      <c r="H1636" s="334"/>
      <c r="I1636" s="335"/>
      <c r="J1636" s="336"/>
      <c r="K1636" s="301"/>
      <c r="L1636" s="336"/>
      <c r="M1636" s="301"/>
      <c r="N1636" s="336"/>
      <c r="O1636" s="301"/>
      <c r="P1636" s="336"/>
      <c r="Q1636" s="301"/>
      <c r="R1636" s="336"/>
      <c r="S1636" s="301"/>
      <c r="T1636" s="336"/>
    </row>
    <row r="1637" spans="1:20" ht="12" customHeight="1" x14ac:dyDescent="0.3">
      <c r="A1637" s="329" t="s">
        <v>289</v>
      </c>
      <c r="B1637" s="330">
        <v>7</v>
      </c>
      <c r="C1637" s="298">
        <v>46040</v>
      </c>
      <c r="D1637" s="299" t="s">
        <v>337</v>
      </c>
      <c r="E1637" s="331">
        <v>78.47</v>
      </c>
      <c r="F1637" s="331"/>
      <c r="G1637" s="333">
        <f t="shared" si="32"/>
        <v>4121.6499999999996</v>
      </c>
      <c r="H1637" s="334"/>
      <c r="I1637" s="335"/>
      <c r="J1637" s="336"/>
      <c r="K1637" s="301"/>
      <c r="L1637" s="336"/>
      <c r="M1637" s="301"/>
      <c r="N1637" s="336"/>
      <c r="O1637" s="301"/>
      <c r="P1637" s="336"/>
      <c r="Q1637" s="301"/>
      <c r="R1637" s="336"/>
      <c r="S1637" s="301"/>
      <c r="T1637" s="336"/>
    </row>
    <row r="1638" spans="1:20" ht="12" customHeight="1" x14ac:dyDescent="0.3">
      <c r="A1638" s="329" t="s">
        <v>289</v>
      </c>
      <c r="B1638" s="330">
        <v>1</v>
      </c>
      <c r="C1638" s="298">
        <v>46040</v>
      </c>
      <c r="D1638" s="299" t="s">
        <v>392</v>
      </c>
      <c r="E1638" s="331">
        <v>28.22</v>
      </c>
      <c r="F1638" s="331"/>
      <c r="G1638" s="333">
        <f t="shared" si="32"/>
        <v>4200.12</v>
      </c>
      <c r="H1638" s="334"/>
      <c r="I1638" s="335"/>
      <c r="J1638" s="336"/>
      <c r="K1638" s="301"/>
      <c r="L1638" s="336"/>
      <c r="M1638" s="301"/>
      <c r="N1638" s="336"/>
      <c r="O1638" s="301"/>
      <c r="P1638" s="336"/>
      <c r="Q1638" s="301"/>
      <c r="R1638" s="336"/>
      <c r="S1638" s="301"/>
      <c r="T1638" s="336"/>
    </row>
    <row r="1639" spans="1:20" ht="12" customHeight="1" x14ac:dyDescent="0.3">
      <c r="A1639" s="329" t="s">
        <v>289</v>
      </c>
      <c r="B1639" s="330">
        <v>2</v>
      </c>
      <c r="C1639" s="298">
        <v>46040</v>
      </c>
      <c r="D1639" s="299" t="s">
        <v>391</v>
      </c>
      <c r="E1639" s="331">
        <v>32.729999999999997</v>
      </c>
      <c r="F1639" s="331"/>
      <c r="G1639" s="333">
        <f t="shared" si="32"/>
        <v>4228.34</v>
      </c>
      <c r="H1639" s="334"/>
      <c r="I1639" s="335"/>
      <c r="J1639" s="336"/>
      <c r="K1639" s="301"/>
      <c r="L1639" s="336"/>
      <c r="M1639" s="301"/>
      <c r="N1639" s="336"/>
      <c r="O1639" s="301"/>
      <c r="P1639" s="336"/>
      <c r="Q1639" s="301"/>
      <c r="R1639" s="336"/>
      <c r="S1639" s="301"/>
      <c r="T1639" s="336"/>
    </row>
    <row r="1640" spans="1:20" ht="12" customHeight="1" x14ac:dyDescent="0.3">
      <c r="A1640" s="329" t="s">
        <v>294</v>
      </c>
      <c r="B1640" s="330">
        <v>42</v>
      </c>
      <c r="C1640" s="298">
        <v>46039</v>
      </c>
      <c r="D1640" s="299" t="s">
        <v>333</v>
      </c>
      <c r="E1640" s="331">
        <v>29.8</v>
      </c>
      <c r="F1640" s="331"/>
      <c r="G1640" s="333">
        <f t="shared" si="32"/>
        <v>4261.07</v>
      </c>
      <c r="H1640" s="334"/>
      <c r="I1640" s="335"/>
      <c r="J1640" s="336"/>
      <c r="K1640" s="301"/>
      <c r="L1640" s="336"/>
      <c r="M1640" s="301"/>
      <c r="N1640" s="336"/>
      <c r="O1640" s="301"/>
      <c r="P1640" s="336"/>
      <c r="Q1640" s="301"/>
      <c r="R1640" s="336"/>
      <c r="S1640" s="301"/>
      <c r="T1640" s="336"/>
    </row>
    <row r="1641" spans="1:20" ht="12" customHeight="1" x14ac:dyDescent="0.3">
      <c r="A1641" s="329" t="s">
        <v>294</v>
      </c>
      <c r="B1641" s="330">
        <v>43</v>
      </c>
      <c r="C1641" s="298">
        <v>46039</v>
      </c>
      <c r="D1641" s="299" t="s">
        <v>333</v>
      </c>
      <c r="E1641" s="331">
        <v>22.35</v>
      </c>
      <c r="F1641" s="331"/>
      <c r="G1641" s="333">
        <f t="shared" si="32"/>
        <v>4290.87</v>
      </c>
      <c r="H1641" s="334"/>
      <c r="I1641" s="335"/>
      <c r="J1641" s="336"/>
      <c r="K1641" s="301"/>
      <c r="L1641" s="336"/>
      <c r="M1641" s="301"/>
      <c r="N1641" s="336"/>
      <c r="O1641" s="301"/>
      <c r="P1641" s="336"/>
      <c r="Q1641" s="301"/>
      <c r="R1641" s="336"/>
      <c r="S1641" s="301"/>
      <c r="T1641" s="336"/>
    </row>
    <row r="1642" spans="1:20" ht="12" customHeight="1" x14ac:dyDescent="0.3">
      <c r="A1642" s="329" t="s">
        <v>289</v>
      </c>
      <c r="B1642" s="330">
        <v>8</v>
      </c>
      <c r="C1642" s="298">
        <v>46039</v>
      </c>
      <c r="D1642" s="299" t="s">
        <v>319</v>
      </c>
      <c r="E1642" s="331">
        <v>36.92</v>
      </c>
      <c r="F1642" s="331"/>
      <c r="G1642" s="333">
        <f t="shared" si="32"/>
        <v>4313.22</v>
      </c>
      <c r="H1642" s="334"/>
      <c r="I1642" s="335"/>
      <c r="J1642" s="336"/>
      <c r="K1642" s="301"/>
      <c r="L1642" s="336"/>
      <c r="M1642" s="301"/>
      <c r="N1642" s="336"/>
      <c r="O1642" s="301"/>
      <c r="P1642" s="336"/>
      <c r="Q1642" s="301"/>
      <c r="R1642" s="336"/>
      <c r="S1642" s="301"/>
      <c r="T1642" s="336"/>
    </row>
    <row r="1643" spans="1:20" ht="12" customHeight="1" x14ac:dyDescent="0.3">
      <c r="A1643" s="329" t="s">
        <v>289</v>
      </c>
      <c r="B1643" s="330">
        <v>1</v>
      </c>
      <c r="C1643" s="298">
        <v>46039</v>
      </c>
      <c r="D1643" s="299" t="s">
        <v>311</v>
      </c>
      <c r="E1643" s="331">
        <v>117.89</v>
      </c>
      <c r="F1643" s="331"/>
      <c r="G1643" s="333">
        <f t="shared" si="32"/>
        <v>4350.1400000000003</v>
      </c>
      <c r="H1643" s="334"/>
      <c r="I1643" s="335"/>
      <c r="J1643" s="336"/>
      <c r="K1643" s="301"/>
      <c r="L1643" s="336"/>
      <c r="M1643" s="301"/>
      <c r="N1643" s="336"/>
      <c r="O1643" s="301"/>
      <c r="P1643" s="336"/>
      <c r="Q1643" s="301"/>
      <c r="R1643" s="336"/>
      <c r="S1643" s="301"/>
      <c r="T1643" s="336"/>
    </row>
    <row r="1644" spans="1:20" ht="12" customHeight="1" x14ac:dyDescent="0.3">
      <c r="A1644" s="329" t="s">
        <v>289</v>
      </c>
      <c r="B1644" s="330">
        <v>1</v>
      </c>
      <c r="C1644" s="298">
        <v>46039</v>
      </c>
      <c r="D1644" s="299" t="s">
        <v>329</v>
      </c>
      <c r="E1644" s="331">
        <v>196.36</v>
      </c>
      <c r="F1644" s="331"/>
      <c r="G1644" s="333">
        <f t="shared" si="32"/>
        <v>4468.0300000000007</v>
      </c>
      <c r="H1644" s="334"/>
      <c r="I1644" s="335"/>
      <c r="J1644" s="336"/>
      <c r="K1644" s="301"/>
      <c r="L1644" s="336"/>
      <c r="M1644" s="301"/>
      <c r="N1644" s="336"/>
      <c r="O1644" s="301"/>
      <c r="P1644" s="336"/>
      <c r="Q1644" s="301"/>
      <c r="R1644" s="336"/>
      <c r="S1644" s="301"/>
      <c r="T1644" s="336"/>
    </row>
    <row r="1645" spans="1:20" ht="12" customHeight="1" x14ac:dyDescent="0.3">
      <c r="A1645" s="329" t="s">
        <v>294</v>
      </c>
      <c r="B1645" s="330">
        <v>21</v>
      </c>
      <c r="C1645" s="298">
        <v>46039</v>
      </c>
      <c r="D1645" s="299" t="s">
        <v>194</v>
      </c>
      <c r="E1645" s="331">
        <v>70.2</v>
      </c>
      <c r="F1645" s="331"/>
      <c r="G1645" s="333">
        <f t="shared" si="32"/>
        <v>4664.3900000000003</v>
      </c>
      <c r="H1645" s="334"/>
      <c r="I1645" s="335"/>
      <c r="J1645" s="336"/>
      <c r="K1645" s="301"/>
      <c r="L1645" s="336"/>
      <c r="M1645" s="301"/>
      <c r="N1645" s="336"/>
      <c r="O1645" s="301"/>
      <c r="P1645" s="336"/>
      <c r="Q1645" s="301"/>
      <c r="R1645" s="336"/>
      <c r="S1645" s="301"/>
      <c r="T1645" s="336"/>
    </row>
    <row r="1646" spans="1:20" ht="12" customHeight="1" x14ac:dyDescent="0.3">
      <c r="A1646" s="329" t="s">
        <v>289</v>
      </c>
      <c r="B1646" s="330">
        <v>2</v>
      </c>
      <c r="C1646" s="298">
        <v>46038</v>
      </c>
      <c r="D1646" s="299" t="s">
        <v>324</v>
      </c>
      <c r="E1646" s="331">
        <v>13.14</v>
      </c>
      <c r="F1646" s="331"/>
      <c r="G1646" s="333">
        <f t="shared" si="32"/>
        <v>4734.59</v>
      </c>
      <c r="H1646" s="334"/>
      <c r="I1646" s="335"/>
      <c r="J1646" s="336"/>
      <c r="K1646" s="301"/>
      <c r="L1646" s="336"/>
      <c r="M1646" s="301"/>
      <c r="N1646" s="336"/>
      <c r="O1646" s="301"/>
      <c r="P1646" s="336"/>
      <c r="Q1646" s="301"/>
      <c r="R1646" s="336"/>
      <c r="S1646" s="301"/>
      <c r="T1646" s="336"/>
    </row>
    <row r="1647" spans="1:20" ht="12" customHeight="1" x14ac:dyDescent="0.3">
      <c r="A1647" s="329" t="s">
        <v>289</v>
      </c>
      <c r="B1647" s="330">
        <v>2</v>
      </c>
      <c r="C1647" s="298">
        <v>46038</v>
      </c>
      <c r="D1647" s="299" t="s">
        <v>296</v>
      </c>
      <c r="E1647" s="331">
        <v>18.489999999999998</v>
      </c>
      <c r="F1647" s="331"/>
      <c r="G1647" s="333">
        <f t="shared" si="32"/>
        <v>4747.7300000000005</v>
      </c>
      <c r="H1647" s="334"/>
      <c r="I1647" s="335"/>
      <c r="J1647" s="336"/>
      <c r="K1647" s="301"/>
      <c r="L1647" s="336"/>
      <c r="M1647" s="301"/>
      <c r="N1647" s="336"/>
      <c r="O1647" s="301"/>
      <c r="P1647" s="336"/>
      <c r="Q1647" s="301"/>
      <c r="R1647" s="336"/>
      <c r="S1647" s="301"/>
      <c r="T1647" s="336"/>
    </row>
    <row r="1648" spans="1:20" ht="12" customHeight="1" x14ac:dyDescent="0.3">
      <c r="A1648" s="329" t="s">
        <v>291</v>
      </c>
      <c r="B1648" s="330">
        <v>41</v>
      </c>
      <c r="C1648" s="298">
        <v>46038</v>
      </c>
      <c r="D1648" s="299" t="s">
        <v>472</v>
      </c>
      <c r="E1648" s="331"/>
      <c r="F1648" s="331">
        <v>800</v>
      </c>
      <c r="G1648" s="333">
        <f t="shared" si="32"/>
        <v>4766.22</v>
      </c>
      <c r="H1648" s="334" t="s">
        <v>298</v>
      </c>
      <c r="I1648" s="335"/>
      <c r="J1648" s="336"/>
      <c r="K1648" s="301"/>
      <c r="L1648" s="336"/>
      <c r="M1648" s="301"/>
      <c r="N1648" s="336"/>
      <c r="O1648" s="301"/>
      <c r="P1648" s="336"/>
      <c r="Q1648" s="301"/>
      <c r="R1648" s="336"/>
      <c r="S1648" s="301"/>
      <c r="T1648" s="336"/>
    </row>
    <row r="1649" spans="1:20" ht="12" customHeight="1" x14ac:dyDescent="0.3">
      <c r="A1649" s="329" t="s">
        <v>294</v>
      </c>
      <c r="B1649" s="330">
        <v>18</v>
      </c>
      <c r="C1649" s="298">
        <v>46038</v>
      </c>
      <c r="D1649" s="299" t="s">
        <v>360</v>
      </c>
      <c r="E1649" s="331">
        <v>400</v>
      </c>
      <c r="F1649" s="331"/>
      <c r="G1649" s="333">
        <f t="shared" si="32"/>
        <v>3966.2200000000003</v>
      </c>
      <c r="H1649" s="334"/>
      <c r="I1649" s="335"/>
      <c r="J1649" s="336"/>
      <c r="K1649" s="301"/>
      <c r="L1649" s="336"/>
      <c r="M1649" s="301"/>
      <c r="N1649" s="336"/>
      <c r="O1649" s="301"/>
      <c r="P1649" s="336"/>
      <c r="Q1649" s="301"/>
      <c r="R1649" s="336"/>
      <c r="S1649" s="301"/>
      <c r="T1649" s="336"/>
    </row>
    <row r="1650" spans="1:20" ht="12" customHeight="1" x14ac:dyDescent="0.3">
      <c r="A1650" s="329" t="s">
        <v>294</v>
      </c>
      <c r="B1650" s="330">
        <v>19</v>
      </c>
      <c r="C1650" s="298">
        <v>46038</v>
      </c>
      <c r="D1650" s="299" t="s">
        <v>191</v>
      </c>
      <c r="E1650" s="331">
        <v>200</v>
      </c>
      <c r="F1650" s="331"/>
      <c r="G1650" s="333">
        <f t="shared" si="32"/>
        <v>4366.22</v>
      </c>
      <c r="H1650" s="334"/>
      <c r="I1650" s="335"/>
      <c r="J1650" s="336"/>
      <c r="K1650" s="301"/>
      <c r="L1650" s="336"/>
      <c r="M1650" s="301"/>
      <c r="N1650" s="336"/>
      <c r="O1650" s="301"/>
      <c r="P1650" s="336"/>
      <c r="Q1650" s="301"/>
      <c r="R1650" s="336"/>
      <c r="S1650" s="301"/>
      <c r="T1650" s="336"/>
    </row>
    <row r="1651" spans="1:20" ht="12" customHeight="1" x14ac:dyDescent="0.3">
      <c r="A1651" s="329" t="s">
        <v>294</v>
      </c>
      <c r="B1651" s="330">
        <v>11</v>
      </c>
      <c r="C1651" s="298">
        <v>46038</v>
      </c>
      <c r="D1651" s="299" t="s">
        <v>178</v>
      </c>
      <c r="E1651" s="331">
        <v>267.95999999999998</v>
      </c>
      <c r="F1651" s="331"/>
      <c r="G1651" s="333">
        <f t="shared" si="32"/>
        <v>4566.22</v>
      </c>
      <c r="H1651" s="334"/>
      <c r="I1651" s="335"/>
      <c r="J1651" s="336"/>
      <c r="K1651" s="301"/>
      <c r="L1651" s="336"/>
      <c r="M1651" s="301"/>
      <c r="N1651" s="336"/>
      <c r="O1651" s="301"/>
      <c r="P1651" s="336"/>
      <c r="Q1651" s="301"/>
      <c r="R1651" s="336"/>
      <c r="S1651" s="301"/>
      <c r="T1651" s="336"/>
    </row>
    <row r="1652" spans="1:20" ht="12" customHeight="1" x14ac:dyDescent="0.3">
      <c r="A1652" s="329" t="s">
        <v>289</v>
      </c>
      <c r="B1652" s="330">
        <v>8</v>
      </c>
      <c r="C1652" s="298">
        <v>46037</v>
      </c>
      <c r="D1652" s="299" t="s">
        <v>356</v>
      </c>
      <c r="E1652" s="331">
        <v>59.95</v>
      </c>
      <c r="F1652" s="331"/>
      <c r="G1652" s="333">
        <f t="shared" si="32"/>
        <v>4834.18</v>
      </c>
      <c r="H1652" s="334"/>
      <c r="I1652" s="335"/>
      <c r="J1652" s="336"/>
      <c r="K1652" s="301"/>
      <c r="L1652" s="336"/>
      <c r="M1652" s="301"/>
      <c r="N1652" s="336"/>
      <c r="O1652" s="301"/>
      <c r="P1652" s="336"/>
      <c r="Q1652" s="301"/>
      <c r="R1652" s="336"/>
      <c r="S1652" s="301"/>
      <c r="T1652" s="336"/>
    </row>
    <row r="1653" spans="1:20" ht="12" customHeight="1" x14ac:dyDescent="0.3">
      <c r="A1653" s="329" t="s">
        <v>289</v>
      </c>
      <c r="B1653" s="330">
        <v>2</v>
      </c>
      <c r="C1653" s="298">
        <v>46037</v>
      </c>
      <c r="D1653" s="299" t="s">
        <v>356</v>
      </c>
      <c r="E1653" s="331">
        <v>59.96</v>
      </c>
      <c r="F1653" s="331"/>
      <c r="G1653" s="333">
        <f t="shared" si="32"/>
        <v>4894.13</v>
      </c>
      <c r="H1653" s="334"/>
      <c r="I1653" s="335"/>
      <c r="J1653" s="336"/>
      <c r="K1653" s="301"/>
      <c r="L1653" s="336"/>
      <c r="M1653" s="301"/>
      <c r="N1653" s="336"/>
      <c r="O1653" s="301"/>
      <c r="P1653" s="336"/>
      <c r="Q1653" s="301"/>
      <c r="R1653" s="336"/>
      <c r="S1653" s="301"/>
      <c r="T1653" s="336"/>
    </row>
    <row r="1654" spans="1:20" ht="12" customHeight="1" x14ac:dyDescent="0.3">
      <c r="A1654" s="329" t="s">
        <v>289</v>
      </c>
      <c r="B1654" s="330">
        <v>8</v>
      </c>
      <c r="C1654" s="298">
        <v>46037</v>
      </c>
      <c r="D1654" s="299" t="s">
        <v>319</v>
      </c>
      <c r="E1654" s="331">
        <v>12.43</v>
      </c>
      <c r="F1654" s="331"/>
      <c r="G1654" s="333">
        <f t="shared" si="32"/>
        <v>4954.09</v>
      </c>
      <c r="H1654" s="334"/>
      <c r="I1654" s="335"/>
      <c r="J1654" s="336"/>
      <c r="K1654" s="301"/>
      <c r="L1654" s="336"/>
      <c r="M1654" s="301"/>
      <c r="N1654" s="336"/>
      <c r="O1654" s="301"/>
      <c r="P1654" s="336"/>
      <c r="Q1654" s="301"/>
      <c r="R1654" s="336"/>
      <c r="S1654" s="301"/>
      <c r="T1654" s="336"/>
    </row>
    <row r="1655" spans="1:20" ht="12" customHeight="1" x14ac:dyDescent="0.3">
      <c r="A1655" s="329" t="s">
        <v>289</v>
      </c>
      <c r="B1655" s="330">
        <v>2</v>
      </c>
      <c r="C1655" s="298">
        <v>46037</v>
      </c>
      <c r="D1655" s="299" t="s">
        <v>296</v>
      </c>
      <c r="E1655" s="331">
        <v>11.07</v>
      </c>
      <c r="F1655" s="331"/>
      <c r="G1655" s="333">
        <f t="shared" si="32"/>
        <v>4966.5200000000004</v>
      </c>
      <c r="H1655" s="334"/>
      <c r="I1655" s="335"/>
      <c r="J1655" s="336"/>
      <c r="K1655" s="301"/>
      <c r="L1655" s="336"/>
      <c r="M1655" s="301"/>
      <c r="N1655" s="336"/>
      <c r="O1655" s="301"/>
      <c r="P1655" s="336"/>
      <c r="Q1655" s="301"/>
      <c r="R1655" s="336"/>
      <c r="S1655" s="301"/>
      <c r="T1655" s="336"/>
    </row>
    <row r="1656" spans="1:20" ht="12" customHeight="1" x14ac:dyDescent="0.3">
      <c r="A1656" s="329" t="s">
        <v>289</v>
      </c>
      <c r="B1656" s="330">
        <v>4</v>
      </c>
      <c r="C1656" s="298">
        <v>46037</v>
      </c>
      <c r="D1656" s="299" t="s">
        <v>296</v>
      </c>
      <c r="E1656" s="331">
        <v>52.3</v>
      </c>
      <c r="F1656" s="331"/>
      <c r="G1656" s="333">
        <f t="shared" si="32"/>
        <v>4977.59</v>
      </c>
      <c r="H1656" s="334"/>
      <c r="I1656" s="335"/>
      <c r="J1656" s="336"/>
      <c r="K1656" s="301"/>
      <c r="L1656" s="336"/>
      <c r="M1656" s="301"/>
      <c r="N1656" s="336"/>
      <c r="O1656" s="301"/>
      <c r="P1656" s="336"/>
      <c r="Q1656" s="301"/>
      <c r="R1656" s="336"/>
      <c r="S1656" s="301"/>
      <c r="T1656" s="336"/>
    </row>
    <row r="1657" spans="1:20" ht="12" customHeight="1" x14ac:dyDescent="0.3">
      <c r="A1657" s="329" t="s">
        <v>289</v>
      </c>
      <c r="B1657" s="330">
        <v>6</v>
      </c>
      <c r="C1657" s="298">
        <v>46037</v>
      </c>
      <c r="D1657" s="299" t="s">
        <v>435</v>
      </c>
      <c r="E1657" s="331">
        <v>50</v>
      </c>
      <c r="F1657" s="331"/>
      <c r="G1657" s="333">
        <f t="shared" si="32"/>
        <v>5029.8900000000003</v>
      </c>
      <c r="H1657" s="334"/>
      <c r="I1657" s="335"/>
      <c r="J1657" s="336"/>
      <c r="K1657" s="301"/>
      <c r="L1657" s="336"/>
      <c r="M1657" s="301"/>
      <c r="N1657" s="336"/>
      <c r="O1657" s="301"/>
      <c r="P1657" s="336"/>
      <c r="Q1657" s="301"/>
      <c r="R1657" s="336"/>
      <c r="S1657" s="301"/>
      <c r="T1657" s="336"/>
    </row>
    <row r="1658" spans="1:20" ht="12" customHeight="1" x14ac:dyDescent="0.3">
      <c r="A1658" s="329" t="s">
        <v>291</v>
      </c>
      <c r="B1658" s="330">
        <v>38</v>
      </c>
      <c r="C1658" s="298">
        <v>46037</v>
      </c>
      <c r="D1658" s="299" t="s">
        <v>293</v>
      </c>
      <c r="E1658" s="331"/>
      <c r="F1658" s="331">
        <v>4365.67</v>
      </c>
      <c r="G1658" s="333">
        <f t="shared" si="32"/>
        <v>5079.8900000000003</v>
      </c>
      <c r="H1658" s="334"/>
      <c r="I1658" s="335"/>
      <c r="J1658" s="336"/>
      <c r="K1658" s="301"/>
      <c r="L1658" s="336"/>
      <c r="M1658" s="301"/>
      <c r="N1658" s="336"/>
      <c r="O1658" s="301"/>
      <c r="P1658" s="336"/>
      <c r="Q1658" s="301"/>
      <c r="R1658" s="336"/>
      <c r="S1658" s="301"/>
      <c r="T1658" s="336"/>
    </row>
    <row r="1659" spans="1:20" ht="12" customHeight="1" x14ac:dyDescent="0.3">
      <c r="A1659" s="329" t="s">
        <v>289</v>
      </c>
      <c r="B1659" s="330">
        <v>4</v>
      </c>
      <c r="C1659" s="298">
        <v>46036</v>
      </c>
      <c r="D1659" s="299" t="s">
        <v>295</v>
      </c>
      <c r="E1659" s="331">
        <v>30.91</v>
      </c>
      <c r="F1659" s="331"/>
      <c r="G1659" s="333">
        <f t="shared" si="32"/>
        <v>714.22</v>
      </c>
      <c r="H1659" s="334"/>
      <c r="I1659" s="335"/>
      <c r="J1659" s="336"/>
      <c r="K1659" s="301"/>
      <c r="L1659" s="336"/>
      <c r="M1659" s="301"/>
      <c r="N1659" s="336"/>
      <c r="O1659" s="301"/>
      <c r="P1659" s="336"/>
      <c r="Q1659" s="301"/>
      <c r="R1659" s="336"/>
      <c r="S1659" s="301"/>
      <c r="T1659" s="336"/>
    </row>
    <row r="1660" spans="1:20" ht="12" customHeight="1" x14ac:dyDescent="0.3">
      <c r="A1660" s="329" t="s">
        <v>289</v>
      </c>
      <c r="B1660" s="330">
        <v>3</v>
      </c>
      <c r="C1660" s="298">
        <v>46036</v>
      </c>
      <c r="D1660" s="299" t="s">
        <v>347</v>
      </c>
      <c r="E1660" s="331">
        <v>8.67</v>
      </c>
      <c r="F1660" s="331"/>
      <c r="G1660" s="333">
        <f t="shared" si="32"/>
        <v>745.13</v>
      </c>
      <c r="H1660" s="334"/>
      <c r="I1660" s="335"/>
      <c r="J1660" s="336"/>
      <c r="K1660" s="301"/>
      <c r="L1660" s="336"/>
      <c r="M1660" s="301"/>
      <c r="N1660" s="336"/>
      <c r="O1660" s="301"/>
      <c r="P1660" s="336"/>
      <c r="Q1660" s="301"/>
      <c r="R1660" s="336"/>
      <c r="S1660" s="301"/>
      <c r="T1660" s="336"/>
    </row>
    <row r="1661" spans="1:20" ht="12" customHeight="1" x14ac:dyDescent="0.3">
      <c r="A1661" s="329" t="s">
        <v>289</v>
      </c>
      <c r="B1661" s="330">
        <v>3</v>
      </c>
      <c r="C1661" s="298">
        <v>46035</v>
      </c>
      <c r="D1661" s="299" t="s">
        <v>350</v>
      </c>
      <c r="E1661" s="331">
        <v>25.01</v>
      </c>
      <c r="F1661" s="331"/>
      <c r="G1661" s="333">
        <f t="shared" si="32"/>
        <v>753.8</v>
      </c>
      <c r="H1661" s="334"/>
      <c r="I1661" s="335"/>
      <c r="J1661" s="336"/>
      <c r="K1661" s="301"/>
      <c r="L1661" s="336"/>
      <c r="M1661" s="301"/>
      <c r="N1661" s="336"/>
      <c r="O1661" s="301"/>
      <c r="P1661" s="336"/>
      <c r="Q1661" s="301"/>
      <c r="R1661" s="336"/>
      <c r="S1661" s="301"/>
      <c r="T1661" s="336"/>
    </row>
    <row r="1662" spans="1:20" ht="12" customHeight="1" x14ac:dyDescent="0.3">
      <c r="A1662" s="329" t="s">
        <v>289</v>
      </c>
      <c r="B1662" s="330">
        <v>6</v>
      </c>
      <c r="C1662" s="298">
        <v>46035</v>
      </c>
      <c r="D1662" s="299" t="s">
        <v>411</v>
      </c>
      <c r="E1662" s="331">
        <v>-5.9</v>
      </c>
      <c r="F1662" s="331"/>
      <c r="G1662" s="333">
        <f t="shared" si="32"/>
        <v>778.81</v>
      </c>
      <c r="H1662" s="334"/>
      <c r="I1662" s="335"/>
      <c r="J1662" s="336"/>
      <c r="K1662" s="301"/>
      <c r="L1662" s="336"/>
      <c r="M1662" s="301"/>
      <c r="N1662" s="336"/>
      <c r="O1662" s="301"/>
      <c r="P1662" s="336"/>
      <c r="Q1662" s="301"/>
      <c r="R1662" s="336"/>
      <c r="S1662" s="301"/>
      <c r="T1662" s="336"/>
    </row>
    <row r="1663" spans="1:20" ht="12" customHeight="1" x14ac:dyDescent="0.3">
      <c r="A1663" s="329" t="s">
        <v>289</v>
      </c>
      <c r="B1663" s="330">
        <v>6</v>
      </c>
      <c r="C1663" s="298">
        <v>46035</v>
      </c>
      <c r="D1663" s="299" t="s">
        <v>445</v>
      </c>
      <c r="E1663" s="331">
        <v>-0.03</v>
      </c>
      <c r="F1663" s="331"/>
      <c r="G1663" s="333">
        <f t="shared" si="32"/>
        <v>772.91</v>
      </c>
      <c r="H1663" s="334"/>
      <c r="I1663" s="335"/>
      <c r="J1663" s="336"/>
      <c r="K1663" s="301"/>
      <c r="L1663" s="336"/>
      <c r="M1663" s="301"/>
      <c r="N1663" s="336"/>
      <c r="O1663" s="301"/>
      <c r="P1663" s="336"/>
      <c r="Q1663" s="301"/>
      <c r="R1663" s="336"/>
      <c r="S1663" s="301"/>
      <c r="T1663" s="336"/>
    </row>
    <row r="1664" spans="1:20" ht="12" customHeight="1" x14ac:dyDescent="0.3">
      <c r="A1664" s="329" t="s">
        <v>294</v>
      </c>
      <c r="B1664" s="330">
        <v>43</v>
      </c>
      <c r="C1664" s="298">
        <v>46035</v>
      </c>
      <c r="D1664" s="299" t="s">
        <v>201</v>
      </c>
      <c r="E1664" s="331">
        <v>44.18</v>
      </c>
      <c r="F1664" s="331"/>
      <c r="G1664" s="333">
        <f t="shared" si="32"/>
        <v>772.88</v>
      </c>
      <c r="H1664" s="334"/>
      <c r="I1664" s="335"/>
      <c r="J1664" s="336"/>
      <c r="K1664" s="301"/>
      <c r="L1664" s="336"/>
      <c r="M1664" s="301"/>
      <c r="N1664" s="336"/>
      <c r="O1664" s="301"/>
      <c r="P1664" s="336"/>
      <c r="Q1664" s="301"/>
      <c r="R1664" s="336"/>
      <c r="S1664" s="301"/>
      <c r="T1664" s="336"/>
    </row>
    <row r="1665" spans="1:20" ht="12" customHeight="1" x14ac:dyDescent="0.3">
      <c r="A1665" s="329" t="s">
        <v>294</v>
      </c>
      <c r="B1665" s="330">
        <v>42</v>
      </c>
      <c r="C1665" s="298">
        <v>46035</v>
      </c>
      <c r="D1665" s="299" t="s">
        <v>200</v>
      </c>
      <c r="E1665" s="331">
        <v>51.19</v>
      </c>
      <c r="F1665" s="331"/>
      <c r="G1665" s="333">
        <f t="shared" si="32"/>
        <v>817.06</v>
      </c>
      <c r="H1665" s="334"/>
      <c r="I1665" s="335"/>
      <c r="J1665" s="336"/>
      <c r="K1665" s="301"/>
      <c r="L1665" s="336"/>
      <c r="M1665" s="301"/>
      <c r="N1665" s="336"/>
      <c r="O1665" s="301"/>
      <c r="P1665" s="336"/>
      <c r="Q1665" s="301"/>
      <c r="R1665" s="336"/>
      <c r="S1665" s="301"/>
      <c r="T1665" s="336"/>
    </row>
    <row r="1666" spans="1:20" ht="12" customHeight="1" x14ac:dyDescent="0.3">
      <c r="A1666" s="329" t="s">
        <v>289</v>
      </c>
      <c r="B1666" s="330">
        <v>4</v>
      </c>
      <c r="C1666" s="298">
        <v>46035</v>
      </c>
      <c r="D1666" s="299" t="s">
        <v>295</v>
      </c>
      <c r="E1666" s="331">
        <v>28.15</v>
      </c>
      <c r="F1666" s="331"/>
      <c r="G1666" s="333">
        <f t="shared" si="32"/>
        <v>868.25</v>
      </c>
      <c r="H1666" s="334"/>
      <c r="I1666" s="335"/>
      <c r="J1666" s="336"/>
      <c r="K1666" s="301"/>
      <c r="L1666" s="336"/>
      <c r="M1666" s="301"/>
      <c r="N1666" s="336"/>
      <c r="O1666" s="301"/>
      <c r="P1666" s="336"/>
      <c r="Q1666" s="301"/>
      <c r="R1666" s="336"/>
      <c r="S1666" s="301"/>
      <c r="T1666" s="336"/>
    </row>
    <row r="1667" spans="1:20" ht="12" customHeight="1" x14ac:dyDescent="0.3">
      <c r="A1667" s="329" t="s">
        <v>289</v>
      </c>
      <c r="B1667" s="330">
        <v>3</v>
      </c>
      <c r="C1667" s="298">
        <v>46035</v>
      </c>
      <c r="D1667" s="299" t="s">
        <v>296</v>
      </c>
      <c r="E1667" s="331">
        <v>20.85</v>
      </c>
      <c r="F1667" s="331"/>
      <c r="G1667" s="333">
        <f t="shared" si="32"/>
        <v>896.4</v>
      </c>
      <c r="H1667" s="334"/>
      <c r="I1667" s="335"/>
      <c r="J1667" s="336"/>
      <c r="K1667" s="301"/>
      <c r="L1667" s="336"/>
      <c r="M1667" s="301"/>
      <c r="N1667" s="336"/>
      <c r="O1667" s="301"/>
      <c r="P1667" s="336"/>
      <c r="Q1667" s="301"/>
      <c r="R1667" s="336"/>
      <c r="S1667" s="301"/>
      <c r="T1667" s="336"/>
    </row>
    <row r="1668" spans="1:20" ht="12" customHeight="1" x14ac:dyDescent="0.3">
      <c r="A1668" s="329" t="s">
        <v>289</v>
      </c>
      <c r="B1668" s="330">
        <v>1</v>
      </c>
      <c r="C1668" s="298">
        <v>46034</v>
      </c>
      <c r="D1668" s="299" t="s">
        <v>306</v>
      </c>
      <c r="E1668" s="331">
        <v>145.81</v>
      </c>
      <c r="F1668" s="331"/>
      <c r="G1668" s="333">
        <f t="shared" si="32"/>
        <v>917.25</v>
      </c>
      <c r="H1668" s="334"/>
      <c r="I1668" s="335"/>
      <c r="J1668" s="336"/>
      <c r="K1668" s="301"/>
      <c r="L1668" s="336"/>
      <c r="M1668" s="301"/>
      <c r="N1668" s="336"/>
      <c r="O1668" s="301"/>
      <c r="P1668" s="336"/>
      <c r="Q1668" s="301"/>
      <c r="R1668" s="336"/>
      <c r="S1668" s="301"/>
      <c r="T1668" s="336"/>
    </row>
    <row r="1669" spans="1:20" ht="12" customHeight="1" x14ac:dyDescent="0.3">
      <c r="A1669" s="329" t="s">
        <v>289</v>
      </c>
      <c r="B1669" s="330">
        <v>2</v>
      </c>
      <c r="C1669" s="298">
        <v>46034</v>
      </c>
      <c r="D1669" s="299" t="s">
        <v>423</v>
      </c>
      <c r="E1669" s="331">
        <v>25.22</v>
      </c>
      <c r="F1669" s="331"/>
      <c r="G1669" s="333">
        <f t="shared" si="32"/>
        <v>1063.06</v>
      </c>
      <c r="H1669" s="334"/>
      <c r="I1669" s="335"/>
      <c r="J1669" s="336"/>
      <c r="K1669" s="301"/>
      <c r="L1669" s="336"/>
      <c r="M1669" s="301"/>
      <c r="N1669" s="336"/>
      <c r="O1669" s="301"/>
      <c r="P1669" s="336"/>
      <c r="Q1669" s="301"/>
      <c r="R1669" s="336"/>
      <c r="S1669" s="301"/>
      <c r="T1669" s="336"/>
    </row>
    <row r="1670" spans="1:20" ht="12" customHeight="1" x14ac:dyDescent="0.3">
      <c r="A1670" s="329" t="s">
        <v>289</v>
      </c>
      <c r="B1670" s="330">
        <v>2</v>
      </c>
      <c r="C1670" s="298">
        <v>46033</v>
      </c>
      <c r="D1670" s="299" t="s">
        <v>326</v>
      </c>
      <c r="E1670" s="331">
        <v>49.38</v>
      </c>
      <c r="F1670" s="331"/>
      <c r="G1670" s="333">
        <f t="shared" si="32"/>
        <v>1088.28</v>
      </c>
      <c r="H1670" s="334"/>
      <c r="I1670" s="335"/>
      <c r="J1670" s="336"/>
      <c r="K1670" s="301"/>
      <c r="L1670" s="336"/>
      <c r="M1670" s="301"/>
      <c r="N1670" s="336"/>
      <c r="O1670" s="301"/>
      <c r="P1670" s="336"/>
      <c r="Q1670" s="301"/>
      <c r="R1670" s="336"/>
      <c r="S1670" s="301"/>
      <c r="T1670" s="336"/>
    </row>
    <row r="1671" spans="1:20" ht="12" customHeight="1" x14ac:dyDescent="0.3">
      <c r="A1671" s="329" t="s">
        <v>294</v>
      </c>
      <c r="B1671" s="330">
        <v>22</v>
      </c>
      <c r="C1671" s="298">
        <v>46033</v>
      </c>
      <c r="D1671" s="299" t="s">
        <v>351</v>
      </c>
      <c r="E1671" s="331">
        <v>19.16</v>
      </c>
      <c r="F1671" s="331"/>
      <c r="G1671" s="333">
        <f t="shared" si="32"/>
        <v>1137.6600000000001</v>
      </c>
      <c r="H1671" s="334"/>
      <c r="I1671" s="335"/>
      <c r="J1671" s="336"/>
      <c r="K1671" s="301"/>
      <c r="L1671" s="336"/>
      <c r="M1671" s="301"/>
      <c r="N1671" s="336"/>
      <c r="O1671" s="301"/>
      <c r="P1671" s="336"/>
      <c r="Q1671" s="301"/>
      <c r="R1671" s="336"/>
      <c r="S1671" s="301"/>
      <c r="T1671" s="336"/>
    </row>
    <row r="1672" spans="1:20" ht="12" customHeight="1" x14ac:dyDescent="0.3">
      <c r="A1672" s="329" t="s">
        <v>289</v>
      </c>
      <c r="B1672" s="330">
        <v>6</v>
      </c>
      <c r="C1672" s="298">
        <v>46033</v>
      </c>
      <c r="D1672" s="299" t="s">
        <v>312</v>
      </c>
      <c r="E1672" s="331">
        <v>39.86</v>
      </c>
      <c r="F1672" s="331"/>
      <c r="G1672" s="333">
        <f t="shared" si="32"/>
        <v>1156.8200000000002</v>
      </c>
      <c r="H1672" s="334"/>
      <c r="I1672" s="335"/>
      <c r="J1672" s="336"/>
      <c r="K1672" s="301"/>
      <c r="L1672" s="336"/>
      <c r="M1672" s="301"/>
      <c r="N1672" s="336"/>
      <c r="O1672" s="301"/>
      <c r="P1672" s="336"/>
      <c r="Q1672" s="301"/>
      <c r="R1672" s="336"/>
      <c r="S1672" s="301"/>
      <c r="T1672" s="336"/>
    </row>
    <row r="1673" spans="1:20" ht="12" customHeight="1" x14ac:dyDescent="0.3">
      <c r="A1673" s="329" t="s">
        <v>289</v>
      </c>
      <c r="B1673" s="330">
        <v>7</v>
      </c>
      <c r="C1673" s="298">
        <v>46033</v>
      </c>
      <c r="D1673" s="299" t="s">
        <v>443</v>
      </c>
      <c r="E1673" s="331">
        <v>165.05</v>
      </c>
      <c r="F1673" s="331"/>
      <c r="G1673" s="333">
        <f t="shared" si="32"/>
        <v>1196.68</v>
      </c>
      <c r="H1673" s="334"/>
      <c r="I1673" s="335"/>
      <c r="J1673" s="336"/>
      <c r="K1673" s="301"/>
      <c r="L1673" s="336"/>
      <c r="M1673" s="301"/>
      <c r="N1673" s="336"/>
      <c r="O1673" s="301"/>
      <c r="P1673" s="336"/>
      <c r="Q1673" s="301"/>
      <c r="R1673" s="336"/>
      <c r="S1673" s="301"/>
      <c r="T1673" s="336"/>
    </row>
    <row r="1674" spans="1:20" ht="12" customHeight="1" x14ac:dyDescent="0.3">
      <c r="A1674" s="329" t="s">
        <v>294</v>
      </c>
      <c r="B1674" s="330">
        <v>24</v>
      </c>
      <c r="C1674" s="298">
        <v>46032</v>
      </c>
      <c r="D1674" s="299" t="s">
        <v>858</v>
      </c>
      <c r="E1674" s="331">
        <v>83.42</v>
      </c>
      <c r="F1674" s="331"/>
      <c r="G1674" s="333">
        <f t="shared" si="32"/>
        <v>1361.73</v>
      </c>
      <c r="H1674" s="334"/>
      <c r="I1674" s="335"/>
      <c r="J1674" s="336"/>
      <c r="K1674" s="301"/>
      <c r="L1674" s="336"/>
      <c r="M1674" s="301"/>
      <c r="N1674" s="336"/>
      <c r="O1674" s="301"/>
      <c r="P1674" s="336"/>
      <c r="Q1674" s="301"/>
      <c r="R1674" s="336"/>
      <c r="S1674" s="301"/>
      <c r="T1674" s="336"/>
    </row>
    <row r="1675" spans="1:20" ht="12" customHeight="1" x14ac:dyDescent="0.3">
      <c r="A1675" s="329" t="s">
        <v>289</v>
      </c>
      <c r="B1675" s="330">
        <v>4</v>
      </c>
      <c r="C1675" s="298">
        <v>46032</v>
      </c>
      <c r="D1675" s="299" t="s">
        <v>296</v>
      </c>
      <c r="E1675" s="331">
        <v>30.4</v>
      </c>
      <c r="F1675" s="331"/>
      <c r="G1675" s="333">
        <f t="shared" si="32"/>
        <v>1445.15</v>
      </c>
      <c r="H1675" s="334"/>
      <c r="I1675" s="335"/>
      <c r="J1675" s="336"/>
      <c r="K1675" s="301"/>
      <c r="L1675" s="336"/>
      <c r="M1675" s="301"/>
      <c r="N1675" s="336"/>
      <c r="O1675" s="301"/>
      <c r="P1675" s="336"/>
      <c r="Q1675" s="301"/>
      <c r="R1675" s="336"/>
      <c r="S1675" s="301"/>
      <c r="T1675" s="336"/>
    </row>
    <row r="1676" spans="1:20" ht="12" customHeight="1" x14ac:dyDescent="0.3">
      <c r="A1676" s="329" t="s">
        <v>289</v>
      </c>
      <c r="B1676" s="330">
        <v>2</v>
      </c>
      <c r="C1676" s="298">
        <v>46032</v>
      </c>
      <c r="D1676" s="299" t="s">
        <v>296</v>
      </c>
      <c r="E1676" s="331">
        <v>13.83</v>
      </c>
      <c r="F1676" s="331"/>
      <c r="G1676" s="333">
        <f t="shared" si="32"/>
        <v>1475.5500000000002</v>
      </c>
      <c r="H1676" s="334"/>
      <c r="I1676" s="335"/>
      <c r="J1676" s="336"/>
      <c r="K1676" s="301"/>
      <c r="L1676" s="336"/>
      <c r="M1676" s="301"/>
      <c r="N1676" s="336"/>
      <c r="O1676" s="301"/>
      <c r="P1676" s="336"/>
      <c r="Q1676" s="301"/>
      <c r="R1676" s="336"/>
      <c r="S1676" s="301"/>
      <c r="T1676" s="336"/>
    </row>
    <row r="1677" spans="1:20" ht="12" customHeight="1" x14ac:dyDescent="0.3">
      <c r="A1677" s="329" t="s">
        <v>289</v>
      </c>
      <c r="B1677" s="330">
        <v>2</v>
      </c>
      <c r="C1677" s="298">
        <v>46032</v>
      </c>
      <c r="D1677" s="299" t="s">
        <v>471</v>
      </c>
      <c r="E1677" s="331">
        <v>100</v>
      </c>
      <c r="F1677" s="331"/>
      <c r="G1677" s="333">
        <f t="shared" si="32"/>
        <v>1489.38</v>
      </c>
      <c r="H1677" s="334"/>
      <c r="I1677" s="335"/>
      <c r="J1677" s="336"/>
      <c r="K1677" s="301"/>
      <c r="L1677" s="336"/>
      <c r="M1677" s="301"/>
      <c r="N1677" s="336"/>
      <c r="O1677" s="301"/>
      <c r="P1677" s="336"/>
      <c r="Q1677" s="301"/>
      <c r="R1677" s="336"/>
      <c r="S1677" s="301"/>
      <c r="T1677" s="336"/>
    </row>
    <row r="1678" spans="1:20" ht="12" customHeight="1" x14ac:dyDescent="0.3">
      <c r="A1678" s="329" t="s">
        <v>289</v>
      </c>
      <c r="B1678" s="330">
        <v>1</v>
      </c>
      <c r="C1678" s="298">
        <v>46032</v>
      </c>
      <c r="D1678" s="299" t="s">
        <v>304</v>
      </c>
      <c r="E1678" s="331">
        <v>55.68</v>
      </c>
      <c r="F1678" s="331"/>
      <c r="G1678" s="333">
        <f t="shared" si="32"/>
        <v>1589.38</v>
      </c>
      <c r="H1678" s="334"/>
      <c r="I1678" s="335"/>
      <c r="J1678" s="336"/>
      <c r="K1678" s="301"/>
      <c r="L1678" s="336"/>
      <c r="M1678" s="301"/>
      <c r="N1678" s="336"/>
      <c r="O1678" s="301"/>
      <c r="P1678" s="336"/>
      <c r="Q1678" s="301"/>
      <c r="R1678" s="336"/>
      <c r="S1678" s="301"/>
      <c r="T1678" s="336"/>
    </row>
    <row r="1679" spans="1:20" ht="12" customHeight="1" x14ac:dyDescent="0.3">
      <c r="A1679" s="329" t="s">
        <v>289</v>
      </c>
      <c r="B1679" s="330">
        <v>2</v>
      </c>
      <c r="C1679" s="298">
        <v>46031</v>
      </c>
      <c r="D1679" s="299" t="s">
        <v>357</v>
      </c>
      <c r="E1679" s="331">
        <v>9.4700000000000006</v>
      </c>
      <c r="F1679" s="331"/>
      <c r="G1679" s="333">
        <f t="shared" si="32"/>
        <v>1645.0600000000002</v>
      </c>
      <c r="H1679" s="334"/>
      <c r="I1679" s="335"/>
      <c r="J1679" s="336"/>
      <c r="K1679" s="301"/>
      <c r="L1679" s="336"/>
      <c r="M1679" s="301"/>
      <c r="N1679" s="336"/>
      <c r="O1679" s="301"/>
      <c r="P1679" s="336"/>
      <c r="Q1679" s="301"/>
      <c r="R1679" s="336"/>
      <c r="S1679" s="301"/>
      <c r="T1679" s="336"/>
    </row>
    <row r="1680" spans="1:20" ht="12" customHeight="1" x14ac:dyDescent="0.3">
      <c r="A1680" s="329" t="s">
        <v>289</v>
      </c>
      <c r="B1680" s="330">
        <v>5</v>
      </c>
      <c r="C1680" s="298">
        <v>46031</v>
      </c>
      <c r="D1680" s="299" t="s">
        <v>473</v>
      </c>
      <c r="E1680" s="331">
        <v>50</v>
      </c>
      <c r="F1680" s="331"/>
      <c r="G1680" s="333">
        <f t="shared" si="32"/>
        <v>1654.5300000000002</v>
      </c>
      <c r="H1680" s="334"/>
      <c r="I1680" s="335"/>
      <c r="J1680" s="336"/>
      <c r="K1680" s="301"/>
      <c r="L1680" s="336"/>
      <c r="M1680" s="301"/>
      <c r="N1680" s="336"/>
      <c r="O1680" s="301"/>
      <c r="P1680" s="336"/>
      <c r="Q1680" s="301"/>
      <c r="R1680" s="336"/>
      <c r="S1680" s="301"/>
      <c r="T1680" s="336"/>
    </row>
    <row r="1681" spans="1:20" ht="12" customHeight="1" x14ac:dyDescent="0.3">
      <c r="A1681" s="329" t="s">
        <v>289</v>
      </c>
      <c r="B1681" s="330">
        <v>8</v>
      </c>
      <c r="C1681" s="298">
        <v>46030</v>
      </c>
      <c r="D1681" s="299" t="s">
        <v>474</v>
      </c>
      <c r="E1681" s="331">
        <v>32.619999999999997</v>
      </c>
      <c r="F1681" s="331"/>
      <c r="G1681" s="333">
        <f t="shared" si="32"/>
        <v>1704.5300000000002</v>
      </c>
      <c r="H1681" s="334"/>
      <c r="I1681" s="335"/>
      <c r="J1681" s="336"/>
      <c r="K1681" s="301"/>
      <c r="L1681" s="336"/>
      <c r="M1681" s="301"/>
      <c r="N1681" s="336"/>
      <c r="O1681" s="301"/>
      <c r="P1681" s="336"/>
      <c r="Q1681" s="301"/>
      <c r="R1681" s="336"/>
      <c r="S1681" s="301"/>
      <c r="T1681" s="336"/>
    </row>
    <row r="1682" spans="1:20" ht="12" customHeight="1" x14ac:dyDescent="0.3">
      <c r="A1682" s="329" t="s">
        <v>291</v>
      </c>
      <c r="B1682" s="330">
        <v>39</v>
      </c>
      <c r="C1682" s="298">
        <v>46030</v>
      </c>
      <c r="D1682" s="299" t="s">
        <v>292</v>
      </c>
      <c r="E1682" s="331"/>
      <c r="F1682" s="331">
        <v>2729.22</v>
      </c>
      <c r="G1682" s="333">
        <f t="shared" si="32"/>
        <v>1737.15</v>
      </c>
      <c r="H1682" s="334"/>
      <c r="I1682" s="335"/>
      <c r="J1682" s="336"/>
      <c r="K1682" s="301"/>
      <c r="L1682" s="336"/>
      <c r="M1682" s="301"/>
      <c r="N1682" s="336"/>
      <c r="O1682" s="301"/>
      <c r="P1682" s="336"/>
      <c r="Q1682" s="301"/>
      <c r="R1682" s="336"/>
      <c r="S1682" s="301"/>
      <c r="T1682" s="336"/>
    </row>
    <row r="1683" spans="1:20" ht="12" customHeight="1" x14ac:dyDescent="0.3">
      <c r="A1683" s="329" t="s">
        <v>289</v>
      </c>
      <c r="B1683" s="330">
        <v>2</v>
      </c>
      <c r="C1683" s="298">
        <v>46030</v>
      </c>
      <c r="D1683" s="299" t="s">
        <v>296</v>
      </c>
      <c r="E1683" s="331">
        <v>6.37</v>
      </c>
      <c r="F1683" s="331"/>
      <c r="G1683" s="333">
        <f t="shared" si="32"/>
        <v>-992.06999999999971</v>
      </c>
      <c r="H1683" s="334"/>
      <c r="I1683" s="335"/>
      <c r="J1683" s="336"/>
      <c r="K1683" s="301"/>
      <c r="L1683" s="336"/>
      <c r="M1683" s="301"/>
      <c r="N1683" s="336"/>
      <c r="O1683" s="301"/>
      <c r="P1683" s="336"/>
      <c r="Q1683" s="301"/>
      <c r="R1683" s="336"/>
      <c r="S1683" s="301"/>
      <c r="T1683" s="336"/>
    </row>
    <row r="1684" spans="1:20" ht="12" customHeight="1" x14ac:dyDescent="0.3">
      <c r="A1684" s="329" t="s">
        <v>289</v>
      </c>
      <c r="B1684" s="330">
        <v>4</v>
      </c>
      <c r="C1684" s="298">
        <v>46030</v>
      </c>
      <c r="D1684" s="299" t="s">
        <v>296</v>
      </c>
      <c r="E1684" s="331">
        <v>32.119999999999997</v>
      </c>
      <c r="F1684" s="331"/>
      <c r="G1684" s="333">
        <f t="shared" si="32"/>
        <v>-985.6999999999997</v>
      </c>
      <c r="H1684" s="334"/>
      <c r="I1684" s="335"/>
      <c r="J1684" s="336"/>
      <c r="K1684" s="301"/>
      <c r="L1684" s="336"/>
      <c r="M1684" s="301"/>
      <c r="N1684" s="336"/>
      <c r="O1684" s="301"/>
      <c r="P1684" s="336"/>
      <c r="Q1684" s="301"/>
      <c r="R1684" s="336"/>
      <c r="S1684" s="301"/>
      <c r="T1684" s="336"/>
    </row>
    <row r="1685" spans="1:20" ht="12" customHeight="1" x14ac:dyDescent="0.3">
      <c r="A1685" s="329" t="s">
        <v>289</v>
      </c>
      <c r="B1685" s="330">
        <v>2</v>
      </c>
      <c r="C1685" s="298">
        <v>46030</v>
      </c>
      <c r="D1685" s="299" t="s">
        <v>357</v>
      </c>
      <c r="E1685" s="331">
        <v>9.4700000000000006</v>
      </c>
      <c r="F1685" s="331"/>
      <c r="G1685" s="333">
        <f t="shared" si="32"/>
        <v>-953.5799999999997</v>
      </c>
      <c r="H1685" s="334"/>
      <c r="I1685" s="335"/>
      <c r="J1685" s="336"/>
      <c r="K1685" s="301"/>
      <c r="L1685" s="336"/>
      <c r="M1685" s="301"/>
      <c r="N1685" s="336"/>
      <c r="O1685" s="301"/>
      <c r="P1685" s="336"/>
      <c r="Q1685" s="301"/>
      <c r="R1685" s="336"/>
      <c r="S1685" s="301"/>
      <c r="T1685" s="336"/>
    </row>
    <row r="1686" spans="1:20" ht="12" customHeight="1" x14ac:dyDescent="0.3">
      <c r="A1686" s="329" t="s">
        <v>289</v>
      </c>
      <c r="B1686" s="330">
        <v>2</v>
      </c>
      <c r="C1686" s="298">
        <v>46030</v>
      </c>
      <c r="D1686" s="299" t="s">
        <v>385</v>
      </c>
      <c r="E1686" s="331">
        <v>21.18</v>
      </c>
      <c r="F1686" s="331"/>
      <c r="G1686" s="333">
        <f t="shared" si="32"/>
        <v>-944.10999999999967</v>
      </c>
      <c r="H1686" s="334"/>
      <c r="I1686" s="335"/>
      <c r="J1686" s="336"/>
      <c r="K1686" s="301"/>
      <c r="L1686" s="336"/>
      <c r="M1686" s="301"/>
      <c r="N1686" s="336"/>
      <c r="O1686" s="301"/>
      <c r="P1686" s="336"/>
      <c r="Q1686" s="301"/>
      <c r="R1686" s="336"/>
      <c r="S1686" s="301"/>
      <c r="T1686" s="336"/>
    </row>
    <row r="1687" spans="1:20" ht="12" customHeight="1" x14ac:dyDescent="0.3">
      <c r="A1687" s="329" t="s">
        <v>335</v>
      </c>
      <c r="B1687" s="330" t="s">
        <v>335</v>
      </c>
      <c r="C1687" s="298">
        <v>46029</v>
      </c>
      <c r="D1687" s="299" t="s">
        <v>182</v>
      </c>
      <c r="E1687" s="331">
        <v>52.66</v>
      </c>
      <c r="F1687" s="331"/>
      <c r="G1687" s="333">
        <f t="shared" si="32"/>
        <v>-922.92999999999972</v>
      </c>
      <c r="H1687" s="334"/>
      <c r="I1687" s="335"/>
      <c r="J1687" s="336"/>
      <c r="K1687" s="301"/>
      <c r="L1687" s="336"/>
      <c r="M1687" s="301"/>
      <c r="N1687" s="336"/>
      <c r="O1687" s="301"/>
      <c r="P1687" s="336"/>
      <c r="Q1687" s="301"/>
      <c r="R1687" s="336"/>
      <c r="S1687" s="301"/>
      <c r="T1687" s="336"/>
    </row>
    <row r="1688" spans="1:20" ht="12" customHeight="1" x14ac:dyDescent="0.3">
      <c r="A1688" s="329" t="s">
        <v>294</v>
      </c>
      <c r="B1688" s="330">
        <v>13</v>
      </c>
      <c r="C1688" s="298">
        <v>46029</v>
      </c>
      <c r="D1688" s="299" t="s">
        <v>182</v>
      </c>
      <c r="E1688" s="331">
        <v>167.42</v>
      </c>
      <c r="F1688" s="331"/>
      <c r="G1688" s="333">
        <f t="shared" si="32"/>
        <v>-870.26999999999975</v>
      </c>
      <c r="H1688" s="334"/>
      <c r="I1688" s="335"/>
      <c r="J1688" s="336"/>
      <c r="K1688" s="301"/>
      <c r="L1688" s="336"/>
      <c r="M1688" s="301"/>
      <c r="N1688" s="336"/>
      <c r="O1688" s="301"/>
      <c r="P1688" s="336"/>
      <c r="Q1688" s="301"/>
      <c r="R1688" s="336"/>
      <c r="S1688" s="301"/>
      <c r="T1688" s="336"/>
    </row>
    <row r="1689" spans="1:20" ht="12" customHeight="1" x14ac:dyDescent="0.3">
      <c r="A1689" s="329" t="s">
        <v>289</v>
      </c>
      <c r="B1689" s="330">
        <v>4</v>
      </c>
      <c r="C1689" s="298">
        <v>46029</v>
      </c>
      <c r="D1689" s="299" t="s">
        <v>296</v>
      </c>
      <c r="E1689" s="331">
        <v>30.81</v>
      </c>
      <c r="F1689" s="331"/>
      <c r="G1689" s="333">
        <f t="shared" si="32"/>
        <v>-702.8499999999998</v>
      </c>
      <c r="H1689" s="334"/>
      <c r="I1689" s="335"/>
      <c r="J1689" s="336"/>
      <c r="K1689" s="301"/>
      <c r="L1689" s="336"/>
      <c r="M1689" s="301"/>
      <c r="N1689" s="336"/>
      <c r="O1689" s="301"/>
      <c r="P1689" s="336"/>
      <c r="Q1689" s="301"/>
      <c r="R1689" s="336"/>
      <c r="S1689" s="301"/>
      <c r="T1689" s="336"/>
    </row>
    <row r="1690" spans="1:20" ht="12" customHeight="1" x14ac:dyDescent="0.3">
      <c r="A1690" s="329" t="s">
        <v>289</v>
      </c>
      <c r="B1690" s="330">
        <v>2</v>
      </c>
      <c r="C1690" s="298">
        <v>46029</v>
      </c>
      <c r="D1690" s="299" t="s">
        <v>357</v>
      </c>
      <c r="E1690" s="331">
        <v>9.4700000000000006</v>
      </c>
      <c r="F1690" s="331"/>
      <c r="G1690" s="333">
        <f t="shared" si="32"/>
        <v>-672.03999999999985</v>
      </c>
      <c r="H1690" s="334"/>
      <c r="I1690" s="335"/>
      <c r="J1690" s="336"/>
      <c r="K1690" s="301"/>
      <c r="L1690" s="336"/>
      <c r="M1690" s="301"/>
      <c r="N1690" s="336"/>
      <c r="O1690" s="301"/>
      <c r="P1690" s="336"/>
      <c r="Q1690" s="301"/>
      <c r="R1690" s="336"/>
      <c r="S1690" s="301"/>
      <c r="T1690" s="336"/>
    </row>
    <row r="1691" spans="1:20" ht="12" customHeight="1" x14ac:dyDescent="0.3">
      <c r="A1691" s="329" t="s">
        <v>294</v>
      </c>
      <c r="B1691" s="330">
        <v>22</v>
      </c>
      <c r="C1691" s="298">
        <v>46029</v>
      </c>
      <c r="D1691" s="299" t="s">
        <v>475</v>
      </c>
      <c r="E1691" s="331">
        <v>148.04</v>
      </c>
      <c r="F1691" s="331"/>
      <c r="G1691" s="333">
        <f t="shared" si="32"/>
        <v>-662.56999999999982</v>
      </c>
      <c r="H1691" s="334"/>
      <c r="I1691" s="335"/>
      <c r="J1691" s="336"/>
      <c r="K1691" s="301"/>
      <c r="L1691" s="336"/>
      <c r="M1691" s="301"/>
      <c r="N1691" s="336"/>
      <c r="O1691" s="301"/>
      <c r="P1691" s="336"/>
      <c r="Q1691" s="301"/>
      <c r="R1691" s="336"/>
      <c r="S1691" s="301"/>
      <c r="T1691" s="336"/>
    </row>
    <row r="1692" spans="1:20" ht="12" customHeight="1" x14ac:dyDescent="0.3">
      <c r="A1692" s="329" t="s">
        <v>294</v>
      </c>
      <c r="B1692" s="330">
        <v>14</v>
      </c>
      <c r="C1692" s="298">
        <v>46028</v>
      </c>
      <c r="D1692" s="299" t="s">
        <v>365</v>
      </c>
      <c r="E1692" s="331">
        <v>66.67</v>
      </c>
      <c r="F1692" s="331"/>
      <c r="G1692" s="333">
        <f t="shared" si="32"/>
        <v>-514.52999999999986</v>
      </c>
      <c r="H1692" s="334"/>
      <c r="I1692" s="335"/>
      <c r="J1692" s="336"/>
      <c r="K1692" s="301"/>
      <c r="L1692" s="336"/>
      <c r="M1692" s="301"/>
      <c r="N1692" s="336"/>
      <c r="O1692" s="301"/>
      <c r="P1692" s="336"/>
      <c r="Q1692" s="301"/>
      <c r="R1692" s="336"/>
      <c r="S1692" s="301"/>
      <c r="T1692" s="336"/>
    </row>
    <row r="1693" spans="1:20" ht="12" customHeight="1" x14ac:dyDescent="0.3">
      <c r="A1693" s="329" t="s">
        <v>289</v>
      </c>
      <c r="B1693" s="330">
        <v>3</v>
      </c>
      <c r="C1693" s="298">
        <v>46028</v>
      </c>
      <c r="D1693" s="299" t="s">
        <v>296</v>
      </c>
      <c r="E1693" s="331">
        <v>5.7</v>
      </c>
      <c r="F1693" s="331"/>
      <c r="G1693" s="333">
        <f t="shared" si="32"/>
        <v>-447.8599999999999</v>
      </c>
      <c r="H1693" s="334"/>
      <c r="I1693" s="335"/>
      <c r="J1693" s="336"/>
      <c r="K1693" s="301"/>
      <c r="L1693" s="336"/>
      <c r="M1693" s="301"/>
      <c r="N1693" s="336"/>
      <c r="O1693" s="301"/>
      <c r="P1693" s="336"/>
      <c r="Q1693" s="301"/>
      <c r="R1693" s="336"/>
      <c r="S1693" s="301"/>
      <c r="T1693" s="336"/>
    </row>
    <row r="1694" spans="1:20" ht="12" customHeight="1" x14ac:dyDescent="0.3">
      <c r="A1694" s="329" t="s">
        <v>294</v>
      </c>
      <c r="B1694" s="330">
        <v>21</v>
      </c>
      <c r="C1694" s="298">
        <v>46028</v>
      </c>
      <c r="D1694" s="299" t="s">
        <v>194</v>
      </c>
      <c r="E1694" s="331">
        <v>30.59</v>
      </c>
      <c r="F1694" s="331"/>
      <c r="G1694" s="333">
        <f t="shared" si="32"/>
        <v>-442.15999999999991</v>
      </c>
      <c r="H1694" s="334"/>
      <c r="I1694" s="335"/>
      <c r="J1694" s="336"/>
      <c r="K1694" s="301"/>
      <c r="L1694" s="336"/>
      <c r="M1694" s="301"/>
      <c r="N1694" s="336"/>
      <c r="O1694" s="301"/>
      <c r="P1694" s="336"/>
      <c r="Q1694" s="301"/>
      <c r="R1694" s="336"/>
      <c r="S1694" s="301"/>
      <c r="T1694" s="336"/>
    </row>
    <row r="1695" spans="1:20" ht="12" customHeight="1" x14ac:dyDescent="0.3">
      <c r="A1695" s="329" t="s">
        <v>294</v>
      </c>
      <c r="B1695" s="330">
        <v>17</v>
      </c>
      <c r="C1695" s="298">
        <v>46027</v>
      </c>
      <c r="D1695" s="299" t="s">
        <v>369</v>
      </c>
      <c r="E1695" s="331">
        <v>133.91999999999999</v>
      </c>
      <c r="F1695" s="331"/>
      <c r="G1695" s="333">
        <f t="shared" si="32"/>
        <v>-411.56999999999994</v>
      </c>
      <c r="H1695" s="334"/>
      <c r="I1695" s="335"/>
      <c r="J1695" s="336"/>
      <c r="K1695" s="301"/>
      <c r="L1695" s="336"/>
      <c r="M1695" s="301"/>
      <c r="N1695" s="336"/>
      <c r="O1695" s="301"/>
      <c r="P1695" s="336"/>
      <c r="Q1695" s="301"/>
      <c r="R1695" s="336"/>
      <c r="S1695" s="301"/>
      <c r="T1695" s="336"/>
    </row>
    <row r="1696" spans="1:20" ht="12" customHeight="1" x14ac:dyDescent="0.3">
      <c r="A1696" s="329" t="s">
        <v>294</v>
      </c>
      <c r="B1696" s="330">
        <v>17</v>
      </c>
      <c r="C1696" s="298">
        <v>46027</v>
      </c>
      <c r="D1696" s="299" t="s">
        <v>369</v>
      </c>
      <c r="E1696" s="331">
        <v>62</v>
      </c>
      <c r="F1696" s="331"/>
      <c r="G1696" s="333">
        <f t="shared" si="32"/>
        <v>-277.64999999999992</v>
      </c>
      <c r="H1696" s="334"/>
      <c r="I1696" s="335"/>
      <c r="J1696" s="336"/>
      <c r="K1696" s="301"/>
      <c r="L1696" s="336"/>
      <c r="M1696" s="301"/>
      <c r="N1696" s="336"/>
      <c r="O1696" s="301"/>
      <c r="P1696" s="336"/>
      <c r="Q1696" s="301"/>
      <c r="R1696" s="336"/>
      <c r="S1696" s="301"/>
      <c r="T1696" s="336"/>
    </row>
    <row r="1697" spans="1:20" ht="12" customHeight="1" x14ac:dyDescent="0.3">
      <c r="A1697" s="329" t="s">
        <v>289</v>
      </c>
      <c r="B1697" s="330">
        <v>6</v>
      </c>
      <c r="C1697" s="298">
        <v>46027</v>
      </c>
      <c r="D1697" s="299" t="s">
        <v>300</v>
      </c>
      <c r="E1697" s="331">
        <v>10.64</v>
      </c>
      <c r="F1697" s="331"/>
      <c r="G1697" s="333">
        <f t="shared" si="32"/>
        <v>-215.64999999999992</v>
      </c>
      <c r="H1697" s="334"/>
      <c r="I1697" s="335"/>
      <c r="J1697" s="336"/>
      <c r="K1697" s="301"/>
      <c r="L1697" s="336"/>
      <c r="M1697" s="301"/>
      <c r="N1697" s="336"/>
      <c r="O1697" s="301"/>
      <c r="P1697" s="336"/>
      <c r="Q1697" s="301"/>
      <c r="R1697" s="336"/>
      <c r="S1697" s="301"/>
      <c r="T1697" s="336"/>
    </row>
    <row r="1698" spans="1:20" ht="12" customHeight="1" x14ac:dyDescent="0.3">
      <c r="A1698" s="329" t="s">
        <v>289</v>
      </c>
      <c r="B1698" s="330">
        <v>8</v>
      </c>
      <c r="C1698" s="298">
        <v>46027</v>
      </c>
      <c r="D1698" s="299" t="s">
        <v>319</v>
      </c>
      <c r="E1698" s="331">
        <v>17.440000000000001</v>
      </c>
      <c r="F1698" s="331"/>
      <c r="G1698" s="333">
        <f t="shared" si="32"/>
        <v>-205.00999999999991</v>
      </c>
      <c r="H1698" s="334"/>
      <c r="I1698" s="335"/>
      <c r="J1698" s="336"/>
      <c r="K1698" s="301"/>
      <c r="L1698" s="336"/>
      <c r="M1698" s="301"/>
      <c r="N1698" s="336"/>
      <c r="O1698" s="301"/>
      <c r="P1698" s="336"/>
      <c r="Q1698" s="301"/>
      <c r="R1698" s="336"/>
      <c r="S1698" s="301"/>
      <c r="T1698" s="336"/>
    </row>
    <row r="1699" spans="1:20" ht="12" customHeight="1" x14ac:dyDescent="0.3">
      <c r="A1699" s="329" t="s">
        <v>289</v>
      </c>
      <c r="B1699" s="330">
        <v>1</v>
      </c>
      <c r="C1699" s="298">
        <v>46027</v>
      </c>
      <c r="D1699" s="299" t="s">
        <v>306</v>
      </c>
      <c r="E1699" s="331">
        <v>216.19</v>
      </c>
      <c r="F1699" s="331"/>
      <c r="G1699" s="333">
        <f t="shared" si="32"/>
        <v>-187.56999999999991</v>
      </c>
      <c r="H1699" s="334"/>
      <c r="I1699" s="335"/>
      <c r="J1699" s="336"/>
      <c r="K1699" s="301"/>
      <c r="L1699" s="336"/>
      <c r="M1699" s="301"/>
      <c r="N1699" s="336"/>
      <c r="O1699" s="301"/>
      <c r="P1699" s="336"/>
      <c r="Q1699" s="301"/>
      <c r="R1699" s="336"/>
      <c r="S1699" s="301"/>
      <c r="T1699" s="336"/>
    </row>
    <row r="1700" spans="1:20" ht="12" customHeight="1" x14ac:dyDescent="0.3">
      <c r="A1700" s="329" t="s">
        <v>289</v>
      </c>
      <c r="B1700" s="330">
        <v>2</v>
      </c>
      <c r="C1700" s="298">
        <v>46027</v>
      </c>
      <c r="D1700" s="299" t="s">
        <v>476</v>
      </c>
      <c r="E1700" s="331">
        <v>70</v>
      </c>
      <c r="F1700" s="331"/>
      <c r="G1700" s="333">
        <f t="shared" si="32"/>
        <v>28.62000000000009</v>
      </c>
      <c r="H1700" s="334"/>
      <c r="I1700" s="335"/>
      <c r="J1700" s="336"/>
      <c r="K1700" s="301"/>
      <c r="L1700" s="336"/>
      <c r="M1700" s="301"/>
      <c r="N1700" s="336"/>
      <c r="O1700" s="301"/>
      <c r="P1700" s="336"/>
      <c r="Q1700" s="301"/>
      <c r="R1700" s="336"/>
      <c r="S1700" s="301"/>
      <c r="T1700" s="336"/>
    </row>
    <row r="1701" spans="1:20" ht="12" customHeight="1" x14ac:dyDescent="0.3">
      <c r="A1701" s="329" t="s">
        <v>289</v>
      </c>
      <c r="B1701" s="330">
        <v>2</v>
      </c>
      <c r="C1701" s="298">
        <v>46027</v>
      </c>
      <c r="D1701" s="299" t="s">
        <v>357</v>
      </c>
      <c r="E1701" s="331">
        <v>14.05</v>
      </c>
      <c r="F1701" s="331"/>
      <c r="G1701" s="333">
        <f t="shared" si="32"/>
        <v>98.62000000000009</v>
      </c>
      <c r="H1701" s="334"/>
      <c r="I1701" s="335"/>
      <c r="J1701" s="336"/>
      <c r="K1701" s="301"/>
      <c r="L1701" s="336"/>
      <c r="M1701" s="301"/>
      <c r="N1701" s="336"/>
      <c r="O1701" s="301"/>
      <c r="P1701" s="336"/>
      <c r="Q1701" s="301"/>
      <c r="R1701" s="336"/>
      <c r="S1701" s="301"/>
      <c r="T1701" s="336"/>
    </row>
    <row r="1702" spans="1:20" ht="12" customHeight="1" x14ac:dyDescent="0.3">
      <c r="A1702" s="329" t="s">
        <v>294</v>
      </c>
      <c r="B1702" s="330">
        <v>14</v>
      </c>
      <c r="C1702" s="298">
        <v>46027</v>
      </c>
      <c r="D1702" s="299" t="s">
        <v>366</v>
      </c>
      <c r="E1702" s="331">
        <v>68.739999999999995</v>
      </c>
      <c r="F1702" s="331"/>
      <c r="G1702" s="333">
        <f t="shared" si="32"/>
        <v>112.67000000000009</v>
      </c>
      <c r="H1702" s="334"/>
      <c r="I1702" s="335"/>
      <c r="J1702" s="336"/>
      <c r="K1702" s="301"/>
      <c r="L1702" s="336"/>
      <c r="M1702" s="301"/>
      <c r="N1702" s="336"/>
      <c r="O1702" s="301"/>
      <c r="P1702" s="336"/>
      <c r="Q1702" s="301"/>
      <c r="R1702" s="336"/>
      <c r="S1702" s="301"/>
      <c r="T1702" s="336"/>
    </row>
    <row r="1703" spans="1:20" ht="12" customHeight="1" x14ac:dyDescent="0.3">
      <c r="A1703" s="329" t="s">
        <v>289</v>
      </c>
      <c r="B1703" s="330">
        <v>6</v>
      </c>
      <c r="C1703" s="298">
        <v>46027</v>
      </c>
      <c r="D1703" s="299" t="s">
        <v>477</v>
      </c>
      <c r="E1703" s="331">
        <v>120</v>
      </c>
      <c r="F1703" s="331"/>
      <c r="G1703" s="333">
        <f t="shared" si="32"/>
        <v>181.41000000000008</v>
      </c>
      <c r="H1703" s="334"/>
      <c r="I1703" s="335"/>
      <c r="J1703" s="336"/>
      <c r="K1703" s="301"/>
      <c r="L1703" s="336"/>
      <c r="M1703" s="301"/>
      <c r="N1703" s="336"/>
      <c r="O1703" s="301"/>
      <c r="P1703" s="336"/>
      <c r="Q1703" s="301"/>
      <c r="R1703" s="336"/>
      <c r="S1703" s="301"/>
      <c r="T1703" s="336"/>
    </row>
    <row r="1704" spans="1:20" ht="12" customHeight="1" x14ac:dyDescent="0.3">
      <c r="A1704" s="329" t="s">
        <v>294</v>
      </c>
      <c r="B1704" s="330">
        <v>9</v>
      </c>
      <c r="C1704" s="298">
        <v>46027</v>
      </c>
      <c r="D1704" s="299" t="s">
        <v>58</v>
      </c>
      <c r="E1704" s="331">
        <v>1281.53</v>
      </c>
      <c r="F1704" s="331"/>
      <c r="G1704" s="333">
        <f t="shared" si="32"/>
        <v>301.41000000000008</v>
      </c>
      <c r="H1704" s="334"/>
      <c r="I1704" s="335"/>
      <c r="J1704" s="336"/>
      <c r="K1704" s="301"/>
      <c r="L1704" s="336"/>
      <c r="M1704" s="301"/>
      <c r="N1704" s="336"/>
      <c r="O1704" s="301"/>
      <c r="P1704" s="336"/>
      <c r="Q1704" s="301"/>
      <c r="R1704" s="336"/>
      <c r="S1704" s="301"/>
      <c r="T1704" s="336"/>
    </row>
    <row r="1705" spans="1:20" ht="12" customHeight="1" x14ac:dyDescent="0.3">
      <c r="A1705" s="329" t="s">
        <v>289</v>
      </c>
      <c r="B1705" s="330">
        <v>7</v>
      </c>
      <c r="C1705" s="298">
        <v>46026</v>
      </c>
      <c r="D1705" s="299" t="s">
        <v>337</v>
      </c>
      <c r="E1705" s="331">
        <v>18.260000000000002</v>
      </c>
      <c r="F1705" s="331"/>
      <c r="G1705" s="333">
        <f t="shared" si="32"/>
        <v>1582.94</v>
      </c>
      <c r="H1705" s="334"/>
      <c r="I1705" s="335"/>
      <c r="J1705" s="336"/>
      <c r="K1705" s="301"/>
      <c r="L1705" s="336"/>
      <c r="M1705" s="301"/>
      <c r="N1705" s="336"/>
      <c r="O1705" s="301"/>
      <c r="P1705" s="336"/>
      <c r="Q1705" s="301"/>
      <c r="R1705" s="336"/>
      <c r="S1705" s="301"/>
      <c r="T1705" s="336"/>
    </row>
    <row r="1706" spans="1:20" ht="12" customHeight="1" x14ac:dyDescent="0.3">
      <c r="A1706" s="329" t="s">
        <v>287</v>
      </c>
      <c r="B1706" s="330" t="s">
        <v>287</v>
      </c>
      <c r="C1706" s="298">
        <v>46026</v>
      </c>
      <c r="D1706" s="299" t="s">
        <v>300</v>
      </c>
      <c r="E1706" s="331">
        <v>114.91</v>
      </c>
      <c r="F1706" s="331">
        <v>114.91</v>
      </c>
      <c r="G1706" s="333">
        <f t="shared" si="32"/>
        <v>1601.2</v>
      </c>
      <c r="H1706" s="334"/>
      <c r="I1706" s="335"/>
      <c r="J1706" s="336"/>
      <c r="K1706" s="301"/>
      <c r="L1706" s="336"/>
      <c r="M1706" s="301"/>
      <c r="N1706" s="336"/>
      <c r="O1706" s="301"/>
      <c r="P1706" s="336"/>
      <c r="Q1706" s="301"/>
      <c r="R1706" s="336"/>
      <c r="S1706" s="301"/>
      <c r="T1706" s="336"/>
    </row>
    <row r="1707" spans="1:20" ht="12" customHeight="1" x14ac:dyDescent="0.3">
      <c r="A1707" s="329" t="s">
        <v>289</v>
      </c>
      <c r="B1707" s="330">
        <v>5</v>
      </c>
      <c r="C1707" s="298">
        <v>46026</v>
      </c>
      <c r="D1707" s="299" t="s">
        <v>478</v>
      </c>
      <c r="E1707" s="331">
        <v>42.43</v>
      </c>
      <c r="F1707" s="331"/>
      <c r="G1707" s="333">
        <f t="shared" si="32"/>
        <v>1601.2</v>
      </c>
      <c r="H1707" s="334"/>
      <c r="I1707" s="335"/>
      <c r="J1707" s="336"/>
      <c r="K1707" s="301"/>
      <c r="L1707" s="336"/>
      <c r="M1707" s="301"/>
      <c r="N1707" s="336"/>
      <c r="O1707" s="301"/>
      <c r="P1707" s="336"/>
      <c r="Q1707" s="301"/>
      <c r="R1707" s="336"/>
      <c r="S1707" s="301"/>
      <c r="T1707" s="336"/>
    </row>
    <row r="1708" spans="1:20" ht="12" customHeight="1" x14ac:dyDescent="0.3">
      <c r="A1708" s="329" t="s">
        <v>289</v>
      </c>
      <c r="B1708" s="330">
        <v>7</v>
      </c>
      <c r="C1708" s="298">
        <v>46026</v>
      </c>
      <c r="D1708" s="299" t="s">
        <v>300</v>
      </c>
      <c r="E1708" s="331">
        <v>42.59</v>
      </c>
      <c r="F1708" s="331"/>
      <c r="G1708" s="333">
        <f t="shared" si="32"/>
        <v>1643.63</v>
      </c>
      <c r="H1708" s="334"/>
      <c r="I1708" s="335"/>
      <c r="J1708" s="336"/>
      <c r="K1708" s="301"/>
      <c r="L1708" s="336"/>
      <c r="M1708" s="301"/>
      <c r="N1708" s="336"/>
      <c r="O1708" s="301"/>
      <c r="P1708" s="336"/>
      <c r="Q1708" s="301"/>
      <c r="R1708" s="336"/>
      <c r="S1708" s="301"/>
      <c r="T1708" s="336"/>
    </row>
    <row r="1709" spans="1:20" ht="12" customHeight="1" x14ac:dyDescent="0.3">
      <c r="A1709" s="329" t="s">
        <v>289</v>
      </c>
      <c r="B1709" s="330">
        <v>3</v>
      </c>
      <c r="C1709" s="298">
        <v>46025</v>
      </c>
      <c r="D1709" s="299" t="s">
        <v>347</v>
      </c>
      <c r="E1709" s="331">
        <v>14.57</v>
      </c>
      <c r="F1709" s="331"/>
      <c r="G1709" s="333">
        <f t="shared" si="32"/>
        <v>1686.22</v>
      </c>
      <c r="H1709" s="334"/>
      <c r="I1709" s="335"/>
      <c r="J1709" s="336"/>
      <c r="K1709" s="301"/>
      <c r="L1709" s="336"/>
      <c r="M1709" s="301"/>
      <c r="N1709" s="336"/>
      <c r="O1709" s="301"/>
      <c r="P1709" s="336"/>
      <c r="Q1709" s="301"/>
      <c r="R1709" s="336"/>
      <c r="S1709" s="301"/>
      <c r="T1709" s="336"/>
    </row>
    <row r="1710" spans="1:20" ht="12" customHeight="1" x14ac:dyDescent="0.3">
      <c r="A1710" s="329" t="s">
        <v>289</v>
      </c>
      <c r="B1710" s="330">
        <v>2</v>
      </c>
      <c r="C1710" s="298">
        <v>46025</v>
      </c>
      <c r="D1710" s="299" t="s">
        <v>479</v>
      </c>
      <c r="E1710" s="331">
        <v>41.05</v>
      </c>
      <c r="F1710" s="331"/>
      <c r="G1710" s="333">
        <f t="shared" si="32"/>
        <v>1700.79</v>
      </c>
      <c r="H1710" s="334"/>
      <c r="I1710" s="335"/>
      <c r="J1710" s="336"/>
      <c r="K1710" s="301"/>
      <c r="L1710" s="336"/>
      <c r="M1710" s="301"/>
      <c r="N1710" s="336"/>
      <c r="O1710" s="301"/>
      <c r="P1710" s="336"/>
      <c r="Q1710" s="301"/>
      <c r="R1710" s="336"/>
      <c r="S1710" s="301"/>
      <c r="T1710" s="336"/>
    </row>
    <row r="1711" spans="1:20" ht="12" customHeight="1" x14ac:dyDescent="0.3">
      <c r="A1711" s="329" t="s">
        <v>289</v>
      </c>
      <c r="B1711" s="330">
        <v>4</v>
      </c>
      <c r="C1711" s="298">
        <v>46025</v>
      </c>
      <c r="D1711" s="299" t="s">
        <v>310</v>
      </c>
      <c r="E1711" s="331">
        <v>26.88</v>
      </c>
      <c r="F1711" s="331"/>
      <c r="G1711" s="333">
        <f t="shared" si="32"/>
        <v>1741.84</v>
      </c>
      <c r="H1711" s="334"/>
      <c r="I1711" s="335"/>
      <c r="J1711" s="336"/>
      <c r="K1711" s="301"/>
      <c r="L1711" s="336"/>
      <c r="M1711" s="301"/>
      <c r="N1711" s="336"/>
      <c r="O1711" s="301"/>
      <c r="P1711" s="336"/>
      <c r="Q1711" s="301"/>
      <c r="R1711" s="336"/>
      <c r="S1711" s="301"/>
      <c r="T1711" s="336"/>
    </row>
    <row r="1712" spans="1:20" ht="12" customHeight="1" x14ac:dyDescent="0.3">
      <c r="A1712" s="329" t="s">
        <v>289</v>
      </c>
      <c r="B1712" s="330">
        <v>2</v>
      </c>
      <c r="C1712" s="298">
        <v>46025</v>
      </c>
      <c r="D1712" s="299" t="s">
        <v>308</v>
      </c>
      <c r="E1712" s="331">
        <v>130.08000000000001</v>
      </c>
      <c r="F1712" s="331"/>
      <c r="G1712" s="333">
        <f t="shared" si="32"/>
        <v>1768.72</v>
      </c>
      <c r="H1712" s="334"/>
      <c r="I1712" s="335"/>
      <c r="J1712" s="336"/>
      <c r="K1712" s="301"/>
      <c r="L1712" s="336"/>
      <c r="M1712" s="301"/>
      <c r="N1712" s="336"/>
      <c r="O1712" s="301"/>
      <c r="P1712" s="336"/>
      <c r="Q1712" s="301"/>
      <c r="R1712" s="336"/>
      <c r="S1712" s="301"/>
      <c r="T1712" s="336"/>
    </row>
    <row r="1713" spans="1:20" ht="12" customHeight="1" x14ac:dyDescent="0.3">
      <c r="A1713" s="329" t="s">
        <v>289</v>
      </c>
      <c r="B1713" s="330">
        <v>7</v>
      </c>
      <c r="C1713" s="298">
        <v>46025</v>
      </c>
      <c r="D1713" s="299" t="s">
        <v>480</v>
      </c>
      <c r="E1713" s="331">
        <v>222.49</v>
      </c>
      <c r="F1713" s="331"/>
      <c r="G1713" s="333">
        <f t="shared" si="32"/>
        <v>1898.8</v>
      </c>
      <c r="H1713" s="334"/>
      <c r="I1713" s="335"/>
      <c r="J1713" s="336"/>
      <c r="K1713" s="301"/>
      <c r="L1713" s="336"/>
      <c r="M1713" s="301"/>
      <c r="N1713" s="336"/>
      <c r="O1713" s="301"/>
      <c r="P1713" s="336"/>
      <c r="Q1713" s="301"/>
      <c r="R1713" s="336"/>
      <c r="S1713" s="301"/>
      <c r="T1713" s="336"/>
    </row>
    <row r="1714" spans="1:20" ht="12" customHeight="1" x14ac:dyDescent="0.3">
      <c r="A1714" s="329" t="s">
        <v>289</v>
      </c>
      <c r="B1714" s="330">
        <v>7</v>
      </c>
      <c r="C1714" s="298">
        <v>46025</v>
      </c>
      <c r="D1714" s="299" t="s">
        <v>480</v>
      </c>
      <c r="E1714" s="331">
        <v>99.18</v>
      </c>
      <c r="F1714" s="331"/>
      <c r="G1714" s="333">
        <f t="shared" si="32"/>
        <v>2121.29</v>
      </c>
      <c r="H1714" s="334"/>
      <c r="I1714" s="335"/>
      <c r="J1714" s="336"/>
      <c r="K1714" s="301"/>
      <c r="L1714" s="336"/>
      <c r="M1714" s="301"/>
      <c r="N1714" s="336"/>
      <c r="O1714" s="301"/>
      <c r="P1714" s="336"/>
      <c r="Q1714" s="301"/>
      <c r="R1714" s="336"/>
      <c r="S1714" s="301"/>
      <c r="T1714" s="336"/>
    </row>
    <row r="1715" spans="1:20" ht="12" customHeight="1" x14ac:dyDescent="0.3">
      <c r="A1715" s="329" t="s">
        <v>289</v>
      </c>
      <c r="B1715" s="330">
        <v>5</v>
      </c>
      <c r="C1715" s="298">
        <v>46024</v>
      </c>
      <c r="D1715" s="299" t="s">
        <v>481</v>
      </c>
      <c r="E1715" s="331">
        <v>35</v>
      </c>
      <c r="F1715" s="331"/>
      <c r="G1715" s="333">
        <f t="shared" si="32"/>
        <v>2220.4699999999998</v>
      </c>
      <c r="H1715" s="334"/>
      <c r="I1715" s="335"/>
      <c r="J1715" s="336"/>
      <c r="K1715" s="301"/>
      <c r="L1715" s="336"/>
      <c r="M1715" s="301"/>
      <c r="N1715" s="336"/>
      <c r="O1715" s="301"/>
      <c r="P1715" s="336"/>
      <c r="Q1715" s="301"/>
      <c r="R1715" s="336"/>
      <c r="S1715" s="301"/>
      <c r="T1715" s="336"/>
    </row>
    <row r="1716" spans="1:20" ht="12" customHeight="1" x14ac:dyDescent="0.3">
      <c r="A1716" s="329" t="s">
        <v>289</v>
      </c>
      <c r="B1716" s="330">
        <v>3</v>
      </c>
      <c r="C1716" s="298">
        <v>46024</v>
      </c>
      <c r="D1716" s="299" t="s">
        <v>296</v>
      </c>
      <c r="E1716" s="331">
        <v>15.11</v>
      </c>
      <c r="F1716" s="331"/>
      <c r="G1716" s="333">
        <f t="shared" si="32"/>
        <v>2255.4699999999998</v>
      </c>
      <c r="H1716" s="334"/>
      <c r="I1716" s="335"/>
      <c r="J1716" s="336"/>
      <c r="K1716" s="301"/>
      <c r="L1716" s="336"/>
      <c r="M1716" s="301"/>
      <c r="N1716" s="336"/>
      <c r="O1716" s="301"/>
      <c r="P1716" s="336"/>
      <c r="Q1716" s="301"/>
      <c r="R1716" s="336"/>
      <c r="S1716" s="301"/>
      <c r="T1716" s="336"/>
    </row>
    <row r="1717" spans="1:20" ht="12" customHeight="1" x14ac:dyDescent="0.3">
      <c r="A1717" s="329" t="s">
        <v>289</v>
      </c>
      <c r="B1717" s="330">
        <v>5</v>
      </c>
      <c r="C1717" s="298">
        <v>46024</v>
      </c>
      <c r="D1717" s="299" t="s">
        <v>482</v>
      </c>
      <c r="E1717" s="331">
        <v>29.67</v>
      </c>
      <c r="F1717" s="331"/>
      <c r="G1717" s="333">
        <f t="shared" si="32"/>
        <v>2270.58</v>
      </c>
      <c r="H1717" s="334"/>
      <c r="I1717" s="335"/>
      <c r="J1717" s="336"/>
      <c r="K1717" s="301"/>
      <c r="L1717" s="336"/>
      <c r="M1717" s="301"/>
      <c r="N1717" s="336"/>
      <c r="O1717" s="301"/>
      <c r="P1717" s="336"/>
      <c r="Q1717" s="301"/>
      <c r="R1717" s="336"/>
      <c r="S1717" s="301"/>
      <c r="T1717" s="336"/>
    </row>
    <row r="1718" spans="1:20" ht="12" customHeight="1" x14ac:dyDescent="0.3">
      <c r="A1718" s="329" t="s">
        <v>287</v>
      </c>
      <c r="B1718" s="330" t="s">
        <v>287</v>
      </c>
      <c r="C1718" s="298">
        <v>46024</v>
      </c>
      <c r="D1718" s="299" t="s">
        <v>396</v>
      </c>
      <c r="E1718" s="331">
        <v>70.56</v>
      </c>
      <c r="F1718" s="331">
        <v>70.56</v>
      </c>
      <c r="G1718" s="333">
        <f t="shared" si="32"/>
        <v>2300.25</v>
      </c>
      <c r="H1718" s="334"/>
      <c r="I1718" s="335"/>
      <c r="J1718" s="336"/>
      <c r="K1718" s="301"/>
      <c r="L1718" s="336"/>
      <c r="M1718" s="301"/>
      <c r="N1718" s="336"/>
      <c r="O1718" s="301"/>
      <c r="P1718" s="336"/>
      <c r="Q1718" s="301"/>
      <c r="R1718" s="336"/>
      <c r="S1718" s="301"/>
      <c r="T1718" s="336"/>
    </row>
    <row r="1719" spans="1:20" ht="12" customHeight="1" x14ac:dyDescent="0.3">
      <c r="A1719" s="329" t="s">
        <v>287</v>
      </c>
      <c r="B1719" s="330" t="s">
        <v>287</v>
      </c>
      <c r="C1719" s="298">
        <v>46024</v>
      </c>
      <c r="D1719" s="299" t="s">
        <v>483</v>
      </c>
      <c r="E1719" s="331">
        <v>113.94</v>
      </c>
      <c r="F1719" s="331">
        <v>113.94</v>
      </c>
      <c r="G1719" s="333">
        <f t="shared" si="32"/>
        <v>2300.25</v>
      </c>
      <c r="H1719" s="334"/>
      <c r="I1719" s="335"/>
      <c r="J1719" s="336"/>
      <c r="K1719" s="301"/>
      <c r="L1719" s="336"/>
      <c r="M1719" s="301"/>
      <c r="N1719" s="336"/>
      <c r="O1719" s="301"/>
      <c r="P1719" s="336"/>
      <c r="Q1719" s="301"/>
      <c r="R1719" s="336"/>
      <c r="S1719" s="301"/>
      <c r="T1719" s="336"/>
    </row>
    <row r="1720" spans="1:20" ht="12" customHeight="1" x14ac:dyDescent="0.3">
      <c r="A1720" s="329" t="s">
        <v>289</v>
      </c>
      <c r="B1720" s="330">
        <v>2</v>
      </c>
      <c r="C1720" s="298">
        <v>46024</v>
      </c>
      <c r="D1720" s="299" t="s">
        <v>370</v>
      </c>
      <c r="E1720" s="331">
        <v>11.9</v>
      </c>
      <c r="F1720" s="331"/>
      <c r="G1720" s="333">
        <f t="shared" si="32"/>
        <v>2300.25</v>
      </c>
      <c r="H1720" s="334"/>
      <c r="I1720" s="335"/>
      <c r="J1720" s="336"/>
      <c r="K1720" s="301"/>
      <c r="L1720" s="336"/>
      <c r="M1720" s="301"/>
      <c r="N1720" s="336"/>
      <c r="O1720" s="301"/>
      <c r="P1720" s="336"/>
      <c r="Q1720" s="301"/>
      <c r="R1720" s="336"/>
      <c r="S1720" s="301"/>
      <c r="T1720" s="336"/>
    </row>
    <row r="1721" spans="1:20" ht="12" customHeight="1" x14ac:dyDescent="0.3">
      <c r="A1721" s="329" t="s">
        <v>289</v>
      </c>
      <c r="B1721" s="330">
        <v>2</v>
      </c>
      <c r="C1721" s="298">
        <v>46024</v>
      </c>
      <c r="D1721" s="299" t="s">
        <v>407</v>
      </c>
      <c r="E1721" s="331">
        <v>23.9</v>
      </c>
      <c r="F1721" s="331"/>
      <c r="G1721" s="333">
        <f t="shared" si="32"/>
        <v>2312.15</v>
      </c>
      <c r="H1721" s="334"/>
      <c r="I1721" s="335"/>
      <c r="J1721" s="336"/>
      <c r="K1721" s="301"/>
      <c r="L1721" s="336"/>
      <c r="M1721" s="301"/>
      <c r="N1721" s="336"/>
      <c r="O1721" s="301"/>
      <c r="P1721" s="336"/>
      <c r="Q1721" s="301"/>
      <c r="R1721" s="336"/>
      <c r="S1721" s="301"/>
      <c r="T1721" s="336"/>
    </row>
    <row r="1722" spans="1:20" ht="12" customHeight="1" x14ac:dyDescent="0.3">
      <c r="A1722" s="329" t="s">
        <v>289</v>
      </c>
      <c r="B1722" s="330">
        <v>5</v>
      </c>
      <c r="C1722" s="298">
        <v>46024</v>
      </c>
      <c r="D1722" s="299" t="s">
        <v>484</v>
      </c>
      <c r="E1722" s="331">
        <v>160</v>
      </c>
      <c r="F1722" s="331"/>
      <c r="G1722" s="333">
        <f t="shared" si="32"/>
        <v>2336.0500000000002</v>
      </c>
      <c r="H1722" s="334"/>
      <c r="I1722" s="335"/>
      <c r="J1722" s="336"/>
      <c r="K1722" s="301"/>
      <c r="L1722" s="336"/>
      <c r="M1722" s="301"/>
      <c r="N1722" s="336"/>
      <c r="O1722" s="301"/>
      <c r="P1722" s="336"/>
      <c r="Q1722" s="301"/>
      <c r="R1722" s="336"/>
      <c r="S1722" s="301"/>
      <c r="T1722" s="336"/>
    </row>
    <row r="1723" spans="1:20" ht="12" customHeight="1" x14ac:dyDescent="0.3">
      <c r="A1723" s="329" t="s">
        <v>284</v>
      </c>
      <c r="B1723" s="330">
        <v>36</v>
      </c>
      <c r="C1723" s="298">
        <v>46024</v>
      </c>
      <c r="D1723" s="299" t="s">
        <v>373</v>
      </c>
      <c r="E1723" s="331">
        <v>50</v>
      </c>
      <c r="F1723" s="331"/>
      <c r="G1723" s="333">
        <f t="shared" si="32"/>
        <v>2496.0500000000002</v>
      </c>
      <c r="H1723" s="334"/>
      <c r="I1723" s="335"/>
      <c r="J1723" s="336"/>
      <c r="K1723" s="301"/>
      <c r="L1723" s="336"/>
      <c r="M1723" s="301"/>
      <c r="N1723" s="336"/>
      <c r="O1723" s="301"/>
      <c r="P1723" s="336"/>
      <c r="Q1723" s="301"/>
      <c r="R1723" s="336"/>
      <c r="S1723" s="301"/>
      <c r="T1723" s="336"/>
    </row>
    <row r="1724" spans="1:20" ht="12" customHeight="1" x14ac:dyDescent="0.3">
      <c r="A1724" s="329" t="s">
        <v>289</v>
      </c>
      <c r="B1724" s="330">
        <v>6</v>
      </c>
      <c r="C1724" s="298">
        <v>46023</v>
      </c>
      <c r="D1724" s="299" t="s">
        <v>312</v>
      </c>
      <c r="E1724" s="331">
        <v>8</v>
      </c>
      <c r="F1724" s="331"/>
      <c r="G1724" s="333">
        <f t="shared" si="32"/>
        <v>2546.0500000000002</v>
      </c>
      <c r="H1724" s="334"/>
      <c r="I1724" s="335"/>
      <c r="J1724" s="336"/>
      <c r="K1724" s="301"/>
      <c r="L1724" s="336"/>
      <c r="M1724" s="301"/>
      <c r="N1724" s="336"/>
      <c r="O1724" s="301"/>
      <c r="P1724" s="336"/>
      <c r="Q1724" s="301"/>
      <c r="R1724" s="336"/>
      <c r="S1724" s="301"/>
      <c r="T1724" s="336"/>
    </row>
    <row r="1725" spans="1:20" ht="12" customHeight="1" x14ac:dyDescent="0.3">
      <c r="A1725" s="329" t="s">
        <v>289</v>
      </c>
      <c r="B1725" s="330">
        <v>2</v>
      </c>
      <c r="C1725" s="298">
        <v>46023</v>
      </c>
      <c r="D1725" s="299" t="s">
        <v>370</v>
      </c>
      <c r="E1725" s="331">
        <v>13.06</v>
      </c>
      <c r="F1725" s="331"/>
      <c r="G1725" s="333">
        <f t="shared" si="32"/>
        <v>2554.0500000000002</v>
      </c>
      <c r="H1725" s="334"/>
      <c r="I1725" s="335"/>
      <c r="J1725" s="336"/>
      <c r="K1725" s="301"/>
      <c r="L1725" s="336"/>
      <c r="M1725" s="301"/>
      <c r="N1725" s="336"/>
      <c r="O1725" s="301"/>
      <c r="P1725" s="336"/>
      <c r="Q1725" s="301"/>
      <c r="R1725" s="336"/>
      <c r="S1725" s="301"/>
      <c r="T1725" s="336"/>
    </row>
    <row r="1726" spans="1:20" ht="12" customHeight="1" x14ac:dyDescent="0.3">
      <c r="A1726" s="329" t="s">
        <v>294</v>
      </c>
      <c r="B1726" s="330">
        <v>22</v>
      </c>
      <c r="C1726" s="298">
        <v>46023</v>
      </c>
      <c r="D1726" s="299" t="s">
        <v>374</v>
      </c>
      <c r="E1726" s="331">
        <v>6.37</v>
      </c>
      <c r="F1726" s="331"/>
      <c r="G1726" s="333">
        <f t="shared" si="32"/>
        <v>2567.11</v>
      </c>
      <c r="H1726" s="334"/>
      <c r="I1726" s="335"/>
      <c r="J1726" s="336"/>
      <c r="K1726" s="301"/>
      <c r="L1726" s="336"/>
      <c r="M1726" s="301"/>
      <c r="N1726" s="336"/>
      <c r="O1726" s="301"/>
      <c r="P1726" s="336"/>
      <c r="Q1726" s="301"/>
      <c r="R1726" s="336"/>
      <c r="S1726" s="301"/>
      <c r="T1726" s="336"/>
    </row>
    <row r="1727" spans="1:20" ht="12" customHeight="1" x14ac:dyDescent="0.3">
      <c r="A1727" s="329" t="s">
        <v>289</v>
      </c>
      <c r="B1727" s="330">
        <v>2</v>
      </c>
      <c r="C1727" s="298">
        <v>46023</v>
      </c>
      <c r="D1727" s="299" t="s">
        <v>357</v>
      </c>
      <c r="E1727" s="331">
        <v>10.27</v>
      </c>
      <c r="F1727" s="331"/>
      <c r="G1727" s="333">
        <f t="shared" si="32"/>
        <v>2573.48</v>
      </c>
      <c r="H1727" s="334"/>
      <c r="I1727" s="335"/>
      <c r="J1727" s="336"/>
      <c r="K1727" s="301"/>
      <c r="L1727" s="336"/>
      <c r="M1727" s="301"/>
      <c r="N1727" s="336"/>
      <c r="O1727" s="301"/>
      <c r="P1727" s="336"/>
      <c r="Q1727" s="301"/>
      <c r="R1727" s="336"/>
      <c r="S1727" s="301"/>
      <c r="T1727" s="336"/>
    </row>
    <row r="1728" spans="1:20" ht="12" customHeight="1" x14ac:dyDescent="0.3">
      <c r="A1728" s="329" t="s">
        <v>289</v>
      </c>
      <c r="B1728" s="330">
        <v>6</v>
      </c>
      <c r="C1728" s="298">
        <v>46023</v>
      </c>
      <c r="D1728" s="299" t="s">
        <v>485</v>
      </c>
      <c r="E1728" s="331">
        <v>176.57</v>
      </c>
      <c r="F1728" s="331"/>
      <c r="G1728" s="333">
        <f t="shared" si="32"/>
        <v>2583.75</v>
      </c>
      <c r="H1728" s="334"/>
      <c r="I1728" s="335"/>
      <c r="J1728" s="336"/>
      <c r="K1728" s="301"/>
      <c r="L1728" s="336"/>
      <c r="M1728" s="301"/>
      <c r="N1728" s="336"/>
      <c r="O1728" s="301"/>
      <c r="P1728" s="336"/>
      <c r="Q1728" s="301"/>
      <c r="R1728" s="336"/>
      <c r="S1728" s="301"/>
      <c r="T1728" s="336"/>
    </row>
    <row r="1729" spans="1:20" ht="12" customHeight="1" x14ac:dyDescent="0.3">
      <c r="A1729" s="329" t="s">
        <v>287</v>
      </c>
      <c r="B1729" s="330" t="s">
        <v>287</v>
      </c>
      <c r="C1729" s="298">
        <v>46023</v>
      </c>
      <c r="D1729" s="299" t="s">
        <v>300</v>
      </c>
      <c r="E1729" s="331">
        <v>383.39</v>
      </c>
      <c r="F1729" s="331">
        <v>383.39</v>
      </c>
      <c r="G1729" s="333">
        <f t="shared" si="32"/>
        <v>2760.32</v>
      </c>
      <c r="H1729" s="334"/>
      <c r="I1729" s="335"/>
      <c r="J1729" s="336"/>
      <c r="K1729" s="301"/>
      <c r="L1729" s="336"/>
      <c r="M1729" s="301"/>
      <c r="N1729" s="336"/>
      <c r="O1729" s="301"/>
      <c r="P1729" s="336"/>
      <c r="Q1729" s="301"/>
      <c r="R1729" s="336"/>
      <c r="S1729" s="301"/>
      <c r="T1729" s="336"/>
    </row>
    <row r="1730" spans="1:20" ht="12" customHeight="1" x14ac:dyDescent="0.3">
      <c r="A1730" s="329" t="s">
        <v>287</v>
      </c>
      <c r="B1730" s="330" t="s">
        <v>287</v>
      </c>
      <c r="C1730" s="298">
        <v>46023</v>
      </c>
      <c r="D1730" s="299" t="s">
        <v>300</v>
      </c>
      <c r="E1730" s="331">
        <v>53.24</v>
      </c>
      <c r="F1730" s="331">
        <v>53.24</v>
      </c>
      <c r="G1730" s="333">
        <f t="shared" si="32"/>
        <v>2760.32</v>
      </c>
      <c r="H1730" s="334"/>
      <c r="I1730" s="335"/>
      <c r="J1730" s="336"/>
      <c r="K1730" s="301"/>
      <c r="L1730" s="336"/>
      <c r="M1730" s="301"/>
      <c r="N1730" s="336"/>
      <c r="O1730" s="301"/>
      <c r="P1730" s="336"/>
      <c r="Q1730" s="301"/>
      <c r="R1730" s="336"/>
      <c r="S1730" s="301"/>
      <c r="T1730" s="336"/>
    </row>
    <row r="1731" spans="1:20" ht="12" customHeight="1" x14ac:dyDescent="0.3">
      <c r="A1731" s="329" t="s">
        <v>335</v>
      </c>
      <c r="B1731" s="330" t="s">
        <v>335</v>
      </c>
      <c r="C1731" s="298">
        <v>46023</v>
      </c>
      <c r="D1731" s="337" t="s">
        <v>458</v>
      </c>
      <c r="E1731" s="331">
        <v>239.68</v>
      </c>
      <c r="F1731" s="331"/>
      <c r="G1731" s="333">
        <f t="shared" si="32"/>
        <v>2760.32</v>
      </c>
      <c r="H1731" s="334"/>
      <c r="I1731" s="335"/>
      <c r="J1731" s="336"/>
      <c r="K1731" s="301"/>
      <c r="L1731" s="336"/>
      <c r="M1731" s="301"/>
      <c r="N1731" s="336"/>
      <c r="O1731" s="301"/>
      <c r="P1731" s="336"/>
      <c r="Q1731" s="301"/>
      <c r="R1731" s="336"/>
      <c r="S1731" s="301"/>
      <c r="T1731" s="336"/>
    </row>
    <row r="1732" spans="1:20" ht="12" customHeight="1" x14ac:dyDescent="0.3">
      <c r="A1732" s="329" t="s">
        <v>486</v>
      </c>
      <c r="B1732" s="330" t="s">
        <v>486</v>
      </c>
      <c r="C1732" s="298">
        <v>45658</v>
      </c>
      <c r="D1732" s="298" t="s">
        <v>487</v>
      </c>
      <c r="E1732" s="332"/>
      <c r="F1732" s="332"/>
      <c r="G1732" s="333">
        <v>3000</v>
      </c>
      <c r="H1732" s="334"/>
      <c r="I1732" s="335"/>
      <c r="J1732" s="336"/>
      <c r="K1732" s="301"/>
      <c r="L1732" s="336"/>
      <c r="M1732" s="301"/>
      <c r="N1732" s="336"/>
      <c r="O1732" s="301"/>
      <c r="P1732" s="336"/>
      <c r="Q1732" s="301"/>
      <c r="R1732" s="336"/>
      <c r="S1732" s="301"/>
      <c r="T1732" s="336"/>
    </row>
    <row r="1733" spans="1:20" ht="15.75" customHeight="1" x14ac:dyDescent="0.3"/>
    <row r="1734" spans="1:20" ht="15.75" customHeight="1" x14ac:dyDescent="0.3"/>
    <row r="1735" spans="1:20" ht="15.75" customHeight="1" x14ac:dyDescent="0.3"/>
    <row r="1736" spans="1:20" ht="15.75" customHeight="1" x14ac:dyDescent="0.3"/>
    <row r="1737" spans="1:20" ht="15.75" customHeight="1" x14ac:dyDescent="0.3"/>
    <row r="1738" spans="1:20" ht="15.75" customHeight="1" x14ac:dyDescent="0.3"/>
    <row r="1739" spans="1:20" ht="15.75" customHeight="1" x14ac:dyDescent="0.3"/>
    <row r="1740" spans="1:20" ht="15.75" customHeight="1" x14ac:dyDescent="0.3"/>
    <row r="1741" spans="1:20" ht="15.75" customHeight="1" x14ac:dyDescent="0.3"/>
    <row r="1742" spans="1:20" ht="15.75" customHeight="1" x14ac:dyDescent="0.3"/>
    <row r="1743" spans="1:20" ht="15.75" customHeight="1" x14ac:dyDescent="0.3"/>
    <row r="1744" spans="1:20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ht="15.75" customHeight="1" x14ac:dyDescent="0.3"/>
    <row r="3170" ht="15.75" customHeight="1" x14ac:dyDescent="0.3"/>
    <row r="3171" ht="15.75" customHeight="1" x14ac:dyDescent="0.3"/>
    <row r="3172" ht="15.75" customHeight="1" x14ac:dyDescent="0.3"/>
    <row r="3173" ht="15.75" customHeight="1" x14ac:dyDescent="0.3"/>
    <row r="3174" ht="15.75" customHeight="1" x14ac:dyDescent="0.3"/>
    <row r="3175" ht="15.75" customHeight="1" x14ac:dyDescent="0.3"/>
    <row r="3176" ht="15.75" customHeight="1" x14ac:dyDescent="0.3"/>
    <row r="3177" ht="15.75" customHeight="1" x14ac:dyDescent="0.3"/>
    <row r="3178" ht="15.75" customHeight="1" x14ac:dyDescent="0.3"/>
    <row r="3179" ht="15.75" customHeight="1" x14ac:dyDescent="0.3"/>
    <row r="3180" ht="15.75" customHeight="1" x14ac:dyDescent="0.3"/>
    <row r="3181" ht="15.75" customHeight="1" x14ac:dyDescent="0.3"/>
    <row r="3182" ht="15.75" customHeight="1" x14ac:dyDescent="0.3"/>
    <row r="3183" ht="15.75" customHeight="1" x14ac:dyDescent="0.3"/>
    <row r="3184" ht="15.75" customHeight="1" x14ac:dyDescent="0.3"/>
    <row r="3185" ht="15.75" customHeight="1" x14ac:dyDescent="0.3"/>
    <row r="3186" ht="15.75" customHeight="1" x14ac:dyDescent="0.3"/>
    <row r="3187" ht="15.75" customHeight="1" x14ac:dyDescent="0.3"/>
    <row r="3188" ht="15.75" customHeight="1" x14ac:dyDescent="0.3"/>
    <row r="3189" ht="15.75" customHeight="1" x14ac:dyDescent="0.3"/>
    <row r="3190" ht="15.75" customHeight="1" x14ac:dyDescent="0.3"/>
    <row r="3191" ht="15.75" customHeight="1" x14ac:dyDescent="0.3"/>
    <row r="3192" ht="15.75" customHeight="1" x14ac:dyDescent="0.3"/>
    <row r="3193" ht="15.75" customHeight="1" x14ac:dyDescent="0.3"/>
    <row r="3194" ht="15.75" customHeight="1" x14ac:dyDescent="0.3"/>
    <row r="3195" ht="15.75" customHeight="1" x14ac:dyDescent="0.3"/>
    <row r="3196" ht="15.75" customHeight="1" x14ac:dyDescent="0.3"/>
    <row r="3197" ht="15.75" customHeight="1" x14ac:dyDescent="0.3"/>
    <row r="3198" ht="15.75" customHeight="1" x14ac:dyDescent="0.3"/>
    <row r="3199" ht="15.75" customHeight="1" x14ac:dyDescent="0.3"/>
    <row r="3200" ht="15.75" customHeight="1" x14ac:dyDescent="0.3"/>
    <row r="3201" ht="15.75" customHeight="1" x14ac:dyDescent="0.3"/>
    <row r="3202" ht="15.75" customHeight="1" x14ac:dyDescent="0.3"/>
    <row r="3203" ht="15.75" customHeight="1" x14ac:dyDescent="0.3"/>
    <row r="3204" ht="15.75" customHeight="1" x14ac:dyDescent="0.3"/>
    <row r="3205" ht="15.75" customHeight="1" x14ac:dyDescent="0.3"/>
    <row r="3206" ht="15.75" customHeight="1" x14ac:dyDescent="0.3"/>
    <row r="3207" ht="15.75" customHeight="1" x14ac:dyDescent="0.3"/>
    <row r="3208" ht="15.75" customHeight="1" x14ac:dyDescent="0.3"/>
    <row r="3209" ht="15.75" customHeight="1" x14ac:dyDescent="0.3"/>
    <row r="3210" ht="15.75" customHeight="1" x14ac:dyDescent="0.3"/>
    <row r="3211" ht="15.75" customHeight="1" x14ac:dyDescent="0.3"/>
    <row r="3212" ht="15.75" customHeight="1" x14ac:dyDescent="0.3"/>
    <row r="3213" ht="15.75" customHeight="1" x14ac:dyDescent="0.3"/>
    <row r="3214" ht="15.75" customHeight="1" x14ac:dyDescent="0.3"/>
    <row r="3215" ht="15.75" customHeight="1" x14ac:dyDescent="0.3"/>
    <row r="3216" ht="15.75" customHeight="1" x14ac:dyDescent="0.3"/>
    <row r="3217" ht="15.75" customHeight="1" x14ac:dyDescent="0.3"/>
    <row r="3218" ht="15.75" customHeight="1" x14ac:dyDescent="0.3"/>
    <row r="3219" ht="15.75" customHeight="1" x14ac:dyDescent="0.3"/>
    <row r="3220" ht="15.75" customHeight="1" x14ac:dyDescent="0.3"/>
    <row r="3221" ht="15.75" customHeight="1" x14ac:dyDescent="0.3"/>
    <row r="3222" ht="15.75" customHeight="1" x14ac:dyDescent="0.3"/>
    <row r="3223" ht="15.75" customHeight="1" x14ac:dyDescent="0.3"/>
    <row r="3224" ht="15.75" customHeight="1" x14ac:dyDescent="0.3"/>
    <row r="3225" ht="15.75" customHeight="1" x14ac:dyDescent="0.3"/>
    <row r="3226" ht="15.75" customHeight="1" x14ac:dyDescent="0.3"/>
    <row r="3227" ht="15.75" customHeight="1" x14ac:dyDescent="0.3"/>
    <row r="3228" ht="15.75" customHeight="1" x14ac:dyDescent="0.3"/>
    <row r="3229" ht="15.75" customHeight="1" x14ac:dyDescent="0.3"/>
    <row r="3230" ht="15.75" customHeight="1" x14ac:dyDescent="0.3"/>
    <row r="3231" ht="15.75" customHeight="1" x14ac:dyDescent="0.3"/>
    <row r="3232" ht="15.75" customHeight="1" x14ac:dyDescent="0.3"/>
    <row r="3233" ht="15.75" customHeight="1" x14ac:dyDescent="0.3"/>
    <row r="3234" ht="15.75" customHeight="1" x14ac:dyDescent="0.3"/>
    <row r="3235" ht="15.75" customHeight="1" x14ac:dyDescent="0.3"/>
    <row r="3236" ht="15.75" customHeight="1" x14ac:dyDescent="0.3"/>
    <row r="3237" ht="15.75" customHeight="1" x14ac:dyDescent="0.3"/>
    <row r="3238" ht="15.75" customHeight="1" x14ac:dyDescent="0.3"/>
    <row r="3239" ht="15.75" customHeight="1" x14ac:dyDescent="0.3"/>
    <row r="3240" ht="15.75" customHeight="1" x14ac:dyDescent="0.3"/>
    <row r="3241" ht="15.75" customHeight="1" x14ac:dyDescent="0.3"/>
    <row r="3242" ht="15.75" customHeight="1" x14ac:dyDescent="0.3"/>
    <row r="3243" ht="15.75" customHeight="1" x14ac:dyDescent="0.3"/>
    <row r="3244" ht="15.75" customHeight="1" x14ac:dyDescent="0.3"/>
    <row r="3245" ht="15.75" customHeight="1" x14ac:dyDescent="0.3"/>
    <row r="3246" ht="15.75" customHeight="1" x14ac:dyDescent="0.3"/>
    <row r="3247" ht="15.75" customHeight="1" x14ac:dyDescent="0.3"/>
    <row r="3248" ht="15.75" customHeight="1" x14ac:dyDescent="0.3"/>
    <row r="3249" ht="15.75" customHeight="1" x14ac:dyDescent="0.3"/>
    <row r="3250" ht="15.75" customHeight="1" x14ac:dyDescent="0.3"/>
    <row r="3251" ht="15.75" customHeight="1" x14ac:dyDescent="0.3"/>
    <row r="3252" ht="15.75" customHeight="1" x14ac:dyDescent="0.3"/>
    <row r="3253" ht="15.75" customHeight="1" x14ac:dyDescent="0.3"/>
    <row r="3254" ht="15.75" customHeight="1" x14ac:dyDescent="0.3"/>
    <row r="3255" ht="15.75" customHeight="1" x14ac:dyDescent="0.3"/>
    <row r="3256" ht="15.75" customHeight="1" x14ac:dyDescent="0.3"/>
    <row r="3257" ht="15.75" customHeight="1" x14ac:dyDescent="0.3"/>
    <row r="3258" ht="15.75" customHeight="1" x14ac:dyDescent="0.3"/>
    <row r="3259" ht="15.75" customHeight="1" x14ac:dyDescent="0.3"/>
    <row r="3260" ht="15.75" customHeight="1" x14ac:dyDescent="0.3"/>
    <row r="3261" ht="15.75" customHeight="1" x14ac:dyDescent="0.3"/>
    <row r="3262" ht="15.75" customHeight="1" x14ac:dyDescent="0.3"/>
    <row r="3263" ht="15.75" customHeight="1" x14ac:dyDescent="0.3"/>
    <row r="3264" ht="15.75" customHeight="1" x14ac:dyDescent="0.3"/>
    <row r="3265" ht="15.75" customHeight="1" x14ac:dyDescent="0.3"/>
    <row r="3266" ht="15.75" customHeight="1" x14ac:dyDescent="0.3"/>
    <row r="3267" ht="15.75" customHeight="1" x14ac:dyDescent="0.3"/>
    <row r="3268" ht="15.75" customHeight="1" x14ac:dyDescent="0.3"/>
    <row r="3269" ht="15.75" customHeight="1" x14ac:dyDescent="0.3"/>
    <row r="3270" ht="15.75" customHeight="1" x14ac:dyDescent="0.3"/>
    <row r="3271" ht="15.75" customHeight="1" x14ac:dyDescent="0.3"/>
    <row r="3272" ht="15.75" customHeight="1" x14ac:dyDescent="0.3"/>
    <row r="3273" ht="15.75" customHeight="1" x14ac:dyDescent="0.3"/>
    <row r="3274" ht="15.75" customHeight="1" x14ac:dyDescent="0.3"/>
    <row r="3275" ht="15.75" customHeight="1" x14ac:dyDescent="0.3"/>
    <row r="3276" ht="15.75" customHeight="1" x14ac:dyDescent="0.3"/>
    <row r="3277" ht="15.75" customHeight="1" x14ac:dyDescent="0.3"/>
    <row r="3278" ht="15.75" customHeight="1" x14ac:dyDescent="0.3"/>
    <row r="3279" ht="15.75" customHeight="1" x14ac:dyDescent="0.3"/>
    <row r="3280" ht="15.75" customHeight="1" x14ac:dyDescent="0.3"/>
    <row r="3281" ht="15.75" customHeight="1" x14ac:dyDescent="0.3"/>
    <row r="3282" ht="15.75" customHeight="1" x14ac:dyDescent="0.3"/>
    <row r="3283" ht="15.75" customHeight="1" x14ac:dyDescent="0.3"/>
    <row r="3284" ht="15.75" customHeight="1" x14ac:dyDescent="0.3"/>
    <row r="3285" ht="15.75" customHeight="1" x14ac:dyDescent="0.3"/>
    <row r="3286" ht="15.75" customHeight="1" x14ac:dyDescent="0.3"/>
    <row r="3287" ht="15.75" customHeight="1" x14ac:dyDescent="0.3"/>
    <row r="3288" ht="15.75" customHeight="1" x14ac:dyDescent="0.3"/>
    <row r="3289" ht="15.75" customHeight="1" x14ac:dyDescent="0.3"/>
    <row r="3290" ht="15.75" customHeight="1" x14ac:dyDescent="0.3"/>
    <row r="3291" ht="15.75" customHeight="1" x14ac:dyDescent="0.3"/>
    <row r="3292" ht="15.75" customHeight="1" x14ac:dyDescent="0.3"/>
    <row r="3293" ht="15.75" customHeight="1" x14ac:dyDescent="0.3"/>
    <row r="3294" ht="15.75" customHeight="1" x14ac:dyDescent="0.3"/>
    <row r="3295" ht="15.75" customHeight="1" x14ac:dyDescent="0.3"/>
    <row r="3296" ht="15.75" customHeight="1" x14ac:dyDescent="0.3"/>
    <row r="3297" ht="15.75" customHeight="1" x14ac:dyDescent="0.3"/>
    <row r="3298" ht="15.75" customHeight="1" x14ac:dyDescent="0.3"/>
    <row r="3299" ht="15.75" customHeight="1" x14ac:dyDescent="0.3"/>
    <row r="3300" ht="15.75" customHeight="1" x14ac:dyDescent="0.3"/>
    <row r="3301" ht="15.75" customHeight="1" x14ac:dyDescent="0.3"/>
    <row r="3302" ht="15.75" customHeight="1" x14ac:dyDescent="0.3"/>
    <row r="3303" ht="15.75" customHeight="1" x14ac:dyDescent="0.3"/>
    <row r="3304" ht="15.75" customHeight="1" x14ac:dyDescent="0.3"/>
    <row r="3305" ht="15.75" customHeight="1" x14ac:dyDescent="0.3"/>
    <row r="3306" ht="15.75" customHeight="1" x14ac:dyDescent="0.3"/>
    <row r="3307" ht="15.75" customHeight="1" x14ac:dyDescent="0.3"/>
    <row r="3308" ht="15.75" customHeight="1" x14ac:dyDescent="0.3"/>
    <row r="3309" ht="15.75" customHeight="1" x14ac:dyDescent="0.3"/>
    <row r="3310" ht="15.75" customHeight="1" x14ac:dyDescent="0.3"/>
    <row r="3311" ht="15.75" customHeight="1" x14ac:dyDescent="0.3"/>
    <row r="3312" ht="15.75" customHeight="1" x14ac:dyDescent="0.3"/>
    <row r="3313" ht="15.75" customHeight="1" x14ac:dyDescent="0.3"/>
    <row r="3314" ht="15.75" customHeight="1" x14ac:dyDescent="0.3"/>
    <row r="3315" ht="15.75" customHeight="1" x14ac:dyDescent="0.3"/>
    <row r="3316" ht="15.75" customHeight="1" x14ac:dyDescent="0.3"/>
    <row r="3317" ht="15.75" customHeight="1" x14ac:dyDescent="0.3"/>
    <row r="3318" ht="15.75" customHeight="1" x14ac:dyDescent="0.3"/>
    <row r="3319" ht="15.75" customHeight="1" x14ac:dyDescent="0.3"/>
    <row r="3320" ht="15.75" customHeight="1" x14ac:dyDescent="0.3"/>
    <row r="3321" ht="15.75" customHeight="1" x14ac:dyDescent="0.3"/>
    <row r="3322" ht="15.75" customHeight="1" x14ac:dyDescent="0.3"/>
    <row r="3323" ht="15.75" customHeight="1" x14ac:dyDescent="0.3"/>
    <row r="3324" ht="15.75" customHeight="1" x14ac:dyDescent="0.3"/>
    <row r="3325" ht="15.75" customHeight="1" x14ac:dyDescent="0.3"/>
    <row r="3326" ht="15.75" customHeight="1" x14ac:dyDescent="0.3"/>
    <row r="3327" ht="15.75" customHeight="1" x14ac:dyDescent="0.3"/>
    <row r="3328" ht="15.75" customHeight="1" x14ac:dyDescent="0.3"/>
    <row r="3329" ht="15.75" customHeight="1" x14ac:dyDescent="0.3"/>
    <row r="3330" ht="15.75" customHeight="1" x14ac:dyDescent="0.3"/>
    <row r="3331" ht="15.75" customHeight="1" x14ac:dyDescent="0.3"/>
    <row r="3332" ht="15.75" customHeight="1" x14ac:dyDescent="0.3"/>
    <row r="3333" ht="15.75" customHeight="1" x14ac:dyDescent="0.3"/>
    <row r="3334" ht="15.75" customHeight="1" x14ac:dyDescent="0.3"/>
    <row r="3335" ht="15.75" customHeight="1" x14ac:dyDescent="0.3"/>
    <row r="3336" ht="15.75" customHeight="1" x14ac:dyDescent="0.3"/>
    <row r="3337" ht="15.75" customHeight="1" x14ac:dyDescent="0.3"/>
    <row r="3338" ht="15.75" customHeight="1" x14ac:dyDescent="0.3"/>
    <row r="3339" ht="15.75" customHeight="1" x14ac:dyDescent="0.3"/>
    <row r="3340" ht="15.75" customHeight="1" x14ac:dyDescent="0.3"/>
    <row r="3341" ht="15.75" customHeight="1" x14ac:dyDescent="0.3"/>
    <row r="3342" ht="15.75" customHeight="1" x14ac:dyDescent="0.3"/>
    <row r="3343" ht="15.75" customHeight="1" x14ac:dyDescent="0.3"/>
    <row r="3344" ht="15.75" customHeight="1" x14ac:dyDescent="0.3"/>
    <row r="3345" ht="15.75" customHeight="1" x14ac:dyDescent="0.3"/>
    <row r="3346" ht="15.75" customHeight="1" x14ac:dyDescent="0.3"/>
    <row r="3347" ht="15.75" customHeight="1" x14ac:dyDescent="0.3"/>
    <row r="3348" ht="15.75" customHeight="1" x14ac:dyDescent="0.3"/>
    <row r="3349" ht="15.75" customHeight="1" x14ac:dyDescent="0.3"/>
    <row r="3350" ht="15.75" customHeight="1" x14ac:dyDescent="0.3"/>
    <row r="3351" ht="15.75" customHeight="1" x14ac:dyDescent="0.3"/>
    <row r="3352" ht="15.75" customHeight="1" x14ac:dyDescent="0.3"/>
    <row r="3353" ht="15.75" customHeight="1" x14ac:dyDescent="0.3"/>
    <row r="3354" ht="15.75" customHeight="1" x14ac:dyDescent="0.3"/>
    <row r="3355" ht="15.75" customHeight="1" x14ac:dyDescent="0.3"/>
    <row r="3356" ht="15.75" customHeight="1" x14ac:dyDescent="0.3"/>
    <row r="3357" ht="15.75" customHeight="1" x14ac:dyDescent="0.3"/>
    <row r="3358" ht="15.75" customHeight="1" x14ac:dyDescent="0.3"/>
    <row r="3359" ht="15.75" customHeight="1" x14ac:dyDescent="0.3"/>
    <row r="3360" ht="15.75" customHeight="1" x14ac:dyDescent="0.3"/>
    <row r="3361" ht="15.75" customHeight="1" x14ac:dyDescent="0.3"/>
    <row r="3362" ht="15.75" customHeight="1" x14ac:dyDescent="0.3"/>
    <row r="3363" ht="15.75" customHeight="1" x14ac:dyDescent="0.3"/>
    <row r="3364" ht="15.75" customHeight="1" x14ac:dyDescent="0.3"/>
    <row r="3365" ht="15.75" customHeight="1" x14ac:dyDescent="0.3"/>
    <row r="3366" ht="15.75" customHeight="1" x14ac:dyDescent="0.3"/>
    <row r="3367" ht="15.75" customHeight="1" x14ac:dyDescent="0.3"/>
    <row r="3368" ht="15.75" customHeight="1" x14ac:dyDescent="0.3"/>
    <row r="3369" ht="15.75" customHeight="1" x14ac:dyDescent="0.3"/>
    <row r="3370" ht="15.75" customHeight="1" x14ac:dyDescent="0.3"/>
    <row r="3371" ht="15.75" customHeight="1" x14ac:dyDescent="0.3"/>
    <row r="3372" ht="15.75" customHeight="1" x14ac:dyDescent="0.3"/>
    <row r="3373" ht="15.75" customHeight="1" x14ac:dyDescent="0.3"/>
    <row r="3374" ht="15.75" customHeight="1" x14ac:dyDescent="0.3"/>
    <row r="3375" ht="15.75" customHeight="1" x14ac:dyDescent="0.3"/>
    <row r="3376" ht="15.75" customHeight="1" x14ac:dyDescent="0.3"/>
    <row r="3377" ht="15.75" customHeight="1" x14ac:dyDescent="0.3"/>
    <row r="3378" ht="15.75" customHeight="1" x14ac:dyDescent="0.3"/>
    <row r="3379" ht="15.75" customHeight="1" x14ac:dyDescent="0.3"/>
    <row r="3380" ht="15.75" customHeight="1" x14ac:dyDescent="0.3"/>
    <row r="3381" ht="15.75" customHeight="1" x14ac:dyDescent="0.3"/>
    <row r="3382" ht="15.75" customHeight="1" x14ac:dyDescent="0.3"/>
    <row r="3383" ht="15.75" customHeight="1" x14ac:dyDescent="0.3"/>
    <row r="3384" ht="15.75" customHeight="1" x14ac:dyDescent="0.3"/>
    <row r="3385" ht="15.75" customHeight="1" x14ac:dyDescent="0.3"/>
    <row r="3386" ht="15.75" customHeight="1" x14ac:dyDescent="0.3"/>
    <row r="3387" ht="15.75" customHeight="1" x14ac:dyDescent="0.3"/>
    <row r="3388" ht="15.75" customHeight="1" x14ac:dyDescent="0.3"/>
    <row r="3389" ht="15.75" customHeight="1" x14ac:dyDescent="0.3"/>
    <row r="3390" ht="15.75" customHeight="1" x14ac:dyDescent="0.3"/>
    <row r="3391" ht="15.75" customHeight="1" x14ac:dyDescent="0.3"/>
    <row r="3392" ht="15.75" customHeight="1" x14ac:dyDescent="0.3"/>
    <row r="3393" ht="15.75" customHeight="1" x14ac:dyDescent="0.3"/>
    <row r="3394" ht="15.75" customHeight="1" x14ac:dyDescent="0.3"/>
    <row r="3395" ht="15.75" customHeight="1" x14ac:dyDescent="0.3"/>
    <row r="3396" ht="15.75" customHeight="1" x14ac:dyDescent="0.3"/>
    <row r="3397" ht="15.75" customHeight="1" x14ac:dyDescent="0.3"/>
    <row r="3398" ht="15.75" customHeight="1" x14ac:dyDescent="0.3"/>
    <row r="3399" ht="15.75" customHeight="1" x14ac:dyDescent="0.3"/>
    <row r="3400" ht="15.75" customHeight="1" x14ac:dyDescent="0.3"/>
    <row r="3401" ht="15.75" customHeight="1" x14ac:dyDescent="0.3"/>
    <row r="3402" ht="15.75" customHeight="1" x14ac:dyDescent="0.3"/>
    <row r="3403" ht="15.75" customHeight="1" x14ac:dyDescent="0.3"/>
    <row r="3404" ht="15.75" customHeight="1" x14ac:dyDescent="0.3"/>
    <row r="3405" ht="15.75" customHeight="1" x14ac:dyDescent="0.3"/>
    <row r="3406" ht="15.75" customHeight="1" x14ac:dyDescent="0.3"/>
    <row r="3407" ht="15.75" customHeight="1" x14ac:dyDescent="0.3"/>
    <row r="3408" ht="15.75" customHeight="1" x14ac:dyDescent="0.3"/>
    <row r="3409" ht="15.75" customHeight="1" x14ac:dyDescent="0.3"/>
    <row r="3410" ht="15.75" customHeight="1" x14ac:dyDescent="0.3"/>
    <row r="3411" ht="15.75" customHeight="1" x14ac:dyDescent="0.3"/>
    <row r="3412" ht="15.75" customHeight="1" x14ac:dyDescent="0.3"/>
    <row r="3413" ht="15.75" customHeight="1" x14ac:dyDescent="0.3"/>
    <row r="3414" ht="15.75" customHeight="1" x14ac:dyDescent="0.3"/>
    <row r="3415" ht="15.75" customHeight="1" x14ac:dyDescent="0.3"/>
    <row r="3416" ht="15.75" customHeight="1" x14ac:dyDescent="0.3"/>
    <row r="3417" ht="15.75" customHeight="1" x14ac:dyDescent="0.3"/>
    <row r="3418" ht="15.75" customHeight="1" x14ac:dyDescent="0.3"/>
    <row r="3419" ht="15.75" customHeight="1" x14ac:dyDescent="0.3"/>
    <row r="3420" ht="15.75" customHeight="1" x14ac:dyDescent="0.3"/>
    <row r="3421" ht="15.75" customHeight="1" x14ac:dyDescent="0.3"/>
    <row r="3422" ht="15.75" customHeight="1" x14ac:dyDescent="0.3"/>
    <row r="3423" ht="15.75" customHeight="1" x14ac:dyDescent="0.3"/>
    <row r="3424" ht="15.75" customHeight="1" x14ac:dyDescent="0.3"/>
    <row r="3425" ht="15.75" customHeight="1" x14ac:dyDescent="0.3"/>
    <row r="3426" ht="15.75" customHeight="1" x14ac:dyDescent="0.3"/>
    <row r="3427" ht="15.75" customHeight="1" x14ac:dyDescent="0.3"/>
    <row r="3428" ht="15.75" customHeight="1" x14ac:dyDescent="0.3"/>
    <row r="3429" ht="15.75" customHeight="1" x14ac:dyDescent="0.3"/>
    <row r="3430" ht="15.75" customHeight="1" x14ac:dyDescent="0.3"/>
    <row r="3431" ht="15.75" customHeight="1" x14ac:dyDescent="0.3"/>
    <row r="3432" ht="15.75" customHeight="1" x14ac:dyDescent="0.3"/>
    <row r="3433" ht="15.75" customHeight="1" x14ac:dyDescent="0.3"/>
    <row r="3434" ht="15.75" customHeight="1" x14ac:dyDescent="0.3"/>
    <row r="3435" ht="15.75" customHeight="1" x14ac:dyDescent="0.3"/>
    <row r="3436" ht="15.75" customHeight="1" x14ac:dyDescent="0.3"/>
    <row r="3437" ht="15.75" customHeight="1" x14ac:dyDescent="0.3"/>
    <row r="3438" ht="15.75" customHeight="1" x14ac:dyDescent="0.3"/>
    <row r="3439" ht="15.75" customHeight="1" x14ac:dyDescent="0.3"/>
    <row r="3440" ht="15.75" customHeight="1" x14ac:dyDescent="0.3"/>
    <row r="3441" ht="15.75" customHeight="1" x14ac:dyDescent="0.3"/>
    <row r="3442" ht="15.75" customHeight="1" x14ac:dyDescent="0.3"/>
    <row r="3443" ht="15.75" customHeight="1" x14ac:dyDescent="0.3"/>
    <row r="3444" ht="15.75" customHeight="1" x14ac:dyDescent="0.3"/>
    <row r="3445" ht="15.75" customHeight="1" x14ac:dyDescent="0.3"/>
    <row r="3446" ht="15.75" customHeight="1" x14ac:dyDescent="0.3"/>
    <row r="3447" ht="15.75" customHeight="1" x14ac:dyDescent="0.3"/>
    <row r="3448" ht="15.75" customHeight="1" x14ac:dyDescent="0.3"/>
    <row r="3449" ht="15.75" customHeight="1" x14ac:dyDescent="0.3"/>
    <row r="3450" ht="15.75" customHeight="1" x14ac:dyDescent="0.3"/>
    <row r="3451" ht="15.75" customHeight="1" x14ac:dyDescent="0.3"/>
    <row r="3452" ht="15.75" customHeight="1" x14ac:dyDescent="0.3"/>
    <row r="3453" ht="15.75" customHeight="1" x14ac:dyDescent="0.3"/>
    <row r="3454" ht="15.75" customHeight="1" x14ac:dyDescent="0.3"/>
    <row r="3455" ht="15.75" customHeight="1" x14ac:dyDescent="0.3"/>
    <row r="3456" ht="15.75" customHeight="1" x14ac:dyDescent="0.3"/>
    <row r="3457" spans="9:9" ht="15.75" customHeight="1" x14ac:dyDescent="0.3"/>
    <row r="3458" spans="9:9" ht="15.75" customHeight="1" x14ac:dyDescent="0.3"/>
    <row r="3459" spans="9:9" ht="15.75" customHeight="1" x14ac:dyDescent="0.3"/>
    <row r="3460" spans="9:9" ht="15.75" customHeight="1" x14ac:dyDescent="0.3"/>
    <row r="3461" spans="9:9" ht="15.75" customHeight="1" x14ac:dyDescent="0.3"/>
    <row r="3462" spans="9:9" ht="12" customHeight="1" x14ac:dyDescent="0.3">
      <c r="I3462" s="335" t="s">
        <v>225</v>
      </c>
    </row>
    <row r="3463" spans="9:9" ht="12" customHeight="1" x14ac:dyDescent="0.3">
      <c r="I3463" s="335"/>
    </row>
    <row r="3464" spans="9:9" ht="12" customHeight="1" x14ac:dyDescent="0.3">
      <c r="I3464" s="335"/>
    </row>
    <row r="3465" spans="9:9" ht="12" customHeight="1" x14ac:dyDescent="0.3">
      <c r="I3465" s="335"/>
    </row>
    <row r="3466" spans="9:9" ht="12" customHeight="1" x14ac:dyDescent="0.3">
      <c r="I3466" s="335"/>
    </row>
    <row r="3467" spans="9:9" ht="12" customHeight="1" x14ac:dyDescent="0.3">
      <c r="I3467" s="335"/>
    </row>
    <row r="3468" spans="9:9" ht="12" customHeight="1" x14ac:dyDescent="0.3">
      <c r="I3468" s="335"/>
    </row>
    <row r="3469" spans="9:9" ht="12" customHeight="1" x14ac:dyDescent="0.3">
      <c r="I3469" s="335"/>
    </row>
    <row r="3470" spans="9:9" ht="12" customHeight="1" x14ac:dyDescent="0.3">
      <c r="I3470" s="335"/>
    </row>
    <row r="3471" spans="9:9" ht="12" customHeight="1" x14ac:dyDescent="0.3">
      <c r="I3471" s="335" t="s">
        <v>226</v>
      </c>
    </row>
    <row r="3472" spans="9:9" ht="15.75" customHeight="1" x14ac:dyDescent="0.3"/>
    <row r="3473" spans="9:9" ht="15.75" customHeight="1" x14ac:dyDescent="0.3"/>
    <row r="3474" spans="9:9" ht="12" customHeight="1" x14ac:dyDescent="0.3">
      <c r="I3474" s="335" t="s">
        <v>226</v>
      </c>
    </row>
    <row r="3475" spans="9:9" ht="12" customHeight="1" x14ac:dyDescent="0.3">
      <c r="I3475" s="335"/>
    </row>
    <row r="3476" spans="9:9" ht="12" customHeight="1" x14ac:dyDescent="0.3">
      <c r="I3476" s="335"/>
    </row>
    <row r="3477" spans="9:9" ht="12" customHeight="1" x14ac:dyDescent="0.3">
      <c r="I3477" s="335"/>
    </row>
    <row r="3478" spans="9:9" ht="12" customHeight="1" x14ac:dyDescent="0.3">
      <c r="I3478" s="335"/>
    </row>
    <row r="3479" spans="9:9" ht="12" customHeight="1" x14ac:dyDescent="0.3">
      <c r="I3479" s="335"/>
    </row>
    <row r="3480" spans="9:9" ht="12" customHeight="1" x14ac:dyDescent="0.3">
      <c r="I3480" s="335" t="s">
        <v>226</v>
      </c>
    </row>
    <row r="3481" spans="9:9" ht="12" customHeight="1" x14ac:dyDescent="0.3">
      <c r="I3481" s="335" t="s">
        <v>226</v>
      </c>
    </row>
    <row r="3482" spans="9:9" ht="12" customHeight="1" x14ac:dyDescent="0.3">
      <c r="I3482" s="335"/>
    </row>
    <row r="3483" spans="9:9" ht="12" customHeight="1" x14ac:dyDescent="0.3">
      <c r="I3483" s="335"/>
    </row>
    <row r="3484" spans="9:9" ht="12" customHeight="1" x14ac:dyDescent="0.3">
      <c r="I3484" s="335"/>
    </row>
    <row r="3485" spans="9:9" ht="12" customHeight="1" x14ac:dyDescent="0.3">
      <c r="I3485" s="335" t="s">
        <v>226</v>
      </c>
    </row>
    <row r="3486" spans="9:9" ht="12" customHeight="1" x14ac:dyDescent="0.3">
      <c r="I3486" s="335" t="s">
        <v>225</v>
      </c>
    </row>
    <row r="3487" spans="9:9" ht="12" customHeight="1" x14ac:dyDescent="0.3">
      <c r="I3487" s="335" t="s">
        <v>225</v>
      </c>
    </row>
    <row r="3488" spans="9:9" ht="15.75" customHeight="1" x14ac:dyDescent="0.3"/>
    <row r="3489" spans="9:9" ht="15.75" customHeight="1" x14ac:dyDescent="0.3"/>
    <row r="3490" spans="9:9" ht="12" customHeight="1" x14ac:dyDescent="0.3">
      <c r="I3490" s="335" t="s">
        <v>225</v>
      </c>
    </row>
    <row r="3491" spans="9:9" ht="12" customHeight="1" x14ac:dyDescent="0.3">
      <c r="I3491" s="335"/>
    </row>
    <row r="3492" spans="9:9" ht="12" customHeight="1" x14ac:dyDescent="0.3">
      <c r="I3492" s="335" t="s">
        <v>226</v>
      </c>
    </row>
    <row r="3493" spans="9:9" ht="12" customHeight="1" x14ac:dyDescent="0.3">
      <c r="I3493" s="335"/>
    </row>
    <row r="3494" spans="9:9" ht="12" customHeight="1" x14ac:dyDescent="0.3">
      <c r="I3494" s="335"/>
    </row>
    <row r="3495" spans="9:9" ht="12" customHeight="1" x14ac:dyDescent="0.3">
      <c r="I3495" s="335" t="s">
        <v>226</v>
      </c>
    </row>
    <row r="3496" spans="9:9" ht="12" customHeight="1" x14ac:dyDescent="0.3">
      <c r="I3496" s="335"/>
    </row>
    <row r="3497" spans="9:9" ht="12" customHeight="1" x14ac:dyDescent="0.3">
      <c r="I3497" s="335" t="s">
        <v>226</v>
      </c>
    </row>
    <row r="3498" spans="9:9" ht="15.75" customHeight="1" x14ac:dyDescent="0.3"/>
    <row r="3499" spans="9:9" ht="15.75" customHeight="1" x14ac:dyDescent="0.3"/>
    <row r="3500" spans="9:9" ht="15.75" customHeight="1" x14ac:dyDescent="0.3"/>
    <row r="3501" spans="9:9" ht="15.75" customHeight="1" x14ac:dyDescent="0.3"/>
    <row r="3502" spans="9:9" ht="15.75" customHeight="1" x14ac:dyDescent="0.3"/>
    <row r="3503" spans="9:9" ht="15.75" customHeight="1" x14ac:dyDescent="0.3"/>
    <row r="3504" spans="9:9" ht="15.75" customHeight="1" x14ac:dyDescent="0.3"/>
    <row r="3505" spans="9:9" ht="15.75" customHeight="1" x14ac:dyDescent="0.3"/>
    <row r="3506" spans="9:9" ht="12" customHeight="1" x14ac:dyDescent="0.3">
      <c r="I3506" s="335" t="s">
        <v>226</v>
      </c>
    </row>
    <row r="3507" spans="9:9" ht="12" customHeight="1" x14ac:dyDescent="0.3">
      <c r="I3507" s="335"/>
    </row>
    <row r="3508" spans="9:9" ht="12" customHeight="1" x14ac:dyDescent="0.3">
      <c r="I3508" s="335" t="s">
        <v>225</v>
      </c>
    </row>
    <row r="3509" spans="9:9" ht="12" customHeight="1" x14ac:dyDescent="0.3">
      <c r="I3509" s="335"/>
    </row>
    <row r="3510" spans="9:9" ht="12" customHeight="1" x14ac:dyDescent="0.3">
      <c r="I3510" s="335" t="s">
        <v>226</v>
      </c>
    </row>
    <row r="3511" spans="9:9" ht="12" customHeight="1" x14ac:dyDescent="0.3">
      <c r="I3511" s="335" t="s">
        <v>225</v>
      </c>
    </row>
    <row r="3512" spans="9:9" ht="15.75" customHeight="1" x14ac:dyDescent="0.3"/>
    <row r="3513" spans="9:9" ht="15.75" customHeight="1" x14ac:dyDescent="0.3"/>
    <row r="3514" spans="9:9" ht="15.75" customHeight="1" x14ac:dyDescent="0.3"/>
    <row r="3515" spans="9:9" ht="15.75" customHeight="1" x14ac:dyDescent="0.3"/>
    <row r="3516" spans="9:9" ht="15.75" customHeight="1" x14ac:dyDescent="0.3"/>
    <row r="3517" spans="9:9" ht="15.75" customHeight="1" x14ac:dyDescent="0.3"/>
    <row r="3518" spans="9:9" ht="15.75" customHeight="1" x14ac:dyDescent="0.3"/>
    <row r="3519" spans="9:9" ht="15.75" customHeight="1" x14ac:dyDescent="0.3"/>
    <row r="3520" spans="9:9" ht="15.75" customHeight="1" x14ac:dyDescent="0.3"/>
    <row r="3521" spans="9:9" ht="15.75" customHeight="1" x14ac:dyDescent="0.3"/>
    <row r="3522" spans="9:9" ht="15.75" customHeight="1" x14ac:dyDescent="0.3"/>
    <row r="3523" spans="9:9" ht="15.75" customHeight="1" x14ac:dyDescent="0.3"/>
    <row r="3524" spans="9:9" ht="15.75" customHeight="1" x14ac:dyDescent="0.3"/>
    <row r="3525" spans="9:9" ht="15.75" customHeight="1" x14ac:dyDescent="0.3"/>
    <row r="3526" spans="9:9" ht="15.75" customHeight="1" x14ac:dyDescent="0.3"/>
    <row r="3527" spans="9:9" ht="15.75" customHeight="1" x14ac:dyDescent="0.3"/>
    <row r="3528" spans="9:9" ht="15.75" customHeight="1" x14ac:dyDescent="0.3"/>
    <row r="3529" spans="9:9" ht="15.75" customHeight="1" x14ac:dyDescent="0.3"/>
    <row r="3530" spans="9:9" ht="12" customHeight="1" x14ac:dyDescent="0.3">
      <c r="I3530" s="335" t="s">
        <v>226</v>
      </c>
    </row>
  </sheetData>
  <autoFilter ref="A1:G1732" xr:uid="{00000000-0009-0000-0000-000006000000}"/>
  <mergeCells count="5">
    <mergeCell ref="A1:B1"/>
    <mergeCell ref="E1:F1"/>
    <mergeCell ref="Q1:R1"/>
    <mergeCell ref="E2:F2"/>
    <mergeCell ref="E3:F3"/>
  </mergeCells>
  <conditionalFormatting sqref="I1 I4:I3530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78"/>
  <sheetViews>
    <sheetView workbookViewId="0">
      <pane ySplit="1" topLeftCell="A2" activePane="bottomLeft" state="frozen"/>
      <selection pane="bottomLeft" activeCell="G31" sqref="G31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488</v>
      </c>
      <c r="B1" s="339"/>
      <c r="C1" s="340"/>
      <c r="D1" s="564" t="s">
        <v>489</v>
      </c>
      <c r="E1" s="548"/>
      <c r="F1" s="565" t="s">
        <v>490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7634.9000000000042</v>
      </c>
      <c r="B2" s="339"/>
      <c r="C2" s="340"/>
      <c r="D2" s="342" t="s">
        <v>491</v>
      </c>
      <c r="E2" s="343">
        <f>E3-E136</f>
        <v>25519.029999999995</v>
      </c>
      <c r="F2" s="344" t="s">
        <v>491</v>
      </c>
      <c r="G2" s="345">
        <f>G3-G136</f>
        <v>1286.6100000000001</v>
      </c>
      <c r="H2" s="343" t="s">
        <v>491</v>
      </c>
      <c r="I2" s="343">
        <f>I3-I136</f>
        <v>1533.3599999999997</v>
      </c>
      <c r="J2" s="344" t="s">
        <v>491</v>
      </c>
      <c r="K2" s="345">
        <f>K3-K136</f>
        <v>721</v>
      </c>
      <c r="L2" s="343" t="s">
        <v>491</v>
      </c>
      <c r="M2" s="343">
        <f>M3-M136</f>
        <v>31.47</v>
      </c>
      <c r="N2" s="345" t="s">
        <v>491</v>
      </c>
      <c r="O2" s="345">
        <f>O3-O136</f>
        <v>31.47</v>
      </c>
      <c r="P2" s="343" t="s">
        <v>491</v>
      </c>
      <c r="Q2" s="343">
        <f>Q3-Q136</f>
        <v>30.720000000000027</v>
      </c>
      <c r="R2" s="345" t="s">
        <v>491</v>
      </c>
      <c r="S2" s="345">
        <f>S3-S136</f>
        <v>-3041.09</v>
      </c>
      <c r="T2" s="346" t="s">
        <v>491</v>
      </c>
      <c r="U2" s="343">
        <f>U3-U136</f>
        <v>-19295.109999999993</v>
      </c>
      <c r="V2" s="345" t="s">
        <v>491</v>
      </c>
      <c r="W2" s="345">
        <f>W3-W136</f>
        <v>900</v>
      </c>
      <c r="X2" s="343" t="s">
        <v>491</v>
      </c>
      <c r="Y2" s="343">
        <f>Y3-Y136</f>
        <v>264.5</v>
      </c>
      <c r="Z2" s="345" t="s">
        <v>491</v>
      </c>
      <c r="AA2" s="345">
        <f>AA3-AA136</f>
        <v>-377.7800000000002</v>
      </c>
      <c r="AB2" s="343" t="s">
        <v>491</v>
      </c>
      <c r="AC2" s="343">
        <f>AC3-AC136</f>
        <v>30.720000000000027</v>
      </c>
    </row>
    <row r="3" spans="1:29" ht="14.25" customHeight="1" x14ac:dyDescent="0.3">
      <c r="A3" s="341">
        <f t="shared" si="0"/>
        <v>19875.390000000007</v>
      </c>
      <c r="B3" s="347"/>
      <c r="C3" s="340"/>
      <c r="D3" s="342" t="s">
        <v>492</v>
      </c>
      <c r="E3" s="343">
        <f>SUM(E6:E136)-SUM(D6:D136)</f>
        <v>27229.519999999997</v>
      </c>
      <c r="F3" s="345" t="s">
        <v>492</v>
      </c>
      <c r="G3" s="345">
        <f>SUM(G6:G136)-SUM(F6:F136)</f>
        <v>1786.6100000000001</v>
      </c>
      <c r="H3" s="343" t="s">
        <v>492</v>
      </c>
      <c r="I3" s="343">
        <f>SUM(I6:I136)-SUM(H6:H136)</f>
        <v>3533.3599999999997</v>
      </c>
      <c r="J3" s="345" t="s">
        <v>492</v>
      </c>
      <c r="K3" s="345">
        <f>SUM(K6:K136)-SUM(J6:J136)</f>
        <v>1721</v>
      </c>
      <c r="L3" s="343" t="s">
        <v>492</v>
      </c>
      <c r="M3" s="343">
        <f>SUM(M6:M136)-SUM(L6:L136)</f>
        <v>96.47</v>
      </c>
      <c r="N3" s="345" t="s">
        <v>492</v>
      </c>
      <c r="O3" s="345">
        <f>SUM(O6:O136)-SUM(N6:N136)</f>
        <v>96.47</v>
      </c>
      <c r="P3" s="343" t="s">
        <v>492</v>
      </c>
      <c r="Q3" s="343">
        <f>SUM(Q6:Q136)-SUM(P6:P136)</f>
        <v>130.72000000000003</v>
      </c>
      <c r="R3" s="345" t="s">
        <v>492</v>
      </c>
      <c r="S3" s="345">
        <f>SUM(S6:S136)-SUM(R6:R136)</f>
        <v>-1041.0900000000001</v>
      </c>
      <c r="T3" s="343" t="s">
        <v>492</v>
      </c>
      <c r="U3" s="343">
        <f>SUM(U6:U136)-SUM(T6:T136)</f>
        <v>-16795.109999999993</v>
      </c>
      <c r="V3" s="345" t="s">
        <v>492</v>
      </c>
      <c r="W3" s="345">
        <f>SUM(W6:W136)-SUM(V6:V136)</f>
        <v>1400</v>
      </c>
      <c r="X3" s="343" t="s">
        <v>492</v>
      </c>
      <c r="Y3" s="343">
        <f>SUM(Y6:Y136)-SUM(X6:X136)</f>
        <v>464.5</v>
      </c>
      <c r="Z3" s="345" t="s">
        <v>492</v>
      </c>
      <c r="AA3" s="345">
        <f>SUM(AA6:AA136)-SUM(Z6:Z136)</f>
        <v>1122.2199999999998</v>
      </c>
      <c r="AB3" s="343" t="s">
        <v>492</v>
      </c>
      <c r="AC3" s="343">
        <f>SUM(AC6:AC136)-SUM(AB6:AB136)</f>
        <v>130.72000000000003</v>
      </c>
    </row>
    <row r="4" spans="1:29" ht="14.25" customHeight="1" x14ac:dyDescent="0.3">
      <c r="A4" s="338" t="s">
        <v>493</v>
      </c>
      <c r="B4" s="347"/>
      <c r="C4" s="340"/>
      <c r="D4" s="564" t="s">
        <v>494</v>
      </c>
      <c r="E4" s="548"/>
      <c r="F4" s="565" t="s">
        <v>494</v>
      </c>
      <c r="G4" s="548"/>
      <c r="H4" s="564" t="s">
        <v>494</v>
      </c>
      <c r="I4" s="548"/>
      <c r="J4" s="565" t="s">
        <v>494</v>
      </c>
      <c r="K4" s="548"/>
      <c r="L4" s="564" t="s">
        <v>494</v>
      </c>
      <c r="M4" s="548"/>
      <c r="N4" s="565" t="s">
        <v>494</v>
      </c>
      <c r="O4" s="548"/>
      <c r="P4" s="564" t="s">
        <v>494</v>
      </c>
      <c r="Q4" s="548"/>
      <c r="R4" s="565" t="s">
        <v>495</v>
      </c>
      <c r="S4" s="548"/>
      <c r="T4" s="564" t="s">
        <v>496</v>
      </c>
      <c r="U4" s="548"/>
      <c r="V4" s="565" t="s">
        <v>494</v>
      </c>
      <c r="W4" s="548"/>
      <c r="X4" s="564" t="s">
        <v>494</v>
      </c>
      <c r="Y4" s="548"/>
      <c r="Z4" s="565" t="s">
        <v>494</v>
      </c>
      <c r="AA4" s="548"/>
      <c r="AB4" s="564" t="s">
        <v>494</v>
      </c>
      <c r="AC4" s="548"/>
    </row>
    <row r="5" spans="1:29" ht="14.25" customHeight="1" x14ac:dyDescent="0.3">
      <c r="A5" s="338" t="s">
        <v>497</v>
      </c>
      <c r="B5" s="347"/>
      <c r="C5" s="340"/>
      <c r="D5" s="342">
        <f t="shared" ref="D5:AC5" si="1">SUM(D6:D135)</f>
        <v>21219.29</v>
      </c>
      <c r="E5" s="343">
        <f t="shared" si="1"/>
        <v>46738.32</v>
      </c>
      <c r="F5" s="345">
        <f t="shared" si="1"/>
        <v>0</v>
      </c>
      <c r="G5" s="345">
        <f t="shared" si="1"/>
        <v>1286.6100000000001</v>
      </c>
      <c r="H5" s="343">
        <f t="shared" si="1"/>
        <v>1616.6400000000003</v>
      </c>
      <c r="I5" s="343">
        <f t="shared" si="1"/>
        <v>3150</v>
      </c>
      <c r="J5" s="345">
        <f t="shared" si="1"/>
        <v>2159</v>
      </c>
      <c r="K5" s="345">
        <f t="shared" si="1"/>
        <v>2880</v>
      </c>
      <c r="L5" s="343">
        <f t="shared" si="1"/>
        <v>193.53</v>
      </c>
      <c r="M5" s="343">
        <f t="shared" si="1"/>
        <v>225</v>
      </c>
      <c r="N5" s="345">
        <f t="shared" si="1"/>
        <v>193.53</v>
      </c>
      <c r="O5" s="345">
        <f t="shared" si="1"/>
        <v>225</v>
      </c>
      <c r="P5" s="343">
        <f t="shared" si="1"/>
        <v>374.28</v>
      </c>
      <c r="Q5" s="343">
        <f t="shared" si="1"/>
        <v>405</v>
      </c>
      <c r="R5" s="345">
        <f t="shared" si="1"/>
        <v>6641.09</v>
      </c>
      <c r="S5" s="345">
        <f t="shared" si="1"/>
        <v>3600</v>
      </c>
      <c r="T5" s="343">
        <f t="shared" si="1"/>
        <v>22670.109999999993</v>
      </c>
      <c r="U5" s="343">
        <f t="shared" si="1"/>
        <v>3375</v>
      </c>
      <c r="V5" s="345">
        <f t="shared" si="1"/>
        <v>0</v>
      </c>
      <c r="W5" s="345">
        <f t="shared" si="1"/>
        <v>900</v>
      </c>
      <c r="X5" s="343">
        <f t="shared" si="1"/>
        <v>500.5</v>
      </c>
      <c r="Y5" s="343">
        <f t="shared" si="1"/>
        <v>765</v>
      </c>
      <c r="Z5" s="345">
        <f t="shared" si="1"/>
        <v>2447.7800000000002</v>
      </c>
      <c r="AA5" s="345">
        <f t="shared" si="1"/>
        <v>2070</v>
      </c>
      <c r="AB5" s="343">
        <f t="shared" si="1"/>
        <v>374.28</v>
      </c>
      <c r="AC5" s="343">
        <f t="shared" si="1"/>
        <v>405</v>
      </c>
    </row>
    <row r="6" spans="1:29" ht="14.25" customHeight="1" x14ac:dyDescent="0.3">
      <c r="A6" s="338" t="s">
        <v>498</v>
      </c>
      <c r="B6" s="347" t="s">
        <v>499</v>
      </c>
      <c r="C6" s="284" t="s">
        <v>500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46304</v>
      </c>
      <c r="B7" s="347">
        <f t="shared" ref="B7:B64" si="2">SUM(E7,U7,K7,G7,I7,S7,O7,M7,Q7,W7,Y7,AA7,AC7)-SUM(D7,F7,T7,H7,R7,N7,J7,L7,P7,V7,X7,Z7,AB7)</f>
        <v>-959.8</v>
      </c>
      <c r="C7" s="348" t="s">
        <v>899</v>
      </c>
      <c r="D7" s="342"/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>
        <v>959.8</v>
      </c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46304</v>
      </c>
      <c r="B8" s="347">
        <f t="shared" si="2"/>
        <v>1000</v>
      </c>
      <c r="C8" s="348" t="s">
        <v>1092</v>
      </c>
      <c r="D8" s="342"/>
      <c r="E8" s="343">
        <v>1000</v>
      </c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46303</v>
      </c>
      <c r="B9" s="347">
        <f t="shared" si="2"/>
        <v>-960</v>
      </c>
      <c r="C9" s="348" t="s">
        <v>899</v>
      </c>
      <c r="D9" s="342"/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>
        <v>960</v>
      </c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46300</v>
      </c>
      <c r="B10" s="347">
        <f t="shared" si="2"/>
        <v>-1508</v>
      </c>
      <c r="C10" s="348" t="s">
        <v>1087</v>
      </c>
      <c r="D10" s="342">
        <v>1508</v>
      </c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46297</v>
      </c>
      <c r="B11" s="347">
        <f t="shared" si="2"/>
        <v>-112.25</v>
      </c>
      <c r="C11" s="348" t="s">
        <v>1085</v>
      </c>
      <c r="D11" s="342"/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>
        <v>112.25</v>
      </c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46295</v>
      </c>
      <c r="B12" s="347">
        <f t="shared" si="2"/>
        <v>2768.7</v>
      </c>
      <c r="C12" s="348" t="s">
        <v>1080</v>
      </c>
      <c r="D12" s="342"/>
      <c r="E12" s="343">
        <v>2768.7</v>
      </c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46295</v>
      </c>
      <c r="B13" s="347">
        <f t="shared" si="2"/>
        <v>2000</v>
      </c>
      <c r="C13" s="348" t="s">
        <v>1074</v>
      </c>
      <c r="D13" s="342"/>
      <c r="E13" s="343"/>
      <c r="F13" s="345"/>
      <c r="G13" s="345"/>
      <c r="H13" s="343"/>
      <c r="I13" s="343">
        <v>350</v>
      </c>
      <c r="J13" s="345"/>
      <c r="K13" s="345">
        <v>320</v>
      </c>
      <c r="L13" s="343"/>
      <c r="M13" s="343">
        <v>25</v>
      </c>
      <c r="N13" s="345"/>
      <c r="O13" s="345">
        <v>25</v>
      </c>
      <c r="P13" s="343"/>
      <c r="Q13" s="343">
        <v>45</v>
      </c>
      <c r="R13" s="345"/>
      <c r="S13" s="345">
        <v>400</v>
      </c>
      <c r="T13" s="343"/>
      <c r="U13" s="343">
        <v>375</v>
      </c>
      <c r="V13" s="345"/>
      <c r="W13" s="345">
        <v>100</v>
      </c>
      <c r="X13" s="343"/>
      <c r="Y13" s="343">
        <v>85</v>
      </c>
      <c r="Z13" s="345"/>
      <c r="AA13" s="345">
        <v>230</v>
      </c>
      <c r="AB13" s="343"/>
      <c r="AC13" s="343">
        <v>45</v>
      </c>
    </row>
    <row r="14" spans="1:29" ht="14.25" customHeight="1" x14ac:dyDescent="0.3">
      <c r="A14" s="338">
        <v>46295</v>
      </c>
      <c r="B14" s="347">
        <f t="shared" si="2"/>
        <v>0.6</v>
      </c>
      <c r="C14" s="348" t="s">
        <v>503</v>
      </c>
      <c r="D14" s="342"/>
      <c r="E14" s="343"/>
      <c r="F14" s="345"/>
      <c r="G14" s="345">
        <v>0.6</v>
      </c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46295</v>
      </c>
      <c r="B15" s="347">
        <f t="shared" si="2"/>
        <v>60.95</v>
      </c>
      <c r="C15" s="348" t="s">
        <v>507</v>
      </c>
      <c r="D15" s="342"/>
      <c r="E15" s="343"/>
      <c r="F15" s="345"/>
      <c r="G15" s="345">
        <v>60.95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46279</v>
      </c>
      <c r="B16" s="347">
        <f t="shared" si="2"/>
        <v>-1360</v>
      </c>
      <c r="C16" s="348" t="s">
        <v>1055</v>
      </c>
      <c r="D16" s="342"/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>
        <v>1360</v>
      </c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46273</v>
      </c>
      <c r="B17" s="347">
        <f t="shared" si="2"/>
        <v>-960</v>
      </c>
      <c r="C17" s="348" t="s">
        <v>899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>
        <v>960</v>
      </c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46272</v>
      </c>
      <c r="B18" s="347">
        <f t="shared" si="2"/>
        <v>-600</v>
      </c>
      <c r="C18" s="348" t="s">
        <v>527</v>
      </c>
      <c r="D18" s="342">
        <v>600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46265</v>
      </c>
      <c r="B19" s="347">
        <f t="shared" si="2"/>
        <v>6794.38</v>
      </c>
      <c r="C19" s="348" t="s">
        <v>1035</v>
      </c>
      <c r="D19" s="342"/>
      <c r="E19" s="343">
        <v>6794.38</v>
      </c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46265</v>
      </c>
      <c r="B20" s="347">
        <f t="shared" si="2"/>
        <v>2000</v>
      </c>
      <c r="C20" s="348" t="s">
        <v>1031</v>
      </c>
      <c r="D20" s="342"/>
      <c r="E20" s="343"/>
      <c r="F20" s="345"/>
      <c r="G20" s="345"/>
      <c r="H20" s="343"/>
      <c r="I20" s="343">
        <v>350</v>
      </c>
      <c r="J20" s="345"/>
      <c r="K20" s="345">
        <v>320</v>
      </c>
      <c r="L20" s="343"/>
      <c r="M20" s="343">
        <v>25</v>
      </c>
      <c r="N20" s="345"/>
      <c r="O20" s="345">
        <v>25</v>
      </c>
      <c r="P20" s="343"/>
      <c r="Q20" s="343">
        <v>45</v>
      </c>
      <c r="R20" s="345"/>
      <c r="S20" s="345">
        <v>400</v>
      </c>
      <c r="T20" s="343"/>
      <c r="U20" s="343">
        <v>375</v>
      </c>
      <c r="V20" s="345"/>
      <c r="W20" s="345">
        <v>100</v>
      </c>
      <c r="X20" s="343"/>
      <c r="Y20" s="343">
        <v>85</v>
      </c>
      <c r="Z20" s="345"/>
      <c r="AA20" s="345">
        <v>230</v>
      </c>
      <c r="AB20" s="343"/>
      <c r="AC20" s="343">
        <v>45</v>
      </c>
    </row>
    <row r="21" spans="1:29" ht="14.25" customHeight="1" x14ac:dyDescent="0.3">
      <c r="A21" s="338">
        <v>46265</v>
      </c>
      <c r="B21" s="347">
        <f t="shared" si="2"/>
        <v>53.41</v>
      </c>
      <c r="C21" s="348" t="s">
        <v>502</v>
      </c>
      <c r="D21" s="342"/>
      <c r="E21" s="343"/>
      <c r="F21" s="345"/>
      <c r="G21" s="345">
        <v>53.41</v>
      </c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46265</v>
      </c>
      <c r="B22" s="347">
        <f t="shared" si="2"/>
        <v>0.41</v>
      </c>
      <c r="C22" s="348" t="s">
        <v>503</v>
      </c>
      <c r="D22" s="342"/>
      <c r="E22" s="343"/>
      <c r="F22" s="345"/>
      <c r="G22" s="345">
        <v>0.41</v>
      </c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46265</v>
      </c>
      <c r="B23" s="347">
        <f t="shared" si="2"/>
        <v>-191.64</v>
      </c>
      <c r="C23" s="348" t="s">
        <v>422</v>
      </c>
      <c r="D23" s="342"/>
      <c r="E23" s="343"/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>
        <v>95.82</v>
      </c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>
        <v>95.82</v>
      </c>
      <c r="AC23" s="343"/>
    </row>
    <row r="24" spans="1:29" ht="14.25" customHeight="1" x14ac:dyDescent="0.3">
      <c r="A24" s="338">
        <v>46261</v>
      </c>
      <c r="B24" s="347">
        <f t="shared" si="2"/>
        <v>99.61</v>
      </c>
      <c r="C24" s="348" t="s">
        <v>507</v>
      </c>
      <c r="D24" s="342"/>
      <c r="E24" s="343"/>
      <c r="F24" s="345"/>
      <c r="G24" s="345">
        <v>99.61</v>
      </c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46253</v>
      </c>
      <c r="B25" s="347">
        <f t="shared" si="2"/>
        <v>-219.38</v>
      </c>
      <c r="C25" s="348" t="s">
        <v>1032</v>
      </c>
      <c r="D25" s="342"/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>
        <v>219.38</v>
      </c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46244</v>
      </c>
      <c r="B26" s="347">
        <f t="shared" si="2"/>
        <v>-960</v>
      </c>
      <c r="C26" s="348" t="s">
        <v>899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960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46243</v>
      </c>
      <c r="B27" s="347">
        <f t="shared" si="2"/>
        <v>-116.04</v>
      </c>
      <c r="C27" s="348" t="s">
        <v>856</v>
      </c>
      <c r="D27" s="342">
        <v>116.04</v>
      </c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46240</v>
      </c>
      <c r="B28" s="347">
        <f t="shared" si="2"/>
        <v>52.8</v>
      </c>
      <c r="C28" s="348" t="s">
        <v>507</v>
      </c>
      <c r="D28" s="342"/>
      <c r="E28" s="343"/>
      <c r="F28" s="345"/>
      <c r="G28" s="345">
        <v>52.8</v>
      </c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46238</v>
      </c>
      <c r="B29" s="347">
        <f t="shared" si="2"/>
        <v>-500</v>
      </c>
      <c r="C29" s="348" t="s">
        <v>894</v>
      </c>
      <c r="D29" s="342">
        <v>500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46238</v>
      </c>
      <c r="B30" s="347">
        <f t="shared" si="2"/>
        <v>-500</v>
      </c>
      <c r="C30" s="348" t="s">
        <v>895</v>
      </c>
      <c r="D30" s="342">
        <v>500</v>
      </c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46238</v>
      </c>
      <c r="B31" s="347">
        <f t="shared" si="2"/>
        <v>-121.4</v>
      </c>
      <c r="C31" s="348" t="s">
        <v>531</v>
      </c>
      <c r="D31" s="342"/>
      <c r="E31" s="343"/>
      <c r="F31" s="345"/>
      <c r="G31" s="345"/>
      <c r="H31" s="343">
        <v>121.4</v>
      </c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46234</v>
      </c>
      <c r="B32" s="347">
        <f t="shared" si="2"/>
        <v>8746.27</v>
      </c>
      <c r="C32" s="348" t="s">
        <v>1002</v>
      </c>
      <c r="D32" s="342"/>
      <c r="E32" s="343">
        <v>8746.27</v>
      </c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46234</v>
      </c>
      <c r="B33" s="347">
        <f t="shared" si="2"/>
        <v>2000</v>
      </c>
      <c r="C33" s="348" t="s">
        <v>1003</v>
      </c>
      <c r="D33" s="342"/>
      <c r="E33" s="343"/>
      <c r="F33" s="345"/>
      <c r="G33" s="345"/>
      <c r="H33" s="343"/>
      <c r="I33" s="343">
        <v>350</v>
      </c>
      <c r="J33" s="345"/>
      <c r="K33" s="345">
        <v>320</v>
      </c>
      <c r="L33" s="343"/>
      <c r="M33" s="343">
        <v>25</v>
      </c>
      <c r="N33" s="345"/>
      <c r="O33" s="345">
        <v>25</v>
      </c>
      <c r="P33" s="343"/>
      <c r="Q33" s="343">
        <v>45</v>
      </c>
      <c r="R33" s="345"/>
      <c r="S33" s="345">
        <v>400</v>
      </c>
      <c r="T33" s="343"/>
      <c r="U33" s="343">
        <v>375</v>
      </c>
      <c r="V33" s="345"/>
      <c r="W33" s="345">
        <v>100</v>
      </c>
      <c r="X33" s="343"/>
      <c r="Y33" s="343">
        <v>85</v>
      </c>
      <c r="Z33" s="345"/>
      <c r="AA33" s="345">
        <v>230</v>
      </c>
      <c r="AB33" s="343"/>
      <c r="AC33" s="343">
        <v>45</v>
      </c>
    </row>
    <row r="34" spans="1:29" ht="14.25" customHeight="1" x14ac:dyDescent="0.3">
      <c r="A34" s="338">
        <v>46234</v>
      </c>
      <c r="B34" s="347">
        <f t="shared" si="2"/>
        <v>0.22</v>
      </c>
      <c r="C34" s="348" t="s">
        <v>503</v>
      </c>
      <c r="D34" s="342"/>
      <c r="E34" s="343"/>
      <c r="F34" s="345"/>
      <c r="G34" s="345">
        <v>0.22</v>
      </c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46232</v>
      </c>
      <c r="B35" s="347">
        <f t="shared" si="2"/>
        <v>52.7</v>
      </c>
      <c r="C35" s="348" t="s">
        <v>502</v>
      </c>
      <c r="D35" s="342"/>
      <c r="E35" s="343"/>
      <c r="F35" s="345"/>
      <c r="G35" s="345">
        <v>52.7</v>
      </c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46231</v>
      </c>
      <c r="B36" s="347">
        <f t="shared" si="2"/>
        <v>-1171.3800000000001</v>
      </c>
      <c r="C36" s="348" t="s">
        <v>523</v>
      </c>
      <c r="D36" s="342"/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>
        <v>1171.3800000000001</v>
      </c>
      <c r="AA36" s="345"/>
      <c r="AB36" s="343"/>
      <c r="AC36" s="343"/>
    </row>
    <row r="37" spans="1:29" ht="14.25" customHeight="1" x14ac:dyDescent="0.3">
      <c r="A37" s="338">
        <v>46226</v>
      </c>
      <c r="B37" s="347">
        <f t="shared" si="2"/>
        <v>-133.13999999999999</v>
      </c>
      <c r="C37" s="348" t="s">
        <v>315</v>
      </c>
      <c r="D37" s="342"/>
      <c r="E37" s="343"/>
      <c r="F37" s="345"/>
      <c r="G37" s="345"/>
      <c r="H37" s="343"/>
      <c r="I37" s="343"/>
      <c r="J37" s="345"/>
      <c r="K37" s="345"/>
      <c r="L37" s="343">
        <v>66.569999999999993</v>
      </c>
      <c r="M37" s="343"/>
      <c r="N37" s="345">
        <v>66.569999999999993</v>
      </c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46214</v>
      </c>
      <c r="B38" s="347">
        <f t="shared" si="2"/>
        <v>53.11</v>
      </c>
      <c r="C38" s="348" t="s">
        <v>507</v>
      </c>
      <c r="D38" s="342"/>
      <c r="E38" s="343"/>
      <c r="F38" s="345"/>
      <c r="G38" s="345">
        <v>53.11</v>
      </c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46212</v>
      </c>
      <c r="B39" s="347">
        <f t="shared" si="2"/>
        <v>300</v>
      </c>
      <c r="C39" s="348" t="s">
        <v>971</v>
      </c>
      <c r="D39" s="342"/>
      <c r="E39" s="343">
        <v>300</v>
      </c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46211</v>
      </c>
      <c r="B40" s="347">
        <f t="shared" si="2"/>
        <v>-960</v>
      </c>
      <c r="C40" s="348" t="s">
        <v>899</v>
      </c>
      <c r="D40" s="342"/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>
        <v>960</v>
      </c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46209</v>
      </c>
      <c r="B41" s="347">
        <f t="shared" si="2"/>
        <v>-1182.68</v>
      </c>
      <c r="C41" s="348" t="s">
        <v>1000</v>
      </c>
      <c r="D41" s="342">
        <v>1182.68</v>
      </c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46209</v>
      </c>
      <c r="B42" s="347">
        <f t="shared" si="2"/>
        <v>350</v>
      </c>
      <c r="C42" s="348" t="s">
        <v>969</v>
      </c>
      <c r="D42" s="342"/>
      <c r="E42" s="343">
        <v>350</v>
      </c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46209</v>
      </c>
      <c r="B43" s="347">
        <f t="shared" si="2"/>
        <v>-8500</v>
      </c>
      <c r="C43" s="348" t="s">
        <v>955</v>
      </c>
      <c r="D43" s="342">
        <v>8500</v>
      </c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46209</v>
      </c>
      <c r="B44" s="347">
        <f t="shared" si="2"/>
        <v>-150</v>
      </c>
      <c r="C44" s="348" t="s">
        <v>970</v>
      </c>
      <c r="D44" s="342"/>
      <c r="E44" s="343"/>
      <c r="F44" s="345"/>
      <c r="G44" s="345"/>
      <c r="H44" s="343">
        <v>150</v>
      </c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46205</v>
      </c>
      <c r="B45" s="347">
        <f t="shared" si="2"/>
        <v>-783</v>
      </c>
      <c r="C45" s="348" t="s">
        <v>999</v>
      </c>
      <c r="D45" s="342"/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>
        <v>783</v>
      </c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46203</v>
      </c>
      <c r="B46" s="347">
        <f t="shared" si="2"/>
        <v>6487.16</v>
      </c>
      <c r="C46" s="348" t="s">
        <v>968</v>
      </c>
      <c r="D46" s="342"/>
      <c r="E46" s="343">
        <v>6487.16</v>
      </c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46203</v>
      </c>
      <c r="B47" s="347">
        <f t="shared" si="2"/>
        <v>2000</v>
      </c>
      <c r="C47" s="348" t="s">
        <v>942</v>
      </c>
      <c r="D47" s="342"/>
      <c r="E47" s="343"/>
      <c r="F47" s="345"/>
      <c r="G47" s="345"/>
      <c r="H47" s="343"/>
      <c r="I47" s="343">
        <v>350</v>
      </c>
      <c r="J47" s="345"/>
      <c r="K47" s="345">
        <v>320</v>
      </c>
      <c r="L47" s="343"/>
      <c r="M47" s="343">
        <v>25</v>
      </c>
      <c r="N47" s="345"/>
      <c r="O47" s="345">
        <v>25</v>
      </c>
      <c r="P47" s="343"/>
      <c r="Q47" s="343">
        <v>45</v>
      </c>
      <c r="R47" s="345"/>
      <c r="S47" s="345">
        <v>400</v>
      </c>
      <c r="T47" s="343"/>
      <c r="U47" s="343">
        <v>375</v>
      </c>
      <c r="V47" s="345"/>
      <c r="W47" s="345">
        <v>100</v>
      </c>
      <c r="X47" s="343"/>
      <c r="Y47" s="343">
        <v>85</v>
      </c>
      <c r="Z47" s="345"/>
      <c r="AA47" s="345">
        <v>230</v>
      </c>
      <c r="AB47" s="343"/>
      <c r="AC47" s="343">
        <v>45</v>
      </c>
    </row>
    <row r="48" spans="1:29" ht="14.25" customHeight="1" x14ac:dyDescent="0.3">
      <c r="A48" s="338">
        <v>46203</v>
      </c>
      <c r="B48" s="347">
        <f t="shared" si="2"/>
        <v>0.35</v>
      </c>
      <c r="C48" s="348" t="s">
        <v>503</v>
      </c>
      <c r="D48" s="342"/>
      <c r="E48" s="343"/>
      <c r="F48" s="345"/>
      <c r="G48" s="345">
        <v>0.35</v>
      </c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46203</v>
      </c>
      <c r="B49" s="347">
        <f t="shared" si="2"/>
        <v>-580</v>
      </c>
      <c r="C49" s="348" t="s">
        <v>947</v>
      </c>
      <c r="D49" s="342">
        <v>580</v>
      </c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46203</v>
      </c>
      <c r="B50" s="347">
        <f t="shared" si="2"/>
        <v>-185.64</v>
      </c>
      <c r="C50" s="348" t="s">
        <v>422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>
        <v>92.82</v>
      </c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>
        <v>92.82</v>
      </c>
      <c r="AC50" s="343"/>
    </row>
    <row r="51" spans="1:29" ht="14.25" customHeight="1" x14ac:dyDescent="0.3">
      <c r="A51" s="338">
        <v>46203</v>
      </c>
      <c r="B51" s="347">
        <f t="shared" si="2"/>
        <v>51.56</v>
      </c>
      <c r="C51" s="348" t="s">
        <v>507</v>
      </c>
      <c r="D51" s="342"/>
      <c r="E51" s="343"/>
      <c r="F51" s="345"/>
      <c r="G51" s="345">
        <v>51.56</v>
      </c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46203</v>
      </c>
      <c r="B52" s="347">
        <f t="shared" si="2"/>
        <v>53.44</v>
      </c>
      <c r="C52" s="348" t="s">
        <v>502</v>
      </c>
      <c r="D52" s="342"/>
      <c r="E52" s="343"/>
      <c r="F52" s="345"/>
      <c r="G52" s="345">
        <v>53.44</v>
      </c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46203</v>
      </c>
      <c r="B53" s="347">
        <f t="shared" si="2"/>
        <v>-207.96</v>
      </c>
      <c r="C53" s="348" t="s">
        <v>944</v>
      </c>
      <c r="D53" s="342"/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>
        <v>207.96</v>
      </c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46203</v>
      </c>
      <c r="B54" s="347">
        <f t="shared" si="2"/>
        <v>-1713.1</v>
      </c>
      <c r="C54" s="348" t="s">
        <v>529</v>
      </c>
      <c r="D54" s="342"/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>
        <v>1713.1</v>
      </c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46189</v>
      </c>
      <c r="B55" s="347">
        <f t="shared" si="2"/>
        <v>53.17</v>
      </c>
      <c r="C55" s="348" t="s">
        <v>507</v>
      </c>
      <c r="D55" s="342"/>
      <c r="E55" s="343"/>
      <c r="F55" s="345"/>
      <c r="G55" s="345">
        <v>53.17</v>
      </c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46186</v>
      </c>
      <c r="B56" s="347">
        <f t="shared" si="2"/>
        <v>57.38</v>
      </c>
      <c r="C56" s="348" t="s">
        <v>507</v>
      </c>
      <c r="D56" s="342"/>
      <c r="E56" s="343"/>
      <c r="F56" s="345"/>
      <c r="G56" s="345">
        <v>57.38</v>
      </c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46184</v>
      </c>
      <c r="B57" s="347">
        <f t="shared" si="2"/>
        <v>-2159</v>
      </c>
      <c r="C57" s="348" t="s">
        <v>909</v>
      </c>
      <c r="D57" s="342"/>
      <c r="E57" s="343"/>
      <c r="F57" s="345"/>
      <c r="G57" s="345"/>
      <c r="H57" s="343"/>
      <c r="I57" s="343"/>
      <c r="J57" s="345">
        <v>2159</v>
      </c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46183</v>
      </c>
      <c r="B58" s="347">
        <f t="shared" si="2"/>
        <v>-816.19</v>
      </c>
      <c r="C58" s="348" t="s">
        <v>910</v>
      </c>
      <c r="D58" s="342"/>
      <c r="E58" s="343"/>
      <c r="F58" s="345"/>
      <c r="G58" s="345"/>
      <c r="H58" s="343">
        <v>816.19</v>
      </c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46180</v>
      </c>
      <c r="B59" s="347">
        <f t="shared" si="2"/>
        <v>-313.77999999999997</v>
      </c>
      <c r="C59" s="348" t="s">
        <v>888</v>
      </c>
      <c r="D59" s="342"/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>
        <v>313.77999999999997</v>
      </c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46176</v>
      </c>
      <c r="B60" s="347">
        <f t="shared" si="2"/>
        <v>-1000</v>
      </c>
      <c r="C60" s="348" t="s">
        <v>899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>
        <v>1000</v>
      </c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46174</v>
      </c>
      <c r="B61" s="347">
        <f t="shared" si="2"/>
        <v>-320</v>
      </c>
      <c r="C61" s="348" t="s">
        <v>911</v>
      </c>
      <c r="D61" s="342">
        <v>320</v>
      </c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46173</v>
      </c>
      <c r="B62" s="347">
        <f t="shared" si="2"/>
        <v>-3000</v>
      </c>
      <c r="C62" s="348" t="s">
        <v>895</v>
      </c>
      <c r="D62" s="342">
        <v>3000</v>
      </c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46173</v>
      </c>
      <c r="B63" s="347">
        <f t="shared" si="2"/>
        <v>-1000</v>
      </c>
      <c r="C63" s="348" t="s">
        <v>894</v>
      </c>
      <c r="D63" s="342">
        <v>1000</v>
      </c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46173</v>
      </c>
      <c r="B64" s="347">
        <f t="shared" si="2"/>
        <v>1160.3599999999999</v>
      </c>
      <c r="C64" s="348" t="s">
        <v>893</v>
      </c>
      <c r="D64" s="342"/>
      <c r="E64" s="343">
        <v>1160.3599999999999</v>
      </c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46173</v>
      </c>
      <c r="B65" s="347">
        <f t="shared" ref="B65:B136" si="3">SUM(E65,U65,K65,G65,I65,S65,O65,M65,Q65,W65,Y65,AA65,AC65)-SUM(D65,F65,T65,H65,R65,N65,J65,L65,P65,V65,X65,Z65,AB65)</f>
        <v>2000</v>
      </c>
      <c r="C65" s="348" t="s">
        <v>884</v>
      </c>
      <c r="D65" s="342"/>
      <c r="E65" s="343"/>
      <c r="F65" s="345"/>
      <c r="G65" s="345"/>
      <c r="H65" s="343"/>
      <c r="I65" s="343">
        <v>350</v>
      </c>
      <c r="J65" s="345"/>
      <c r="K65" s="345">
        <v>320</v>
      </c>
      <c r="L65" s="343"/>
      <c r="M65" s="343">
        <v>25</v>
      </c>
      <c r="N65" s="345"/>
      <c r="O65" s="345">
        <v>25</v>
      </c>
      <c r="P65" s="343"/>
      <c r="Q65" s="343">
        <v>45</v>
      </c>
      <c r="R65" s="345"/>
      <c r="S65" s="345">
        <v>400</v>
      </c>
      <c r="T65" s="343"/>
      <c r="U65" s="343">
        <v>375</v>
      </c>
      <c r="V65" s="345"/>
      <c r="W65" s="345">
        <v>100</v>
      </c>
      <c r="X65" s="343"/>
      <c r="Y65" s="343">
        <v>85</v>
      </c>
      <c r="Z65" s="345"/>
      <c r="AA65" s="345">
        <v>230</v>
      </c>
      <c r="AB65" s="343"/>
      <c r="AC65" s="343">
        <v>45</v>
      </c>
    </row>
    <row r="66" spans="1:29" ht="14.25" customHeight="1" x14ac:dyDescent="0.3">
      <c r="A66" s="338">
        <v>46173</v>
      </c>
      <c r="B66" s="347">
        <f t="shared" si="3"/>
        <v>0.63</v>
      </c>
      <c r="C66" s="348" t="s">
        <v>503</v>
      </c>
      <c r="D66" s="342"/>
      <c r="E66" s="343"/>
      <c r="F66" s="345"/>
      <c r="G66" s="345">
        <v>0.63</v>
      </c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46172</v>
      </c>
      <c r="B67" s="347">
        <f t="shared" si="3"/>
        <v>-530.36</v>
      </c>
      <c r="C67" s="348" t="s">
        <v>888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>
        <v>530.36</v>
      </c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46168</v>
      </c>
      <c r="B68" s="347">
        <f t="shared" si="3"/>
        <v>0</v>
      </c>
      <c r="C68" s="348" t="s">
        <v>885</v>
      </c>
      <c r="D68" s="342">
        <v>400</v>
      </c>
      <c r="E68" s="343">
        <v>400</v>
      </c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46170</v>
      </c>
      <c r="B69" s="347">
        <f t="shared" si="3"/>
        <v>87.5</v>
      </c>
      <c r="C69" s="348" t="s">
        <v>507</v>
      </c>
      <c r="D69" s="342"/>
      <c r="E69" s="343"/>
      <c r="F69" s="345"/>
      <c r="G69" s="345">
        <v>87.5</v>
      </c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46170</v>
      </c>
      <c r="B70" s="347">
        <f t="shared" si="3"/>
        <v>56.18</v>
      </c>
      <c r="C70" s="348" t="s">
        <v>502</v>
      </c>
      <c r="D70" s="342"/>
      <c r="E70" s="343"/>
      <c r="F70" s="345"/>
      <c r="G70" s="345">
        <v>56.18</v>
      </c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46170</v>
      </c>
      <c r="B71" s="347">
        <f t="shared" si="3"/>
        <v>-4500</v>
      </c>
      <c r="C71" s="348" t="s">
        <v>510</v>
      </c>
      <c r="D71" s="342"/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>
        <v>4500</v>
      </c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46166</v>
      </c>
      <c r="B72" s="347">
        <f t="shared" si="3"/>
        <v>-69.2</v>
      </c>
      <c r="C72" s="348" t="s">
        <v>856</v>
      </c>
      <c r="D72" s="342">
        <v>69.2</v>
      </c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46165</v>
      </c>
      <c r="B73" s="347">
        <f t="shared" si="3"/>
        <v>-138.44</v>
      </c>
      <c r="C73" s="348" t="s">
        <v>874</v>
      </c>
      <c r="D73" s="342">
        <v>138.44</v>
      </c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46158</v>
      </c>
      <c r="B74" s="347">
        <f t="shared" si="3"/>
        <v>-87.13</v>
      </c>
      <c r="C74" s="348" t="s">
        <v>845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>
        <v>87.13</v>
      </c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46158</v>
      </c>
      <c r="B75" s="347">
        <f t="shared" si="3"/>
        <v>-95.85</v>
      </c>
      <c r="C75" s="348" t="s">
        <v>847</v>
      </c>
      <c r="D75" s="342"/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>
        <v>95.85</v>
      </c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46157</v>
      </c>
      <c r="B76" s="347">
        <f t="shared" si="3"/>
        <v>-146.15</v>
      </c>
      <c r="C76" s="348" t="s">
        <v>504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>
        <v>146.15</v>
      </c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46155</v>
      </c>
      <c r="B77" s="347">
        <f t="shared" si="3"/>
        <v>-221.4</v>
      </c>
      <c r="C77" s="348" t="s">
        <v>854</v>
      </c>
      <c r="D77" s="342"/>
      <c r="E77" s="343"/>
      <c r="F77" s="345"/>
      <c r="G77" s="345"/>
      <c r="H77" s="343">
        <v>221.4</v>
      </c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46155</v>
      </c>
      <c r="B78" s="347">
        <f t="shared" si="3"/>
        <v>444.44</v>
      </c>
      <c r="C78" s="348" t="s">
        <v>517</v>
      </c>
      <c r="D78" s="342"/>
      <c r="E78" s="343">
        <v>444.44</v>
      </c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46155</v>
      </c>
      <c r="B79" s="347">
        <f t="shared" si="3"/>
        <v>351.69</v>
      </c>
      <c r="C79" s="348" t="s">
        <v>857</v>
      </c>
      <c r="D79" s="342"/>
      <c r="E79" s="343">
        <v>351.69</v>
      </c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46153</v>
      </c>
      <c r="B80" s="347">
        <f t="shared" si="3"/>
        <v>-1045.8699999999999</v>
      </c>
      <c r="C80" s="348" t="s">
        <v>841</v>
      </c>
      <c r="D80" s="342"/>
      <c r="E80" s="343"/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>
        <v>1045.8699999999999</v>
      </c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46151</v>
      </c>
      <c r="B81" s="347">
        <f t="shared" si="3"/>
        <v>-903.88</v>
      </c>
      <c r="C81" s="348" t="s">
        <v>855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>
        <v>903.88</v>
      </c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46149</v>
      </c>
      <c r="B82" s="347">
        <f t="shared" si="3"/>
        <v>69.400000000000006</v>
      </c>
      <c r="C82" s="348" t="s">
        <v>507</v>
      </c>
      <c r="D82" s="342"/>
      <c r="E82" s="343"/>
      <c r="F82" s="345"/>
      <c r="G82" s="345">
        <v>69.400000000000006</v>
      </c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46148</v>
      </c>
      <c r="B83" s="347">
        <f t="shared" si="3"/>
        <v>-500.5</v>
      </c>
      <c r="C83" s="348" t="s">
        <v>212</v>
      </c>
      <c r="D83" s="342"/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>
        <v>500.5</v>
      </c>
      <c r="Y83" s="343"/>
      <c r="Z83" s="345"/>
      <c r="AA83" s="345"/>
      <c r="AB83" s="343"/>
      <c r="AC83" s="343"/>
    </row>
    <row r="84" spans="1:29" ht="14.25" customHeight="1" x14ac:dyDescent="0.3">
      <c r="A84" s="338">
        <v>46148</v>
      </c>
      <c r="B84" s="347">
        <f t="shared" si="3"/>
        <v>-457.94</v>
      </c>
      <c r="C84" s="348" t="s">
        <v>856</v>
      </c>
      <c r="D84" s="342">
        <v>457.94</v>
      </c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46142</v>
      </c>
      <c r="B85" s="347">
        <f t="shared" si="3"/>
        <v>5616.82</v>
      </c>
      <c r="C85" s="348" t="s">
        <v>285</v>
      </c>
      <c r="D85" s="342"/>
      <c r="E85" s="343">
        <v>5616.82</v>
      </c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46142</v>
      </c>
      <c r="B86" s="347">
        <f t="shared" si="3"/>
        <v>2000</v>
      </c>
      <c r="C86" s="348" t="s">
        <v>501</v>
      </c>
      <c r="D86" s="342"/>
      <c r="E86" s="343"/>
      <c r="F86" s="345"/>
      <c r="G86" s="345"/>
      <c r="H86" s="343"/>
      <c r="I86" s="343">
        <v>350</v>
      </c>
      <c r="J86" s="345"/>
      <c r="K86" s="345">
        <v>320</v>
      </c>
      <c r="L86" s="343"/>
      <c r="M86" s="343">
        <v>25</v>
      </c>
      <c r="N86" s="345"/>
      <c r="O86" s="345">
        <v>25</v>
      </c>
      <c r="P86" s="343"/>
      <c r="Q86" s="343">
        <v>45</v>
      </c>
      <c r="R86" s="345"/>
      <c r="S86" s="345">
        <v>400</v>
      </c>
      <c r="T86" s="343"/>
      <c r="U86" s="343">
        <v>375</v>
      </c>
      <c r="V86" s="345"/>
      <c r="W86" s="345">
        <v>100</v>
      </c>
      <c r="X86" s="343"/>
      <c r="Y86" s="343">
        <v>85</v>
      </c>
      <c r="Z86" s="345"/>
      <c r="AA86" s="345">
        <v>230</v>
      </c>
      <c r="AB86" s="343"/>
      <c r="AC86" s="343">
        <v>45</v>
      </c>
    </row>
    <row r="87" spans="1:29" ht="14.25" customHeight="1" x14ac:dyDescent="0.3">
      <c r="A87" s="338">
        <v>46142</v>
      </c>
      <c r="B87" s="347">
        <f t="shared" si="3"/>
        <v>62.26</v>
      </c>
      <c r="C87" s="348" t="s">
        <v>502</v>
      </c>
      <c r="D87" s="342"/>
      <c r="E87" s="343"/>
      <c r="F87" s="345"/>
      <c r="G87" s="345">
        <v>62.26</v>
      </c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46142</v>
      </c>
      <c r="B88" s="347">
        <f t="shared" si="3"/>
        <v>-185.64</v>
      </c>
      <c r="C88" s="348" t="s">
        <v>422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>
        <v>92.82</v>
      </c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>
        <v>92.82</v>
      </c>
      <c r="AC88" s="343"/>
    </row>
    <row r="89" spans="1:29" ht="14.25" customHeight="1" x14ac:dyDescent="0.3">
      <c r="A89" s="338">
        <v>46142</v>
      </c>
      <c r="B89" s="347">
        <f t="shared" si="3"/>
        <v>-127.68</v>
      </c>
      <c r="C89" s="348" t="s">
        <v>315</v>
      </c>
      <c r="D89" s="342"/>
      <c r="E89" s="343"/>
      <c r="F89" s="345"/>
      <c r="G89" s="345"/>
      <c r="H89" s="343"/>
      <c r="I89" s="343"/>
      <c r="J89" s="345"/>
      <c r="K89" s="345"/>
      <c r="L89" s="343">
        <v>63.84</v>
      </c>
      <c r="M89" s="343"/>
      <c r="N89" s="345">
        <v>63.84</v>
      </c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46142</v>
      </c>
      <c r="B90" s="347">
        <f t="shared" si="3"/>
        <v>0.52</v>
      </c>
      <c r="C90" s="348" t="s">
        <v>503</v>
      </c>
      <c r="D90" s="342"/>
      <c r="E90" s="343"/>
      <c r="F90" s="345"/>
      <c r="G90" s="345">
        <v>0.52</v>
      </c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46130</v>
      </c>
      <c r="B91" s="347">
        <f t="shared" si="3"/>
        <v>-578.57000000000005</v>
      </c>
      <c r="C91" s="348" t="s">
        <v>504</v>
      </c>
      <c r="D91" s="342"/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>
        <v>578.57000000000005</v>
      </c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46130</v>
      </c>
      <c r="B92" s="347">
        <f t="shared" si="3"/>
        <v>-93.71</v>
      </c>
      <c r="C92" s="348" t="s">
        <v>505</v>
      </c>
      <c r="D92" s="342"/>
      <c r="E92" s="343"/>
      <c r="F92" s="345"/>
      <c r="G92" s="345"/>
      <c r="H92" s="343">
        <v>93.71</v>
      </c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46130</v>
      </c>
      <c r="B93" s="347">
        <f t="shared" si="3"/>
        <v>-318.36</v>
      </c>
      <c r="C93" s="348" t="s">
        <v>506</v>
      </c>
      <c r="D93" s="342"/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>
        <v>318.36</v>
      </c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46129</v>
      </c>
      <c r="B94" s="347">
        <f t="shared" si="3"/>
        <v>62.19</v>
      </c>
      <c r="C94" s="348" t="s">
        <v>507</v>
      </c>
      <c r="D94" s="342"/>
      <c r="E94" s="343"/>
      <c r="F94" s="345"/>
      <c r="G94" s="345">
        <v>62.19</v>
      </c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46112</v>
      </c>
      <c r="B95" s="347">
        <f t="shared" si="3"/>
        <v>4309.58</v>
      </c>
      <c r="C95" s="348" t="s">
        <v>508</v>
      </c>
      <c r="D95" s="342"/>
      <c r="E95" s="343">
        <v>4309.58</v>
      </c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46112</v>
      </c>
      <c r="B96" s="347">
        <f t="shared" si="3"/>
        <v>2000</v>
      </c>
      <c r="C96" s="348" t="s">
        <v>509</v>
      </c>
      <c r="D96" s="342"/>
      <c r="E96" s="343"/>
      <c r="F96" s="345"/>
      <c r="G96" s="345"/>
      <c r="H96" s="343"/>
      <c r="I96" s="343">
        <v>350</v>
      </c>
      <c r="J96" s="345"/>
      <c r="K96" s="345">
        <v>320</v>
      </c>
      <c r="L96" s="343"/>
      <c r="M96" s="343">
        <v>25</v>
      </c>
      <c r="N96" s="345"/>
      <c r="O96" s="345">
        <v>25</v>
      </c>
      <c r="P96" s="343"/>
      <c r="Q96" s="343">
        <v>45</v>
      </c>
      <c r="R96" s="345"/>
      <c r="S96" s="345">
        <v>400</v>
      </c>
      <c r="T96" s="343"/>
      <c r="U96" s="343">
        <v>375</v>
      </c>
      <c r="V96" s="345"/>
      <c r="W96" s="345">
        <v>100</v>
      </c>
      <c r="X96" s="343"/>
      <c r="Y96" s="343">
        <v>85</v>
      </c>
      <c r="Z96" s="345"/>
      <c r="AA96" s="345">
        <v>230</v>
      </c>
      <c r="AB96" s="343"/>
      <c r="AC96" s="343">
        <v>45</v>
      </c>
    </row>
    <row r="97" spans="1:29" ht="14.25" customHeight="1" x14ac:dyDescent="0.3">
      <c r="A97" s="338">
        <v>46112</v>
      </c>
      <c r="B97" s="347">
        <f t="shared" si="3"/>
        <v>0.34</v>
      </c>
      <c r="C97" s="348" t="s">
        <v>503</v>
      </c>
      <c r="D97" s="342"/>
      <c r="E97" s="343"/>
      <c r="F97" s="345"/>
      <c r="G97" s="345">
        <v>0.34</v>
      </c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46112</v>
      </c>
      <c r="B98" s="347">
        <f t="shared" si="3"/>
        <v>-1200</v>
      </c>
      <c r="C98" s="348" t="s">
        <v>510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/>
      <c r="S98" s="345"/>
      <c r="T98" s="343">
        <v>1200</v>
      </c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46108</v>
      </c>
      <c r="B99" s="347">
        <f t="shared" si="3"/>
        <v>68.72</v>
      </c>
      <c r="C99" s="348" t="s">
        <v>502</v>
      </c>
      <c r="D99" s="342"/>
      <c r="E99" s="343"/>
      <c r="F99" s="345"/>
      <c r="G99" s="345">
        <v>68.72</v>
      </c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46104</v>
      </c>
      <c r="B100" s="347">
        <f t="shared" si="3"/>
        <v>-6</v>
      </c>
      <c r="C100" s="348" t="s">
        <v>511</v>
      </c>
      <c r="D100" s="342">
        <v>6</v>
      </c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46103</v>
      </c>
      <c r="B101" s="347">
        <f t="shared" si="3"/>
        <v>-100</v>
      </c>
      <c r="C101" s="348" t="s">
        <v>512</v>
      </c>
      <c r="D101" s="342">
        <v>100</v>
      </c>
      <c r="E101" s="343"/>
      <c r="F101" s="345"/>
      <c r="G101" s="345"/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46103</v>
      </c>
      <c r="B102" s="347">
        <f t="shared" si="3"/>
        <v>-100</v>
      </c>
      <c r="C102" s="348" t="s">
        <v>513</v>
      </c>
      <c r="D102" s="342">
        <v>100</v>
      </c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46103</v>
      </c>
      <c r="B103" s="347">
        <f t="shared" si="3"/>
        <v>-50</v>
      </c>
      <c r="C103" s="348" t="s">
        <v>514</v>
      </c>
      <c r="D103" s="342">
        <v>50</v>
      </c>
      <c r="E103" s="343"/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/>
      <c r="S103" s="345"/>
      <c r="T103" s="343"/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46103</v>
      </c>
      <c r="B104" s="347">
        <f t="shared" si="3"/>
        <v>-100</v>
      </c>
      <c r="C104" s="348" t="s">
        <v>515</v>
      </c>
      <c r="D104" s="342">
        <v>100</v>
      </c>
      <c r="E104" s="343"/>
      <c r="F104" s="345"/>
      <c r="G104" s="345"/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46103</v>
      </c>
      <c r="B105" s="347">
        <f t="shared" si="3"/>
        <v>-100</v>
      </c>
      <c r="C105" s="348" t="s">
        <v>516</v>
      </c>
      <c r="D105" s="342">
        <v>100</v>
      </c>
      <c r="E105" s="343"/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46102</v>
      </c>
      <c r="B106" s="347">
        <f t="shared" si="3"/>
        <v>-300</v>
      </c>
      <c r="C106" s="348" t="s">
        <v>517</v>
      </c>
      <c r="D106" s="342">
        <v>300</v>
      </c>
      <c r="E106" s="343"/>
      <c r="F106" s="345"/>
      <c r="G106" s="345"/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/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46102</v>
      </c>
      <c r="B107" s="347">
        <f t="shared" si="3"/>
        <v>1384.5</v>
      </c>
      <c r="C107" s="348" t="s">
        <v>518</v>
      </c>
      <c r="D107" s="342"/>
      <c r="E107" s="343"/>
      <c r="F107" s="345"/>
      <c r="G107" s="345"/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>
        <v>-1384.5</v>
      </c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46094</v>
      </c>
      <c r="B108" s="347">
        <f t="shared" si="3"/>
        <v>55.66</v>
      </c>
      <c r="C108" s="348" t="s">
        <v>507</v>
      </c>
      <c r="D108" s="342"/>
      <c r="E108" s="343"/>
      <c r="F108" s="345"/>
      <c r="G108" s="345">
        <v>55.66</v>
      </c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46090</v>
      </c>
      <c r="B109" s="347">
        <f t="shared" si="3"/>
        <v>-380</v>
      </c>
      <c r="C109" s="348" t="s">
        <v>519</v>
      </c>
      <c r="D109" s="342"/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>
        <v>380</v>
      </c>
      <c r="S109" s="345"/>
      <c r="T109" s="343"/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46083</v>
      </c>
      <c r="B110" s="347">
        <f t="shared" si="3"/>
        <v>-185.64</v>
      </c>
      <c r="C110" s="348" t="s">
        <v>422</v>
      </c>
      <c r="D110" s="342"/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>
        <v>92.82</v>
      </c>
      <c r="Q110" s="343"/>
      <c r="R110" s="345"/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>
        <v>92.82</v>
      </c>
      <c r="AC110" s="343"/>
    </row>
    <row r="111" spans="1:29" ht="14.25" customHeight="1" x14ac:dyDescent="0.3">
      <c r="A111" s="338">
        <v>46081</v>
      </c>
      <c r="B111" s="347">
        <f t="shared" si="3"/>
        <v>3764.91</v>
      </c>
      <c r="C111" s="348" t="s">
        <v>424</v>
      </c>
      <c r="D111" s="342"/>
      <c r="E111" s="343">
        <v>3764.91</v>
      </c>
      <c r="F111" s="345"/>
      <c r="G111" s="345"/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46081</v>
      </c>
      <c r="B112" s="347">
        <f t="shared" si="3"/>
        <v>2000</v>
      </c>
      <c r="C112" s="348" t="s">
        <v>520</v>
      </c>
      <c r="D112" s="342"/>
      <c r="E112" s="343"/>
      <c r="F112" s="345"/>
      <c r="G112" s="345"/>
      <c r="H112" s="343"/>
      <c r="I112" s="343">
        <v>350</v>
      </c>
      <c r="J112" s="345"/>
      <c r="K112" s="345">
        <v>320</v>
      </c>
      <c r="L112" s="343"/>
      <c r="M112" s="343">
        <v>25</v>
      </c>
      <c r="N112" s="345"/>
      <c r="O112" s="345">
        <v>25</v>
      </c>
      <c r="P112" s="343"/>
      <c r="Q112" s="343">
        <v>45</v>
      </c>
      <c r="R112" s="345"/>
      <c r="S112" s="345">
        <v>400</v>
      </c>
      <c r="T112" s="343"/>
      <c r="U112" s="343">
        <v>375</v>
      </c>
      <c r="V112" s="345"/>
      <c r="W112" s="345">
        <v>100</v>
      </c>
      <c r="X112" s="343"/>
      <c r="Y112" s="343">
        <v>85</v>
      </c>
      <c r="Z112" s="345"/>
      <c r="AA112" s="345">
        <v>230</v>
      </c>
      <c r="AB112" s="343"/>
      <c r="AC112" s="343">
        <v>45</v>
      </c>
    </row>
    <row r="113" spans="1:29" ht="14.25" customHeight="1" x14ac:dyDescent="0.3">
      <c r="A113" s="338">
        <v>46081</v>
      </c>
      <c r="B113" s="347">
        <f t="shared" si="3"/>
        <v>0.23</v>
      </c>
      <c r="C113" s="348" t="s">
        <v>503</v>
      </c>
      <c r="D113" s="342"/>
      <c r="E113" s="343"/>
      <c r="F113" s="345"/>
      <c r="G113" s="345">
        <v>0.23</v>
      </c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/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46070</v>
      </c>
      <c r="B114" s="347">
        <f t="shared" si="3"/>
        <v>-1920</v>
      </c>
      <c r="C114" s="348" t="s">
        <v>521</v>
      </c>
      <c r="D114" s="342"/>
      <c r="E114" s="343"/>
      <c r="F114" s="345"/>
      <c r="G114" s="345"/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>
        <v>1920</v>
      </c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46069</v>
      </c>
      <c r="B115" s="347">
        <f t="shared" si="3"/>
        <v>-243.8</v>
      </c>
      <c r="C115" s="348" t="s">
        <v>521</v>
      </c>
      <c r="D115" s="342"/>
      <c r="E115" s="343"/>
      <c r="F115" s="345"/>
      <c r="G115" s="345"/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>
        <v>243.8</v>
      </c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46068</v>
      </c>
      <c r="B116" s="347">
        <f t="shared" si="3"/>
        <v>63.46</v>
      </c>
      <c r="C116" s="348" t="s">
        <v>507</v>
      </c>
      <c r="D116" s="342"/>
      <c r="E116" s="343"/>
      <c r="F116" s="345"/>
      <c r="G116" s="345">
        <v>63.46</v>
      </c>
      <c r="H116" s="343"/>
      <c r="I116" s="343"/>
      <c r="J116" s="345"/>
      <c r="K116" s="345"/>
      <c r="L116" s="343"/>
      <c r="M116" s="343"/>
      <c r="N116" s="345"/>
      <c r="O116" s="345"/>
      <c r="P116" s="343"/>
      <c r="Q116" s="343"/>
      <c r="R116" s="345"/>
      <c r="S116" s="345"/>
      <c r="T116" s="343"/>
      <c r="U116" s="343"/>
      <c r="V116" s="345"/>
      <c r="W116" s="345"/>
      <c r="X116" s="343"/>
      <c r="Y116" s="343"/>
      <c r="Z116" s="345"/>
      <c r="AA116" s="345"/>
      <c r="AB116" s="343"/>
      <c r="AC116" s="343"/>
    </row>
    <row r="117" spans="1:29" ht="14.25" customHeight="1" x14ac:dyDescent="0.3">
      <c r="A117" s="338">
        <v>46067</v>
      </c>
      <c r="B117" s="347">
        <f t="shared" si="3"/>
        <v>-1007.99</v>
      </c>
      <c r="C117" s="348" t="s">
        <v>522</v>
      </c>
      <c r="D117" s="342">
        <v>1007.99</v>
      </c>
      <c r="E117" s="343"/>
      <c r="F117" s="345"/>
      <c r="G117" s="345"/>
      <c r="H117" s="343"/>
      <c r="I117" s="343"/>
      <c r="J117" s="345"/>
      <c r="K117" s="345"/>
      <c r="L117" s="343"/>
      <c r="M117" s="343"/>
      <c r="N117" s="345"/>
      <c r="O117" s="345"/>
      <c r="P117" s="343"/>
      <c r="Q117" s="343"/>
      <c r="R117" s="345"/>
      <c r="S117" s="345"/>
      <c r="T117" s="343"/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3">
      <c r="A118" s="338">
        <v>46063</v>
      </c>
      <c r="B118" s="347">
        <f t="shared" si="3"/>
        <v>-1276.4000000000001</v>
      </c>
      <c r="C118" s="348" t="s">
        <v>523</v>
      </c>
      <c r="D118" s="342"/>
      <c r="E118" s="343"/>
      <c r="F118" s="345"/>
      <c r="G118" s="345"/>
      <c r="H118" s="343"/>
      <c r="I118" s="343"/>
      <c r="J118" s="345"/>
      <c r="K118" s="345"/>
      <c r="L118" s="343"/>
      <c r="M118" s="343"/>
      <c r="N118" s="345"/>
      <c r="O118" s="345"/>
      <c r="P118" s="343"/>
      <c r="Q118" s="343"/>
      <c r="R118" s="345"/>
      <c r="S118" s="345"/>
      <c r="T118" s="343"/>
      <c r="U118" s="343"/>
      <c r="V118" s="345"/>
      <c r="W118" s="345"/>
      <c r="X118" s="343"/>
      <c r="Y118" s="343"/>
      <c r="Z118" s="345">
        <v>1276.4000000000001</v>
      </c>
      <c r="AA118" s="345"/>
      <c r="AB118" s="343"/>
      <c r="AC118" s="343"/>
    </row>
    <row r="119" spans="1:29" ht="14.25" customHeight="1" x14ac:dyDescent="0.3">
      <c r="A119" s="338">
        <v>46063</v>
      </c>
      <c r="B119" s="347">
        <f t="shared" si="3"/>
        <v>-955</v>
      </c>
      <c r="C119" s="348" t="s">
        <v>524</v>
      </c>
      <c r="D119" s="342"/>
      <c r="E119" s="343"/>
      <c r="F119" s="345"/>
      <c r="G119" s="345"/>
      <c r="H119" s="343"/>
      <c r="I119" s="343"/>
      <c r="J119" s="345"/>
      <c r="K119" s="345"/>
      <c r="L119" s="343"/>
      <c r="M119" s="343"/>
      <c r="N119" s="345"/>
      <c r="O119" s="345"/>
      <c r="P119" s="343"/>
      <c r="Q119" s="343"/>
      <c r="R119" s="345">
        <v>955</v>
      </c>
      <c r="S119" s="345"/>
      <c r="T119" s="343"/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3">
      <c r="A120" s="338">
        <v>46063</v>
      </c>
      <c r="B120" s="347">
        <f t="shared" si="3"/>
        <v>59.19</v>
      </c>
      <c r="C120" s="348" t="s">
        <v>502</v>
      </c>
      <c r="D120" s="342"/>
      <c r="E120" s="343"/>
      <c r="F120" s="345"/>
      <c r="G120" s="345">
        <v>59.19</v>
      </c>
      <c r="H120" s="343"/>
      <c r="I120" s="343"/>
      <c r="J120" s="345"/>
      <c r="K120" s="345"/>
      <c r="L120" s="343"/>
      <c r="M120" s="343"/>
      <c r="N120" s="345"/>
      <c r="O120" s="345"/>
      <c r="P120" s="343"/>
      <c r="Q120" s="343"/>
      <c r="R120" s="345"/>
      <c r="S120" s="345"/>
      <c r="T120" s="343"/>
      <c r="U120" s="343"/>
      <c r="V120" s="345"/>
      <c r="W120" s="345"/>
      <c r="X120" s="343"/>
      <c r="Y120" s="343"/>
      <c r="Z120" s="345"/>
      <c r="AA120" s="345"/>
      <c r="AB120" s="343"/>
      <c r="AC120" s="343"/>
    </row>
    <row r="121" spans="1:29" ht="14.25" customHeight="1" x14ac:dyDescent="0.3">
      <c r="A121" s="338">
        <v>46061</v>
      </c>
      <c r="B121" s="347">
        <f t="shared" si="3"/>
        <v>-2203.44</v>
      </c>
      <c r="C121" s="348" t="s">
        <v>521</v>
      </c>
      <c r="D121" s="342"/>
      <c r="E121" s="343"/>
      <c r="F121" s="345"/>
      <c r="G121" s="345"/>
      <c r="H121" s="343"/>
      <c r="I121" s="343"/>
      <c r="J121" s="345"/>
      <c r="K121" s="345"/>
      <c r="L121" s="343"/>
      <c r="M121" s="343"/>
      <c r="N121" s="345"/>
      <c r="O121" s="345"/>
      <c r="P121" s="343"/>
      <c r="Q121" s="343"/>
      <c r="R121" s="345"/>
      <c r="S121" s="345"/>
      <c r="T121" s="343">
        <v>2203.44</v>
      </c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3">
      <c r="A122" s="338">
        <v>46061</v>
      </c>
      <c r="B122" s="347">
        <f t="shared" si="3"/>
        <v>-831.92</v>
      </c>
      <c r="C122" s="348" t="s">
        <v>525</v>
      </c>
      <c r="D122" s="342"/>
      <c r="E122" s="343"/>
      <c r="F122" s="345"/>
      <c r="G122" s="345"/>
      <c r="H122" s="343"/>
      <c r="I122" s="343"/>
      <c r="J122" s="345"/>
      <c r="K122" s="345"/>
      <c r="L122" s="343"/>
      <c r="M122" s="343"/>
      <c r="N122" s="345"/>
      <c r="O122" s="345"/>
      <c r="P122" s="343"/>
      <c r="Q122" s="343"/>
      <c r="R122" s="345">
        <v>831.92</v>
      </c>
      <c r="S122" s="345"/>
      <c r="T122" s="343"/>
      <c r="U122" s="343"/>
      <c r="V122" s="345"/>
      <c r="W122" s="345"/>
      <c r="X122" s="343"/>
      <c r="Y122" s="343"/>
      <c r="Z122" s="345"/>
      <c r="AA122" s="345"/>
      <c r="AB122" s="343"/>
      <c r="AC122" s="343"/>
    </row>
    <row r="123" spans="1:29" ht="14.25" customHeight="1" x14ac:dyDescent="0.3">
      <c r="A123" s="338">
        <v>46055</v>
      </c>
      <c r="B123" s="347">
        <f t="shared" si="3"/>
        <v>-900</v>
      </c>
      <c r="C123" s="348" t="s">
        <v>510</v>
      </c>
      <c r="D123" s="342"/>
      <c r="E123" s="343"/>
      <c r="F123" s="345"/>
      <c r="G123" s="345"/>
      <c r="H123" s="343"/>
      <c r="I123" s="343"/>
      <c r="J123" s="345"/>
      <c r="K123" s="345"/>
      <c r="L123" s="343"/>
      <c r="M123" s="343"/>
      <c r="N123" s="345"/>
      <c r="O123" s="345"/>
      <c r="P123" s="343"/>
      <c r="Q123" s="343"/>
      <c r="R123" s="345"/>
      <c r="S123" s="345"/>
      <c r="T123" s="343">
        <v>900</v>
      </c>
      <c r="U123" s="343"/>
      <c r="V123" s="345"/>
      <c r="W123" s="345"/>
      <c r="X123" s="343"/>
      <c r="Y123" s="343"/>
      <c r="Z123" s="345"/>
      <c r="AA123" s="345"/>
      <c r="AB123" s="343"/>
      <c r="AC123" s="343"/>
    </row>
    <row r="124" spans="1:29" ht="14.25" customHeight="1" x14ac:dyDescent="0.3">
      <c r="A124" s="338">
        <v>46053</v>
      </c>
      <c r="B124" s="347">
        <f t="shared" si="3"/>
        <v>3194.64</v>
      </c>
      <c r="C124" s="348" t="s">
        <v>457</v>
      </c>
      <c r="D124" s="342"/>
      <c r="E124" s="343">
        <v>3194.64</v>
      </c>
      <c r="F124" s="345"/>
      <c r="G124" s="345"/>
      <c r="H124" s="343"/>
      <c r="I124" s="343"/>
      <c r="J124" s="345"/>
      <c r="K124" s="345"/>
      <c r="L124" s="343"/>
      <c r="M124" s="343"/>
      <c r="N124" s="345"/>
      <c r="O124" s="345"/>
      <c r="P124" s="343"/>
      <c r="Q124" s="343"/>
      <c r="R124" s="345"/>
      <c r="S124" s="345"/>
      <c r="T124" s="343"/>
      <c r="U124" s="343"/>
      <c r="V124" s="345"/>
      <c r="W124" s="345"/>
      <c r="X124" s="343"/>
      <c r="Y124" s="343"/>
      <c r="Z124" s="345"/>
      <c r="AA124" s="345"/>
      <c r="AB124" s="343"/>
      <c r="AC124" s="343"/>
    </row>
    <row r="125" spans="1:29" ht="14.25" customHeight="1" x14ac:dyDescent="0.3">
      <c r="A125" s="338">
        <v>46053</v>
      </c>
      <c r="B125" s="347">
        <f t="shared" si="3"/>
        <v>2000</v>
      </c>
      <c r="C125" s="348" t="s">
        <v>526</v>
      </c>
      <c r="D125" s="342"/>
      <c r="E125" s="343"/>
      <c r="F125" s="345"/>
      <c r="G125" s="345"/>
      <c r="H125" s="343"/>
      <c r="I125" s="343">
        <v>350</v>
      </c>
      <c r="J125" s="345"/>
      <c r="K125" s="345">
        <v>320</v>
      </c>
      <c r="L125" s="343"/>
      <c r="M125" s="343">
        <v>25</v>
      </c>
      <c r="N125" s="345"/>
      <c r="O125" s="345">
        <v>25</v>
      </c>
      <c r="P125" s="343"/>
      <c r="Q125" s="343">
        <v>45</v>
      </c>
      <c r="R125" s="345"/>
      <c r="S125" s="345">
        <v>400</v>
      </c>
      <c r="T125" s="343"/>
      <c r="U125" s="343">
        <v>375</v>
      </c>
      <c r="V125" s="345"/>
      <c r="W125" s="345">
        <v>100</v>
      </c>
      <c r="X125" s="343"/>
      <c r="Y125" s="343">
        <v>85</v>
      </c>
      <c r="Z125" s="345"/>
      <c r="AA125" s="345">
        <v>230</v>
      </c>
      <c r="AB125" s="343"/>
      <c r="AC125" s="343">
        <v>45</v>
      </c>
    </row>
    <row r="126" spans="1:29" ht="14.25" customHeight="1" x14ac:dyDescent="0.3">
      <c r="A126" s="338">
        <v>46053</v>
      </c>
      <c r="B126" s="347">
        <f t="shared" si="3"/>
        <v>0.38</v>
      </c>
      <c r="C126" s="348" t="s">
        <v>503</v>
      </c>
      <c r="D126" s="342"/>
      <c r="E126" s="343"/>
      <c r="F126" s="345"/>
      <c r="G126" s="345">
        <v>0.38</v>
      </c>
      <c r="H126" s="343"/>
      <c r="I126" s="343"/>
      <c r="J126" s="345"/>
      <c r="K126" s="345"/>
      <c r="L126" s="343"/>
      <c r="M126" s="343"/>
      <c r="N126" s="345"/>
      <c r="O126" s="345"/>
      <c r="P126" s="343"/>
      <c r="Q126" s="343"/>
      <c r="R126" s="345"/>
      <c r="S126" s="345"/>
      <c r="T126" s="343"/>
      <c r="U126" s="343"/>
      <c r="V126" s="345"/>
      <c r="W126" s="345"/>
      <c r="X126" s="343"/>
      <c r="Y126" s="343"/>
      <c r="Z126" s="345"/>
      <c r="AA126" s="345"/>
      <c r="AB126" s="343"/>
      <c r="AC126" s="343"/>
    </row>
    <row r="127" spans="1:29" ht="14.25" customHeight="1" x14ac:dyDescent="0.3">
      <c r="A127" s="338">
        <v>46053</v>
      </c>
      <c r="B127" s="347">
        <f t="shared" si="3"/>
        <v>54.55</v>
      </c>
      <c r="C127" s="348" t="s">
        <v>507</v>
      </c>
      <c r="D127" s="342"/>
      <c r="E127" s="343"/>
      <c r="F127" s="345"/>
      <c r="G127" s="345">
        <v>54.55</v>
      </c>
      <c r="H127" s="343"/>
      <c r="I127" s="343"/>
      <c r="J127" s="345"/>
      <c r="K127" s="345"/>
      <c r="L127" s="343"/>
      <c r="M127" s="343"/>
      <c r="N127" s="345"/>
      <c r="O127" s="345"/>
      <c r="P127" s="343"/>
      <c r="Q127" s="343"/>
      <c r="R127" s="345"/>
      <c r="S127" s="345"/>
      <c r="T127" s="343"/>
      <c r="U127" s="343"/>
      <c r="V127" s="345"/>
      <c r="W127" s="345"/>
      <c r="X127" s="343"/>
      <c r="Y127" s="343"/>
      <c r="Z127" s="345"/>
      <c r="AA127" s="345"/>
      <c r="AB127" s="343"/>
      <c r="AC127" s="343"/>
    </row>
    <row r="128" spans="1:29" ht="14.25" customHeight="1" x14ac:dyDescent="0.3">
      <c r="A128" s="338">
        <v>46048</v>
      </c>
      <c r="B128" s="347">
        <f t="shared" si="3"/>
        <v>-583</v>
      </c>
      <c r="C128" s="348" t="s">
        <v>527</v>
      </c>
      <c r="D128" s="342">
        <v>583</v>
      </c>
      <c r="E128" s="343"/>
      <c r="F128" s="345"/>
      <c r="G128" s="345"/>
      <c r="H128" s="343"/>
      <c r="I128" s="343"/>
      <c r="J128" s="345"/>
      <c r="K128" s="345"/>
      <c r="L128" s="343"/>
      <c r="M128" s="343"/>
      <c r="N128" s="345"/>
      <c r="O128" s="345"/>
      <c r="P128" s="343"/>
      <c r="Q128" s="343"/>
      <c r="R128" s="345"/>
      <c r="S128" s="345"/>
      <c r="T128" s="343"/>
      <c r="U128" s="343"/>
      <c r="V128" s="345"/>
      <c r="W128" s="345"/>
      <c r="X128" s="343"/>
      <c r="Y128" s="343"/>
      <c r="Z128" s="345"/>
      <c r="AA128" s="345"/>
      <c r="AB128" s="343"/>
      <c r="AC128" s="343"/>
    </row>
    <row r="129" spans="1:29" ht="14.25" customHeight="1" x14ac:dyDescent="0.3">
      <c r="A129" s="338">
        <v>46044</v>
      </c>
      <c r="B129" s="347">
        <f t="shared" si="3"/>
        <v>-126.24</v>
      </c>
      <c r="C129" s="348" t="s">
        <v>315</v>
      </c>
      <c r="D129" s="342"/>
      <c r="E129" s="343"/>
      <c r="F129" s="345"/>
      <c r="G129" s="345"/>
      <c r="H129" s="343"/>
      <c r="I129" s="343"/>
      <c r="J129" s="345"/>
      <c r="K129" s="345"/>
      <c r="L129" s="343">
        <v>63.12</v>
      </c>
      <c r="M129" s="343"/>
      <c r="N129" s="345">
        <v>63.12</v>
      </c>
      <c r="O129" s="345"/>
      <c r="P129" s="343"/>
      <c r="Q129" s="343"/>
      <c r="R129" s="345"/>
      <c r="S129" s="345"/>
      <c r="T129" s="343"/>
      <c r="U129" s="343"/>
      <c r="V129" s="345"/>
      <c r="W129" s="345"/>
      <c r="X129" s="343"/>
      <c r="Y129" s="343"/>
      <c r="Z129" s="345"/>
      <c r="AA129" s="345"/>
      <c r="AB129" s="343"/>
      <c r="AC129" s="343"/>
    </row>
    <row r="130" spans="1:29" ht="14.25" customHeight="1" x14ac:dyDescent="0.3">
      <c r="A130" s="338">
        <v>46043</v>
      </c>
      <c r="B130" s="347">
        <f t="shared" si="3"/>
        <v>-100</v>
      </c>
      <c r="C130" s="348" t="s">
        <v>528</v>
      </c>
      <c r="D130" s="342"/>
      <c r="E130" s="343"/>
      <c r="F130" s="345"/>
      <c r="G130" s="345"/>
      <c r="H130" s="343">
        <v>100</v>
      </c>
      <c r="I130" s="343"/>
      <c r="J130" s="345"/>
      <c r="K130" s="345"/>
      <c r="L130" s="343"/>
      <c r="M130" s="343"/>
      <c r="N130" s="345"/>
      <c r="O130" s="345"/>
      <c r="P130" s="343"/>
      <c r="Q130" s="343"/>
      <c r="R130" s="345"/>
      <c r="S130" s="345"/>
      <c r="T130" s="343"/>
      <c r="U130" s="343"/>
      <c r="V130" s="345"/>
      <c r="W130" s="345"/>
      <c r="X130" s="343"/>
      <c r="Y130" s="343"/>
      <c r="Z130" s="345"/>
      <c r="AA130" s="345"/>
      <c r="AB130" s="343"/>
      <c r="AC130" s="343"/>
    </row>
    <row r="131" spans="1:29" ht="14.25" customHeight="1" x14ac:dyDescent="0.3">
      <c r="A131" s="338">
        <v>46043</v>
      </c>
      <c r="B131" s="347">
        <f t="shared" si="3"/>
        <v>-2724</v>
      </c>
      <c r="C131" s="348" t="s">
        <v>529</v>
      </c>
      <c r="D131" s="342"/>
      <c r="E131" s="343"/>
      <c r="F131" s="345"/>
      <c r="G131" s="345"/>
      <c r="H131" s="343"/>
      <c r="I131" s="343"/>
      <c r="J131" s="345"/>
      <c r="K131" s="345"/>
      <c r="L131" s="343"/>
      <c r="M131" s="343"/>
      <c r="N131" s="345"/>
      <c r="O131" s="345"/>
      <c r="P131" s="343"/>
      <c r="Q131" s="343"/>
      <c r="R131" s="345">
        <v>2724</v>
      </c>
      <c r="S131" s="345"/>
      <c r="T131" s="343"/>
      <c r="U131" s="343"/>
      <c r="V131" s="345"/>
      <c r="W131" s="345"/>
      <c r="X131" s="343"/>
      <c r="Y131" s="343"/>
      <c r="Z131" s="345"/>
      <c r="AA131" s="345"/>
      <c r="AB131" s="343"/>
      <c r="AC131" s="343"/>
    </row>
    <row r="132" spans="1:29" ht="14.25" customHeight="1" x14ac:dyDescent="0.3">
      <c r="A132" s="338">
        <v>46038</v>
      </c>
      <c r="B132" s="347">
        <f t="shared" si="3"/>
        <v>55.69</v>
      </c>
      <c r="C132" s="348" t="s">
        <v>507</v>
      </c>
      <c r="D132" s="342"/>
      <c r="E132" s="343"/>
      <c r="F132" s="345"/>
      <c r="G132" s="345">
        <v>55.69</v>
      </c>
      <c r="H132" s="343"/>
      <c r="I132" s="343"/>
      <c r="J132" s="345"/>
      <c r="K132" s="345"/>
      <c r="L132" s="343"/>
      <c r="M132" s="343"/>
      <c r="N132" s="345"/>
      <c r="O132" s="345"/>
      <c r="P132" s="343"/>
      <c r="Q132" s="343"/>
      <c r="R132" s="345"/>
      <c r="S132" s="345"/>
      <c r="T132" s="343"/>
      <c r="U132" s="343"/>
      <c r="V132" s="345"/>
      <c r="W132" s="345"/>
      <c r="X132" s="343"/>
      <c r="Y132" s="343"/>
      <c r="Z132" s="345"/>
      <c r="AA132" s="345"/>
      <c r="AB132" s="343"/>
      <c r="AC132" s="343"/>
    </row>
    <row r="133" spans="1:29" ht="14.25" customHeight="1" x14ac:dyDescent="0.3">
      <c r="A133" s="338">
        <v>46030</v>
      </c>
      <c r="B133" s="347">
        <f t="shared" si="3"/>
        <v>1049.3699999999999</v>
      </c>
      <c r="C133" s="340" t="s">
        <v>530</v>
      </c>
      <c r="D133" s="342"/>
      <c r="E133" s="343">
        <v>1049.3699999999999</v>
      </c>
      <c r="F133" s="345"/>
      <c r="G133" s="345"/>
      <c r="H133" s="343"/>
      <c r="I133" s="343"/>
      <c r="J133" s="345"/>
      <c r="K133" s="345"/>
      <c r="L133" s="343"/>
      <c r="M133" s="343"/>
      <c r="N133" s="345"/>
      <c r="O133" s="345"/>
      <c r="P133" s="343"/>
      <c r="Q133" s="343"/>
      <c r="R133" s="345"/>
      <c r="S133" s="345"/>
      <c r="T133" s="343"/>
      <c r="U133" s="343"/>
      <c r="V133" s="345"/>
      <c r="W133" s="345"/>
      <c r="X133" s="343"/>
      <c r="Y133" s="343"/>
      <c r="Z133" s="345"/>
      <c r="AA133" s="345"/>
      <c r="AB133" s="343"/>
      <c r="AC133" s="343"/>
    </row>
    <row r="134" spans="1:29" ht="14.25" customHeight="1" x14ac:dyDescent="0.3">
      <c r="A134" s="338">
        <v>46027</v>
      </c>
      <c r="B134" s="347">
        <f t="shared" si="3"/>
        <v>-113.94</v>
      </c>
      <c r="C134" s="348" t="s">
        <v>531</v>
      </c>
      <c r="D134" s="342"/>
      <c r="E134" s="343"/>
      <c r="F134" s="345"/>
      <c r="G134" s="345"/>
      <c r="H134" s="343">
        <v>113.94</v>
      </c>
      <c r="I134" s="343"/>
      <c r="J134" s="345"/>
      <c r="K134" s="345"/>
      <c r="L134" s="343"/>
      <c r="M134" s="343"/>
      <c r="N134" s="345"/>
      <c r="O134" s="345"/>
      <c r="P134" s="343"/>
      <c r="Q134" s="343"/>
      <c r="R134" s="345"/>
      <c r="S134" s="345"/>
      <c r="T134" s="343"/>
      <c r="U134" s="343"/>
      <c r="V134" s="345"/>
      <c r="W134" s="345"/>
      <c r="X134" s="343"/>
      <c r="Y134" s="343"/>
      <c r="Z134" s="345"/>
      <c r="AA134" s="345"/>
      <c r="AB134" s="343"/>
      <c r="AC134" s="343"/>
    </row>
    <row r="135" spans="1:29" ht="14.25" customHeight="1" x14ac:dyDescent="0.3">
      <c r="A135" s="338">
        <v>46027</v>
      </c>
      <c r="B135" s="347">
        <f t="shared" si="3"/>
        <v>-622.1</v>
      </c>
      <c r="C135" s="348" t="s">
        <v>521</v>
      </c>
      <c r="D135" s="342"/>
      <c r="E135" s="343"/>
      <c r="F135" s="345"/>
      <c r="G135" s="345"/>
      <c r="H135" s="343"/>
      <c r="I135" s="343"/>
      <c r="J135" s="345"/>
      <c r="K135" s="345"/>
      <c r="L135" s="343"/>
      <c r="M135" s="343"/>
      <c r="N135" s="345"/>
      <c r="O135" s="345"/>
      <c r="P135" s="343"/>
      <c r="Q135" s="343"/>
      <c r="R135" s="345"/>
      <c r="S135" s="345"/>
      <c r="T135" s="343">
        <v>622.1</v>
      </c>
      <c r="U135" s="343"/>
      <c r="V135" s="345"/>
      <c r="W135" s="345"/>
      <c r="X135" s="343"/>
      <c r="Y135" s="343"/>
      <c r="Z135" s="345"/>
      <c r="AA135" s="345"/>
      <c r="AB135" s="343"/>
      <c r="AC135" s="343"/>
    </row>
    <row r="136" spans="1:29" ht="14.25" customHeight="1" x14ac:dyDescent="0.3">
      <c r="A136" s="338">
        <v>44562</v>
      </c>
      <c r="B136" s="347">
        <f t="shared" si="3"/>
        <v>12240.49</v>
      </c>
      <c r="C136" s="348" t="s">
        <v>532</v>
      </c>
      <c r="D136" s="342"/>
      <c r="E136" s="343">
        <v>1710.49</v>
      </c>
      <c r="F136" s="345"/>
      <c r="G136" s="345">
        <v>500</v>
      </c>
      <c r="H136" s="343"/>
      <c r="I136" s="343">
        <v>2000</v>
      </c>
      <c r="J136" s="345"/>
      <c r="K136" s="345">
        <v>1000</v>
      </c>
      <c r="L136" s="343"/>
      <c r="M136" s="343">
        <v>65</v>
      </c>
      <c r="N136" s="345"/>
      <c r="O136" s="345">
        <v>65</v>
      </c>
      <c r="P136" s="343"/>
      <c r="Q136" s="343">
        <v>100</v>
      </c>
      <c r="R136" s="345"/>
      <c r="S136" s="345">
        <v>2000</v>
      </c>
      <c r="T136" s="343"/>
      <c r="U136" s="343">
        <v>2500</v>
      </c>
      <c r="V136" s="345"/>
      <c r="W136" s="345">
        <v>500</v>
      </c>
      <c r="X136" s="343"/>
      <c r="Y136" s="343">
        <v>200</v>
      </c>
      <c r="Z136" s="345"/>
      <c r="AA136" s="345">
        <v>1500</v>
      </c>
      <c r="AB136" s="343"/>
      <c r="AC136" s="343">
        <v>100</v>
      </c>
    </row>
    <row r="137" spans="1:29" ht="14.25" customHeight="1" x14ac:dyDescent="0.3"/>
    <row r="138" spans="1:29" ht="14.25" customHeight="1" x14ac:dyDescent="0.3"/>
    <row r="139" spans="1:29" ht="14.25" customHeight="1" x14ac:dyDescent="0.3"/>
    <row r="140" spans="1:29" ht="14.25" customHeight="1" x14ac:dyDescent="0.3"/>
    <row r="141" spans="1:29" ht="14.25" customHeight="1" x14ac:dyDescent="0.3"/>
    <row r="142" spans="1:29" ht="14.25" customHeight="1" x14ac:dyDescent="0.3"/>
    <row r="143" spans="1:29" ht="14.25" customHeight="1" x14ac:dyDescent="0.3"/>
    <row r="144" spans="1:29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  <row r="1067" ht="14.25" customHeight="1" x14ac:dyDescent="0.3"/>
    <row r="1068" ht="14.25" customHeight="1" x14ac:dyDescent="0.3"/>
    <row r="1069" ht="14.25" customHeight="1" x14ac:dyDescent="0.3"/>
    <row r="1070" ht="14.25" customHeight="1" x14ac:dyDescent="0.3"/>
    <row r="1071" ht="14.25" customHeight="1" x14ac:dyDescent="0.3"/>
    <row r="1072" ht="14.25" customHeight="1" x14ac:dyDescent="0.3"/>
    <row r="1073" ht="14.25" customHeight="1" x14ac:dyDescent="0.3"/>
    <row r="1074" ht="14.25" customHeight="1" x14ac:dyDescent="0.3"/>
    <row r="1075" ht="14.25" customHeight="1" x14ac:dyDescent="0.3"/>
    <row r="1076" ht="14.25" customHeight="1" x14ac:dyDescent="0.3"/>
    <row r="1077" ht="14.25" customHeight="1" x14ac:dyDescent="0.3"/>
    <row r="1078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533</v>
      </c>
      <c r="E2" s="25" t="s">
        <v>534</v>
      </c>
      <c r="M2" s="12"/>
      <c r="N2" s="118"/>
      <c r="O2" s="118"/>
      <c r="P2" s="118"/>
      <c r="Q2" s="118"/>
    </row>
    <row r="3" spans="1:17" ht="14.25" customHeight="1" x14ac:dyDescent="0.3">
      <c r="A3" s="92" t="s">
        <v>523</v>
      </c>
      <c r="B3" s="23">
        <v>2700</v>
      </c>
      <c r="C3" s="92" t="s">
        <v>535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536</v>
      </c>
      <c r="B4" s="23">
        <v>780</v>
      </c>
      <c r="C4" s="92" t="s">
        <v>535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537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422</v>
      </c>
      <c r="B6" s="23">
        <v>90</v>
      </c>
      <c r="C6" s="92" t="s">
        <v>538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539</v>
      </c>
      <c r="B7" s="23">
        <v>60</v>
      </c>
      <c r="C7" s="92" t="s">
        <v>540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541</v>
      </c>
      <c r="B11" s="23">
        <v>100</v>
      </c>
      <c r="C11" s="92" t="s">
        <v>540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542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543</v>
      </c>
      <c r="B16" s="23">
        <v>800</v>
      </c>
      <c r="C16" s="92" t="s">
        <v>540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544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545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546</v>
      </c>
      <c r="B1" s="350">
        <f>SUM(D1:D3)</f>
        <v>297749.59999999998</v>
      </c>
      <c r="C1" s="351" t="s">
        <v>547</v>
      </c>
      <c r="D1" s="352">
        <v>175500</v>
      </c>
      <c r="E1" s="353" t="s">
        <v>548</v>
      </c>
      <c r="F1" s="354" t="s">
        <v>549</v>
      </c>
      <c r="G1" s="354" t="s">
        <v>550</v>
      </c>
      <c r="H1" s="354" t="s">
        <v>551</v>
      </c>
      <c r="I1" s="350" t="s">
        <v>552</v>
      </c>
      <c r="J1" s="353" t="s">
        <v>553</v>
      </c>
      <c r="K1" s="354" t="s">
        <v>554</v>
      </c>
      <c r="L1" s="350" t="s">
        <v>254</v>
      </c>
      <c r="M1" s="566" t="s">
        <v>555</v>
      </c>
      <c r="N1" s="553"/>
      <c r="Q1" s="25"/>
      <c r="R1" s="25"/>
      <c r="S1" s="25"/>
    </row>
    <row r="2" spans="1:19" ht="14.4" x14ac:dyDescent="0.3">
      <c r="A2" s="355" t="s">
        <v>556</v>
      </c>
      <c r="B2" s="356">
        <v>0.65</v>
      </c>
      <c r="C2" s="357" t="s">
        <v>557</v>
      </c>
      <c r="D2" s="358">
        <v>104249.60000000001</v>
      </c>
      <c r="E2" s="359" t="s">
        <v>558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559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560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561</v>
      </c>
      <c r="B3" s="366">
        <f>B1*(1+B2)</f>
        <v>491286.83999999991</v>
      </c>
      <c r="C3" s="367" t="s">
        <v>562</v>
      </c>
      <c r="D3" s="368">
        <v>18000</v>
      </c>
      <c r="E3" s="369" t="s">
        <v>563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564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565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566</v>
      </c>
      <c r="C5" s="375" t="s">
        <v>567</v>
      </c>
      <c r="D5" s="375" t="s">
        <v>568</v>
      </c>
      <c r="E5" s="350" t="s">
        <v>569</v>
      </c>
      <c r="F5" s="376" t="s">
        <v>570</v>
      </c>
      <c r="G5" s="377" t="s">
        <v>571</v>
      </c>
      <c r="H5" s="23"/>
      <c r="I5" s="23"/>
      <c r="J5" s="23"/>
      <c r="K5" s="23"/>
      <c r="L5" s="23"/>
      <c r="M5" s="378" t="s">
        <v>572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573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39.833333333333336</v>
      </c>
      <c r="F6" s="384">
        <f ca="1">'Isaac 401k'!D4</f>
        <v>65806</v>
      </c>
      <c r="G6" s="385">
        <f ca="1">(F6-B9)/365.25</f>
        <v>98.288843258042434</v>
      </c>
      <c r="H6" s="23"/>
      <c r="I6" s="23"/>
      <c r="J6" s="566" t="s">
        <v>574</v>
      </c>
      <c r="K6" s="553"/>
      <c r="L6" s="23"/>
      <c r="M6" s="386" t="s">
        <v>575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576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41.416666666666664</v>
      </c>
      <c r="F7" s="392">
        <f ca="1">'Lorri 401b'!D4</f>
        <v>66385</v>
      </c>
      <c r="G7" s="393">
        <f ca="1">(F7-C9)/365.25</f>
        <v>95.26351813826146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577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578</v>
      </c>
      <c r="C10" s="11" t="s">
        <v>579</v>
      </c>
      <c r="E10" s="25" t="s">
        <v>547</v>
      </c>
      <c r="F10" s="25" t="s">
        <v>559</v>
      </c>
      <c r="G10" s="25" t="s">
        <v>564</v>
      </c>
      <c r="H10" s="25" t="s">
        <v>580</v>
      </c>
      <c r="I10" s="25" t="s">
        <v>581</v>
      </c>
      <c r="J10" s="25" t="s">
        <v>582</v>
      </c>
      <c r="K10" s="25" t="s">
        <v>583</v>
      </c>
      <c r="L10" s="25"/>
      <c r="N10" s="25" t="s">
        <v>584</v>
      </c>
      <c r="O10" s="25" t="s">
        <v>585</v>
      </c>
      <c r="P10" s="25" t="s">
        <v>586</v>
      </c>
      <c r="Q10" s="25" t="s">
        <v>587</v>
      </c>
      <c r="R10" s="25" t="s">
        <v>588</v>
      </c>
      <c r="S10" s="25" t="s">
        <v>589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3180629.2465740745</v>
      </c>
      <c r="R11" s="25">
        <f t="array" aca="1" ref="R11" ca="1">INDEX('Lorri 401b'!L:L,MATCH('Retirement Calculator'!A11,'Lorri 401b'!N:N,0),0)</f>
        <v>3337546.4517824361</v>
      </c>
      <c r="S11" s="25">
        <f t="shared" ref="S11:S265" ca="1" si="7">SUM(Q11:R11)</f>
        <v>6518175.6983565111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3160496.4063018826</v>
      </c>
      <c r="R12" s="25">
        <f t="array" aca="1" ref="R12" ca="1">INDEX('Lorri 401b'!L:L,MATCH('Retirement Calculator'!A12,'Lorri 401b'!N:N,0),0)</f>
        <v>3351452.8953315294</v>
      </c>
      <c r="S12" s="25">
        <f t="shared" ca="1" si="7"/>
        <v>6511949.301633412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3140279.6791952234</v>
      </c>
      <c r="R13" s="25">
        <f t="array" aca="1" ref="R13" ca="1">INDEX('Lorri 401b'!L:L,MATCH('Retirement Calculator'!A13,'Lorri 401b'!N:N,0),0)</f>
        <v>3365417.2823954108</v>
      </c>
      <c r="S13" s="25">
        <f t="shared" ca="1" si="7"/>
        <v>6505696.9615906347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3119978.7157256198</v>
      </c>
      <c r="R14" s="25">
        <f t="array" aca="1" ref="R14" ca="1">INDEX('Lorri 401b'!L:L,MATCH('Retirement Calculator'!A14,'Lorri 401b'!N:N,0),0)</f>
        <v>3379439.8544053915</v>
      </c>
      <c r="S14" s="25">
        <f t="shared" ca="1" si="7"/>
        <v>6499418.5701310113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3099593.1649082261</v>
      </c>
      <c r="R15" s="25">
        <f t="array" aca="1" ref="R15" ca="1">INDEX('Lorri 401b'!L:L,MATCH('Retirement Calculator'!A15,'Lorri 401b'!N:N,0),0)</f>
        <v>3393520.8537987471</v>
      </c>
      <c r="S15" s="25">
        <f t="shared" ca="1" si="7"/>
        <v>6493114.0187069736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3079122.6742957598</v>
      </c>
      <c r="R16" s="25">
        <f t="array" aca="1" ref="R16" ca="1">INDEX('Lorri 401b'!L:L,MATCH('Retirement Calculator'!A16,'Lorri 401b'!N:N,0),0)</f>
        <v>3407660.5240229084</v>
      </c>
      <c r="S16" s="25">
        <f t="shared" ca="1" si="7"/>
        <v>6486783.1983186677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3058566.8899724083</v>
      </c>
      <c r="R17" s="25">
        <f t="array" aca="1" ref="R17" ca="1">INDEX('Lorri 401b'!L:L,MATCH('Retirement Calculator'!A17,'Lorri 401b'!N:N,0),0)</f>
        <v>3421859.1095396704</v>
      </c>
      <c r="S17" s="25">
        <f t="shared" ca="1" si="7"/>
        <v>6480425.9995120782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3037925.4565477096</v>
      </c>
      <c r="R18" s="25">
        <f t="array" aca="1" ref="R18" ca="1">INDEX('Lorri 401b'!L:L,MATCH('Retirement Calculator'!A18,'Lorri 401b'!N:N,0),0)</f>
        <v>3436116.8558294191</v>
      </c>
      <c r="S18" s="25">
        <f t="shared" ca="1" si="7"/>
        <v>6474042.3123771288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3017198.0171504081</v>
      </c>
      <c r="R19" s="25">
        <f t="array" aca="1" ref="R19" ca="1">INDEX('Lorri 401b'!L:L,MATCH('Retirement Calculator'!A19,'Lorri 401b'!N:N,0),0)</f>
        <v>3450434.0093953749</v>
      </c>
      <c r="S19" s="25">
        <f t="shared" ca="1" si="7"/>
        <v>6467632.0265457835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2996384.2134222845</v>
      </c>
      <c r="R20" s="25">
        <f t="array" aca="1" ref="R20" ca="1">INDEX('Lorri 401b'!L:L,MATCH('Retirement Calculator'!A20,'Lorri 401b'!N:N,0),0)</f>
        <v>3464810.8177678557</v>
      </c>
      <c r="S20" s="25">
        <f t="shared" ca="1" si="7"/>
        <v>6461195.0311901402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2975483.6855119602</v>
      </c>
      <c r="R21" s="25">
        <f t="array" aca="1" ref="R21" ca="1">INDEX('Lorri 401b'!L:L,MATCH('Retirement Calculator'!A21,'Lorri 401b'!N:N,0),0)</f>
        <v>3479247.5295085553</v>
      </c>
      <c r="S21" s="25">
        <f t="shared" ca="1" si="7"/>
        <v>6454731.215020515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2954496.0720686764</v>
      </c>
      <c r="R22" s="25">
        <f t="array" aca="1" ref="R22" ca="1">INDEX('Lorri 401b'!L:L,MATCH('Retirement Calculator'!A22,'Lorri 401b'!N:N,0),0)</f>
        <v>3493744.3942148411</v>
      </c>
      <c r="S22" s="25">
        <f t="shared" ca="1" si="7"/>
        <v>6448240.466283517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2933421.0102360453</v>
      </c>
      <c r="R23" s="25">
        <f t="array" aca="1" ref="R23" ca="1">INDEX('Lorri 401b'!L:L,MATCH('Retirement Calculator'!A23,'Lorri 401b'!N:N,0),0)</f>
        <v>3508301.6625240697</v>
      </c>
      <c r="S23" s="25">
        <f t="shared" ca="1" si="7"/>
        <v>6441722.672760115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2912258.1356457784</v>
      </c>
      <c r="R24" s="25">
        <f t="array" aca="1" ref="R24" ca="1">INDEX('Lorri 401b'!L:L,MATCH('Retirement Calculator'!A24,'Lorri 401b'!N:N,0),0)</f>
        <v>3522919.58611792</v>
      </c>
      <c r="S24" s="25">
        <f t="shared" ca="1" si="7"/>
        <v>6435177.7217636984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2891007.0824113851</v>
      </c>
      <c r="R25" s="25">
        <f t="array" aca="1" ref="R25" ca="1">INDEX('Lorri 401b'!L:L,MATCH('Retirement Calculator'!A25,'Lorri 401b'!N:N,0),0)</f>
        <v>3537598.4177267449</v>
      </c>
      <c r="S25" s="25">
        <f t="shared" ca="1" si="7"/>
        <v>6428605.50013813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2869667.4831218487</v>
      </c>
      <c r="R26" s="25">
        <f t="array" aca="1" ref="R26" ca="1">INDEX('Lorri 401b'!L:L,MATCH('Retirement Calculator'!A26,'Lorri 401b'!N:N,0),0)</f>
        <v>3552338.4111339399</v>
      </c>
      <c r="S26" s="25">
        <f t="shared" ca="1" si="7"/>
        <v>6422005.894255789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2848238.9688352724</v>
      </c>
      <c r="R27" s="25">
        <f t="array" aca="1" ref="R27" ca="1">INDEX('Lorri 401b'!L:L,MATCH('Retirement Calculator'!A27,'Lorri 401b'!N:N,0),0)</f>
        <v>3567139.8211803311</v>
      </c>
      <c r="S27" s="25">
        <f t="shared" ca="1" si="7"/>
        <v>6415378.7900156034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2826721.1690725023</v>
      </c>
      <c r="R28" s="25">
        <f t="array" aca="1" ref="R28" ca="1">INDEX('Lorri 401b'!L:L,MATCH('Retirement Calculator'!A28,'Lorri 401b'!N:N,0),0)</f>
        <v>3582002.9037685823</v>
      </c>
      <c r="S28" s="25">
        <f t="shared" ca="1" si="7"/>
        <v>6408724.0728410846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2805113.7118107206</v>
      </c>
      <c r="R29" s="25">
        <f t="array" aca="1" ref="R29" ca="1">INDEX('Lorri 401b'!L:L,MATCH('Retirement Calculator'!A29,'Lorri 401b'!N:N,0),0)</f>
        <v>3596927.9158676178</v>
      </c>
      <c r="S29" s="25">
        <f t="shared" ca="1" si="7"/>
        <v>6402041.6276783384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2783416.2234770148</v>
      </c>
      <c r="R30" s="25">
        <f t="array" aca="1" ref="R30" ca="1">INDEX('Lorri 401b'!L:L,MATCH('Retirement Calculator'!A30,'Lorri 401b'!N:N,0),0)</f>
        <v>3611915.1155170663</v>
      </c>
      <c r="S30" s="25">
        <f t="shared" ca="1" si="7"/>
        <v>6395331.3389940811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2761628.3289419184</v>
      </c>
      <c r="R31" s="25">
        <f t="array" aca="1" ref="R31" ca="1">INDEX('Lorri 401b'!L:L,MATCH('Retirement Calculator'!A31,'Lorri 401b'!N:N,0),0)</f>
        <v>3626964.7618317208</v>
      </c>
      <c r="S31" s="25">
        <f t="shared" ca="1" si="7"/>
        <v>6388593.0907736393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2739749.651512926</v>
      </c>
      <c r="R32" s="25">
        <f t="array" aca="1" ref="R32" ca="1">INDEX('Lorri 401b'!L:L,MATCH('Retirement Calculator'!A32,'Lorri 401b'!N:N,0),0)</f>
        <v>3642077.1150060198</v>
      </c>
      <c r="S32" s="25">
        <f t="shared" ca="1" si="7"/>
        <v>6381826.7665189458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2717779.8129279795</v>
      </c>
      <c r="R33" s="25">
        <f t="array" aca="1" ref="R33" ca="1">INDEX('Lorri 401b'!L:L,MATCH('Retirement Calculator'!A33,'Lorri 401b'!N:N,0),0)</f>
        <v>3657252.4363185451</v>
      </c>
      <c r="S33" s="25">
        <f t="shared" ca="1" si="7"/>
        <v>6375032.2492465246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2695718.433348929</v>
      </c>
      <c r="R34" s="25">
        <f t="array" aca="1" ref="R34" ca="1">INDEX('Lorri 401b'!L:L,MATCH('Retirement Calculator'!A34,'Lorri 401b'!N:N,0),0)</f>
        <v>3672490.9881365392</v>
      </c>
      <c r="S34" s="25">
        <f t="shared" ca="1" si="7"/>
        <v>6368209.4214854687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2673565.1313549657</v>
      </c>
      <c r="R35" s="25">
        <f t="array" aca="1" ref="R35" ca="1">INDEX('Lorri 401b'!L:L,MATCH('Retirement Calculator'!A35,'Lorri 401b'!N:N,0),0)</f>
        <v>3687793.0339204413</v>
      </c>
      <c r="S35" s="25">
        <f t="shared" ca="1" si="7"/>
        <v>6361358.165275407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2651319.5239360277</v>
      </c>
      <c r="R36" s="25">
        <f t="array" aca="1" ref="R36" ca="1">INDEX('Lorri 401b'!L:L,MATCH('Retirement Calculator'!A36,'Lorri 401b'!N:N,0),0)</f>
        <v>3703158.8382284432</v>
      </c>
      <c r="S36" s="25">
        <f t="shared" ca="1" si="7"/>
        <v>6354478.3621644713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2628981.2264861772</v>
      </c>
      <c r="R37" s="25">
        <f t="array" aca="1" ref="R37" ca="1">INDEX('Lorri 401b'!L:L,MATCH('Retirement Calculator'!A37,'Lorri 401b'!N:N,0),0)</f>
        <v>3718588.6667210618</v>
      </c>
      <c r="S37" s="25">
        <f t="shared" ca="1" si="7"/>
        <v>6347569.893207239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2606549.8527969522</v>
      </c>
      <c r="R38" s="25">
        <f t="array" aca="1" ref="R38" ca="1">INDEX('Lorri 401b'!L:L,MATCH('Retirement Calculator'!A38,'Lorri 401b'!N:N,0),0)</f>
        <v>3734082.7861657329</v>
      </c>
      <c r="S38" s="25">
        <f t="shared" ca="1" si="7"/>
        <v>6340632.6389626851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2584025.0150506892</v>
      </c>
      <c r="R39" s="25">
        <f t="array" aca="1" ref="R39" ca="1">INDEX('Lorri 401b'!L:L,MATCH('Retirement Calculator'!A39,'Lorri 401b'!N:N,0),0)</f>
        <v>3749641.4644414233</v>
      </c>
      <c r="S39" s="25">
        <f t="shared" ca="1" si="7"/>
        <v>6333666.479492113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2561406.3238138165</v>
      </c>
      <c r="R40" s="25">
        <f t="array" aca="1" ref="R40" ca="1">INDEX('Lorri 401b'!L:L,MATCH('Retirement Calculator'!A40,'Lorri 401b'!N:N,0),0)</f>
        <v>3765264.9705432625</v>
      </c>
      <c r="S40" s="25">
        <f t="shared" ca="1" si="7"/>
        <v>6326671.2943570791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2538693.3880301234</v>
      </c>
      <c r="R41" s="25">
        <f t="array" aca="1" ref="R41" ca="1">INDEX('Lorri 401b'!L:L,MATCH('Retirement Calculator'!A41,'Lorri 401b'!N:N,0),0)</f>
        <v>3780953.5745871929</v>
      </c>
      <c r="S41" s="25">
        <f t="shared" ca="1" si="7"/>
        <v>6319646.9626173163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2515885.8150139987</v>
      </c>
      <c r="R42" s="25">
        <f t="array" aca="1" ref="R42" ca="1">INDEX('Lorri 401b'!L:L,MATCH('Retirement Calculator'!A42,'Lorri 401b'!N:N,0),0)</f>
        <v>3796707.5478146393</v>
      </c>
      <c r="S42" s="25">
        <f t="shared" ca="1" si="7"/>
        <v>6312593.3628286384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2492983.2104436397</v>
      </c>
      <c r="R43" s="25">
        <f t="array" aca="1" ref="R43" ca="1">INDEX('Lorri 401b'!L:L,MATCH('Retirement Calculator'!A43,'Lorri 401b'!N:N,0),0)</f>
        <v>3812527.1625972004</v>
      </c>
      <c r="S43" s="25">
        <f t="shared" ca="1" si="7"/>
        <v>6305510.37304084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2469985.1783542377</v>
      </c>
      <c r="R44" s="25">
        <f t="array" aca="1" ref="R44" ca="1">INDEX('Lorri 401b'!L:L,MATCH('Retirement Calculator'!A44,'Lorri 401b'!N:N,0),0)</f>
        <v>3828412.6924413554</v>
      </c>
      <c r="S44" s="25">
        <f t="shared" ca="1" si="7"/>
        <v>6298397.8707955927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2446891.3211311297</v>
      </c>
      <c r="R45" s="25">
        <f t="array" aca="1" ref="R45" ca="1">INDEX('Lorri 401b'!L:L,MATCH('Retirement Calculator'!A45,'Lorri 401b'!N:N,0),0)</f>
        <v>3844364.4119931944</v>
      </c>
      <c r="S45" s="25">
        <f t="shared" ca="1" si="7"/>
        <v>6291255.7331243241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2423701.2395029259</v>
      </c>
      <c r="R46" s="25">
        <f t="array" aca="1" ref="R46" ca="1">INDEX('Lorri 401b'!L:L,MATCH('Retirement Calculator'!A46,'Lorri 401b'!N:N,0),0)</f>
        <v>3860382.5970431659</v>
      </c>
      <c r="S46" s="25">
        <f t="shared" ca="1" si="7"/>
        <v>6284083.8365460914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2400414.5325346044</v>
      </c>
      <c r="R47" s="25">
        <f t="array" aca="1" ref="R47" ca="1">INDEX('Lorri 401b'!L:L,MATCH('Retirement Calculator'!A47,'Lorri 401b'!N:N,0),0)</f>
        <v>3876467.5245308457</v>
      </c>
      <c r="S47" s="25">
        <f t="shared" ca="1" si="7"/>
        <v>6276882.0570654497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2377030.7976205815</v>
      </c>
      <c r="R48" s="25">
        <f t="array" aca="1" ref="R48" ca="1">INDEX('Lorri 401b'!L:L,MATCH('Retirement Calculator'!A48,'Lorri 401b'!N:N,0),0)</f>
        <v>3892619.4725497244</v>
      </c>
      <c r="S48" s="25">
        <f t="shared" ca="1" si="7"/>
        <v>6269650.2701703059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2353549.6304777502</v>
      </c>
      <c r="R49" s="25">
        <f t="array" aca="1" ref="R49" ca="1">INDEX('Lorri 401b'!L:L,MATCH('Retirement Calculator'!A49,'Lorri 401b'!N:N,0),0)</f>
        <v>3908838.720352015</v>
      </c>
      <c r="S49" s="25">
        <f t="shared" ca="1" si="7"/>
        <v>6262388.3508297652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2329970.6251384905</v>
      </c>
      <c r="R50" s="25">
        <f t="array" aca="1" ref="R50" ca="1">INDEX('Lorri 401b'!L:L,MATCH('Retirement Calculator'!A50,'Lorri 401b'!N:N,0),0)</f>
        <v>3925125.5483534816</v>
      </c>
      <c r="S50" s="25">
        <f t="shared" ca="1" si="7"/>
        <v>6255096.1734919716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2306293.3739436502</v>
      </c>
      <c r="R51" s="25">
        <f t="array" aca="1" ref="R51" ca="1">INDEX('Lorri 401b'!L:L,MATCH('Retirement Calculator'!A51,'Lorri 401b'!N:N,0),0)</f>
        <v>3941480.2381382878</v>
      </c>
      <c r="S51" s="25">
        <f t="shared" ca="1" si="7"/>
        <v>6247773.6120819375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2282517.4675354981</v>
      </c>
      <c r="R52" s="25">
        <f t="array" aca="1" ref="R52" ca="1">INDEX('Lorri 401b'!L:L,MATCH('Retirement Calculator'!A52,'Lorri 401b'!N:N,0),0)</f>
        <v>3957903.072463864</v>
      </c>
      <c r="S52" s="25">
        <f t="shared" ca="1" si="7"/>
        <v>6240420.5399993621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2259421.7281839787</v>
      </c>
      <c r="R53" s="25">
        <f t="array" aca="1" ref="R53" ca="1">INDEX('Lorri 401b'!L:L,MATCH('Retirement Calculator'!A53,'Lorri 401b'!N:N,0),0)</f>
        <v>3974394.3352657966</v>
      </c>
      <c r="S53" s="25">
        <f t="shared" ca="1" si="7"/>
        <v>6233816.0634497758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2236229.7565851617</v>
      </c>
      <c r="R54" s="25">
        <f t="array" aca="1" ref="R54" ca="1">INDEX('Lorri 401b'!L:L,MATCH('Retirement Calculator'!A54,'Lorri 401b'!N:N,0),0)</f>
        <v>3990954.3116627373</v>
      </c>
      <c r="S54" s="25">
        <f t="shared" ca="1" si="7"/>
        <v>6227184.0682478994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2212941.1517713494</v>
      </c>
      <c r="R55" s="25">
        <f t="array" aca="1" ref="R55" ca="1">INDEX('Lorri 401b'!L:L,MATCH('Retirement Calculator'!A55,'Lorri 401b'!N:N,0),0)</f>
        <v>4007583.2879613321</v>
      </c>
      <c r="S55" s="25">
        <f t="shared" ca="1" si="7"/>
        <v>6220524.439732682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2189555.511104146</v>
      </c>
      <c r="R56" s="25">
        <f t="array" aca="1" ref="R56" ca="1">INDEX('Lorri 401b'!L:L,MATCH('Retirement Calculator'!A56,'Lorri 401b'!N:N,0),0)</f>
        <v>4024281.551661171</v>
      </c>
      <c r="S56" s="25">
        <f t="shared" ca="1" si="7"/>
        <v>6213837.062765317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2166072.430267496</v>
      </c>
      <c r="R57" s="25">
        <f t="array" aca="1" ref="R57" ca="1">INDEX('Lorri 401b'!L:L,MATCH('Retirement Calculator'!A57,'Lorri 401b'!N:N,0),0)</f>
        <v>4041049.3914597593</v>
      </c>
      <c r="S57" s="25">
        <f t="shared" ca="1" si="7"/>
        <v>6207121.8217272554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2142491.5032606935</v>
      </c>
      <c r="R58" s="25">
        <f t="array" aca="1" ref="R58" ca="1">INDEX('Lorri 401b'!L:L,MATCH('Retirement Calculator'!A58,'Lorri 401b'!N:N,0),0)</f>
        <v>4057887.0972575084</v>
      </c>
      <c r="S58" s="25">
        <f t="shared" ca="1" si="7"/>
        <v>6200378.6005182024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2118812.3223913624</v>
      </c>
      <c r="R59" s="25">
        <f t="array" aca="1" ref="R59" ca="1">INDEX('Lorri 401b'!L:L,MATCH('Retirement Calculator'!A59,'Lorri 401b'!N:N,0),0)</f>
        <v>4074794.9601627481</v>
      </c>
      <c r="S59" s="25">
        <f t="shared" ca="1" si="7"/>
        <v>6193607.2825541105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2095034.4782684091</v>
      </c>
      <c r="R60" s="25">
        <f t="array" aca="1" ref="R60" ca="1">INDEX('Lorri 401b'!L:L,MATCH('Retirement Calculator'!A60,'Lorri 401b'!N:N,0),0)</f>
        <v>4091773.2724967594</v>
      </c>
      <c r="S60" s="25">
        <f t="shared" ca="1" si="7"/>
        <v>6186807.750765169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2071157.5597949435</v>
      </c>
      <c r="R61" s="25">
        <f t="array" aca="1" ref="R61" ca="1">INDEX('Lorri 401b'!L:L,MATCH('Retirement Calculator'!A61,'Lorri 401b'!N:N,0),0)</f>
        <v>4108822.3277988294</v>
      </c>
      <c r="S61" s="25">
        <f t="shared" ca="1" si="7"/>
        <v>6179979.8875937732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2047181.1541611718</v>
      </c>
      <c r="R62" s="25">
        <f t="array" aca="1" ref="R62" ca="1">INDEX('Lorri 401b'!L:L,MATCH('Retirement Calculator'!A62,'Lorri 401b'!N:N,0),0)</f>
        <v>4125942.4208313245</v>
      </c>
      <c r="S62" s="25">
        <f t="shared" ca="1" si="7"/>
        <v>6173123.5749924965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2023104.8468372594</v>
      </c>
      <c r="R63" s="25">
        <f t="array" aca="1" ref="R63" ca="1">INDEX('Lorri 401b'!L:L,MATCH('Retirement Calculator'!A63,'Lorri 401b'!N:N,0),0)</f>
        <v>4143133.8475847882</v>
      </c>
      <c r="S63" s="25">
        <f t="shared" ca="1" si="7"/>
        <v>6166238.6944220476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1998928.2215661639</v>
      </c>
      <c r="R64" s="25">
        <f t="array" aca="1" ref="R64" ca="1">INDEX('Lorri 401b'!L:L,MATCH('Retirement Calculator'!A64,'Lorri 401b'!N:N,0),0)</f>
        <v>4160396.9052830581</v>
      </c>
      <c r="S64" s="25">
        <f t="shared" ca="1" si="7"/>
        <v>6159325.126849222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1974650.8603564389</v>
      </c>
      <c r="R65" s="25">
        <f t="array" aca="1" ref="R65" ca="1">INDEX('Lorri 401b'!L:L,MATCH('Retirement Calculator'!A65,'Lorri 401b'!N:N,0),0)</f>
        <v>4177731.8923884043</v>
      </c>
      <c r="S65" s="25">
        <f t="shared" ca="1" si="7"/>
        <v>6152382.7527448433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1950272.3434750068</v>
      </c>
      <c r="R66" s="25">
        <f t="array" aca="1" ref="R66" ca="1">INDEX('Lorri 401b'!L:L,MATCH('Retirement Calculator'!A66,'Lorri 401b'!N:N,0),0)</f>
        <v>4195139.1086066896</v>
      </c>
      <c r="S66" s="25">
        <f t="shared" ca="1" si="7"/>
        <v>6145411.4520816961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1925792.2494399019</v>
      </c>
      <c r="R67" s="25">
        <f t="array" aca="1" ref="R67" ca="1">INDEX('Lorri 401b'!L:L,MATCH('Retirement Calculator'!A67,'Lorri 401b'!N:N,0),0)</f>
        <v>4212618.854892551</v>
      </c>
      <c r="S67" s="25">
        <f t="shared" ca="1" si="7"/>
        <v>6138411.1043324526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1901210.1550129841</v>
      </c>
      <c r="R68" s="25">
        <f t="array" aca="1" ref="R68" ca="1">INDEX('Lorri 401b'!L:L,MATCH('Retirement Calculator'!A68,'Lorri 401b'!N:N,0),0)</f>
        <v>4230171.433454603</v>
      </c>
      <c r="S68" s="25">
        <f t="shared" ca="1" si="7"/>
        <v>6131381.5884675868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1876525.6351926208</v>
      </c>
      <c r="R69" s="25">
        <f t="array" aca="1" ref="R69" ca="1">INDEX('Lorri 401b'!L:L,MATCH('Retirement Calculator'!A69,'Lorri 401b'!N:N,0),0)</f>
        <v>4247797.1477606641</v>
      </c>
      <c r="S69" s="25">
        <f t="shared" ca="1" si="7"/>
        <v>6124322.7829532847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1851738.2632063394</v>
      </c>
      <c r="R70" s="25">
        <f t="array" aca="1" ref="R70" ca="1">INDEX('Lorri 401b'!L:L,MATCH('Retirement Calculator'!A70,'Lorri 401b'!N:N,0),0)</f>
        <v>4265496.3025430003</v>
      </c>
      <c r="S70" s="25">
        <f t="shared" ca="1" si="7"/>
        <v>6117234.5657493398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1826847.6105034484</v>
      </c>
      <c r="R71" s="25">
        <f t="array" aca="1" ref="R71" ca="1">INDEX('Lorri 401b'!L:L,MATCH('Retirement Calculator'!A71,'Lorri 401b'!N:N,0),0)</f>
        <v>4283269.2038035961</v>
      </c>
      <c r="S71" s="25">
        <f t="shared" ca="1" si="7"/>
        <v>6110116.8143070443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1801853.2467476288</v>
      </c>
      <c r="R72" s="25">
        <f t="array" aca="1" ref="R72" ca="1">INDEX('Lorri 401b'!L:L,MATCH('Retirement Calculator'!A72,'Lorri 401b'!N:N,0),0)</f>
        <v>4301116.1588194445</v>
      </c>
      <c r="S72" s="25">
        <f t="shared" ca="1" si="7"/>
        <v>6102969.4055670733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1776754.7398094933</v>
      </c>
      <c r="R73" s="25">
        <f t="array" aca="1" ref="R73" ca="1">INDEX('Lorri 401b'!L:L,MATCH('Retirement Calculator'!A73,'Lorri 401b'!N:N,0),0)</f>
        <v>4319037.4761478584</v>
      </c>
      <c r="S73" s="25">
        <f t="shared" ca="1" si="7"/>
        <v>6095792.215957352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1751551.6557591155</v>
      </c>
      <c r="R74" s="25">
        <f t="array" aca="1" ref="R74" ca="1">INDEX('Lorri 401b'!L:L,MATCH('Retirement Calculator'!A74,'Lorri 401b'!N:N,0),0)</f>
        <v>4337033.4656318082</v>
      </c>
      <c r="S74" s="25">
        <f t="shared" ca="1" si="7"/>
        <v>6088585.1213909239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1726243.5588585278</v>
      </c>
      <c r="R75" s="25">
        <f t="array" aca="1" ref="R75" ca="1">INDEX('Lorri 401b'!L:L,MATCH('Retirement Calculator'!A75,'Lorri 401b'!N:N,0),0)</f>
        <v>4355104.4384052744</v>
      </c>
      <c r="S75" s="25">
        <f t="shared" ca="1" si="7"/>
        <v>6081347.9972638022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1700830.0115541876</v>
      </c>
      <c r="R76" s="25">
        <f t="array" aca="1" ref="R76" ca="1">INDEX('Lorri 401b'!L:L,MATCH('Retirement Calculator'!A76,'Lorri 401b'!N:N,0),0)</f>
        <v>4373250.7068986297</v>
      </c>
      <c r="S76" s="25">
        <f t="shared" ca="1" si="7"/>
        <v>6074080.7184528168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1675310.5744694127</v>
      </c>
      <c r="R77" s="25">
        <f t="array" aca="1" ref="R77" ca="1">INDEX('Lorri 401b'!L:L,MATCH('Retirement Calculator'!A77,'Lorri 401b'!N:N,0),0)</f>
        <v>4391472.5848440407</v>
      </c>
      <c r="S77" s="25">
        <f t="shared" ca="1" si="7"/>
        <v>6066783.1593134534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1673181.5069943408</v>
      </c>
      <c r="R78" s="25">
        <f t="array" aca="1" ref="R78" ca="1">INDEX('Lorri 401b'!L:L,MATCH('Retirement Calculator'!A78,'Lorri 401b'!N:N,0),0)</f>
        <v>4386273.6866833344</v>
      </c>
      <c r="S78" s="25">
        <f t="shared" ca="1" si="7"/>
        <v>6059455.193677675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1671043.5684047893</v>
      </c>
      <c r="R79" s="25">
        <f t="array" aca="1" ref="R79" ca="1">INDEX('Lorri 401b'!L:L,MATCH('Retirement Calculator'!A79,'Lorri 401b'!N:N,0),0)</f>
        <v>4381053.1264469586</v>
      </c>
      <c r="S79" s="25">
        <f t="shared" ca="1" si="7"/>
        <v>6052096.6948517477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1668896.7217377815</v>
      </c>
      <c r="R80" s="25">
        <f t="array" aca="1" ref="R80" ca="1">INDEX('Lorri 401b'!L:L,MATCH('Retirement Calculator'!A80,'Lorri 401b'!N:N,0),0)</f>
        <v>4375810.8138762647</v>
      </c>
      <c r="S80" s="25">
        <f t="shared" ca="1" si="7"/>
        <v>6044707.5356140463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1666740.9298763277</v>
      </c>
      <c r="R81" s="25">
        <f t="array" aca="1" ref="R81" ca="1">INDEX('Lorri 401b'!L:L,MATCH('Retirement Calculator'!A81,'Lorri 401b'!N:N,0),0)</f>
        <v>4370546.6583365258</v>
      </c>
      <c r="S81" s="25">
        <f t="shared" ca="1" si="7"/>
        <v>6037287.5882128533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1664576.1555487846</v>
      </c>
      <c r="R82" s="25">
        <f t="array" aca="1" ref="R82" ca="1">INDEX('Lorri 401b'!L:L,MATCH('Retirement Calculator'!A82,'Lorri 401b'!N:N,0),0)</f>
        <v>4365260.568815372</v>
      </c>
      <c r="S82" s="25">
        <f t="shared" ca="1" si="7"/>
        <v>6029836.7243641568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1662402.36132821</v>
      </c>
      <c r="R83" s="25">
        <f t="array" aca="1" ref="R83" ca="1">INDEX('Lorri 401b'!L:L,MATCH('Retirement Calculator'!A83,'Lorri 401b'!N:N,0),0)</f>
        <v>4359952.4539212128</v>
      </c>
      <c r="S83" s="25">
        <f t="shared" ca="1" si="7"/>
        <v>6022354.8152494226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1660219.5096317164</v>
      </c>
      <c r="R84" s="25">
        <f t="array" aca="1" ref="R84" ca="1">INDEX('Lorri 401b'!L:L,MATCH('Retirement Calculator'!A84,'Lorri 401b'!N:N,0),0)</f>
        <v>4354622.2218816616</v>
      </c>
      <c r="S84" s="25">
        <f t="shared" ca="1" si="7"/>
        <v>6014841.7315133782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1658027.5627198208</v>
      </c>
      <c r="R85" s="25">
        <f t="array" aca="1" ref="R85" ca="1">INDEX('Lorri 401b'!L:L,MATCH('Retirement Calculator'!A85,'Lorri 401b'!N:N,0),0)</f>
        <v>4349269.7805419452</v>
      </c>
      <c r="S85" s="25">
        <f t="shared" ca="1" si="7"/>
        <v>6007297.3432617662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1655826.4826957921</v>
      </c>
      <c r="R86" s="25">
        <f t="array" aca="1" ref="R86" ca="1">INDEX('Lorri 401b'!L:L,MATCH('Retirement Calculator'!A86,'Lorri 401b'!N:N,0),0)</f>
        <v>4343895.0373633131</v>
      </c>
      <c r="S86" s="25">
        <f t="shared" ca="1" si="7"/>
        <v>5999721.520059105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1653616.2315049968</v>
      </c>
      <c r="R87" s="25">
        <f t="array" aca="1" ref="R87" ca="1">INDEX('Lorri 401b'!L:L,MATCH('Retirement Calculator'!A87,'Lorri 401b'!N:N,0),0)</f>
        <v>4338497.8994214376</v>
      </c>
      <c r="S87" s="25">
        <f t="shared" ca="1" si="7"/>
        <v>5992114.130926434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1651396.7709342397</v>
      </c>
      <c r="R88" s="25">
        <f t="array" aca="1" ref="R88" ca="1">INDEX('Lorri 401b'!L:L,MATCH('Retirement Calculator'!A88,'Lorri 401b'!N:N,0),0)</f>
        <v>4333078.2734048041</v>
      </c>
      <c r="S88" s="25">
        <f t="shared" ca="1" si="7"/>
        <v>5984475.044339044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1649168.0626111045</v>
      </c>
      <c r="R89" s="25">
        <f t="array" aca="1" ref="R89" ca="1">INDEX('Lorri 401b'!L:L,MATCH('Retirement Calculator'!A89,'Lorri 401b'!N:N,0),0)</f>
        <v>4327636.0656131012</v>
      </c>
      <c r="S89" s="25">
        <f t="shared" ca="1" si="7"/>
        <v>5976804.1282242052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1646930.0680032896</v>
      </c>
      <c r="R90" s="25">
        <f t="array" aca="1" ref="R90" ca="1">INDEX('Lorri 401b'!L:L,MATCH('Retirement Calculator'!A90,'Lorri 401b'!N:N,0),0)</f>
        <v>4322171.1819555992</v>
      </c>
      <c r="S90" s="25">
        <f t="shared" ca="1" si="7"/>
        <v>5969101.2499588886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1644682.7484179421</v>
      </c>
      <c r="R91" s="25">
        <f t="array" aca="1" ref="R91" ca="1">INDEX('Lorri 401b'!L:L,MATCH('Retirement Calculator'!A91,'Lorri 401b'!N:N,0),0)</f>
        <v>4316683.5279495241</v>
      </c>
      <c r="S91" s="25">
        <f t="shared" ca="1" si="7"/>
        <v>5961366.276367466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1642426.065000989</v>
      </c>
      <c r="R92" s="25">
        <f t="array" aca="1" ref="R92" ca="1">INDEX('Lorri 401b'!L:L,MATCH('Retirement Calculator'!A92,'Lorri 401b'!N:N,0),0)</f>
        <v>4311173.0087184245</v>
      </c>
      <c r="S92" s="25">
        <f t="shared" ca="1" si="7"/>
        <v>5953599.073719414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1640159.9787364653</v>
      </c>
      <c r="R93" s="25">
        <f t="array" aca="1" ref="R93" ca="1">INDEX('Lorri 401b'!L:L,MATCH('Retirement Calculator'!A93,'Lorri 401b'!N:N,0),0)</f>
        <v>4305639.5289905285</v>
      </c>
      <c r="S93" s="25">
        <f t="shared" ca="1" si="7"/>
        <v>5945799.5077269934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1637884.4504458394</v>
      </c>
      <c r="R94" s="25">
        <f t="array" aca="1" ref="R94" ca="1">INDEX('Lorri 401b'!L:L,MATCH('Retirement Calculator'!A94,'Lorri 401b'!N:N,0),0)</f>
        <v>4300082.9930970995</v>
      </c>
      <c r="S94" s="25">
        <f t="shared" ca="1" si="7"/>
        <v>5937967.4435429387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1635599.4407873359</v>
      </c>
      <c r="R95" s="25">
        <f t="array" aca="1" ref="R95" ca="1">INDEX('Lorri 401b'!L:L,MATCH('Retirement Calculator'!A95,'Lorri 401b'!N:N,0),0)</f>
        <v>4294503.3049707813</v>
      </c>
      <c r="S95" s="25">
        <f t="shared" ca="1" si="7"/>
        <v>5930102.7457581172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1633304.9102552552</v>
      </c>
      <c r="R96" s="25">
        <f t="array" aca="1" ref="R96" ca="1">INDEX('Lorri 401b'!L:L,MATCH('Retirement Calculator'!A96,'Lorri 401b'!N:N,0),0)</f>
        <v>4288900.3681439366</v>
      </c>
      <c r="S96" s="25">
        <f t="shared" ca="1" si="7"/>
        <v>5922205.2783991918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1631000.8191792909</v>
      </c>
      <c r="R97" s="25">
        <f t="array" aca="1" ref="R97" ca="1">INDEX('Lorri 401b'!L:L,MATCH('Retirement Calculator'!A97,'Lorri 401b'!N:N,0),0)</f>
        <v>4283274.0857469803</v>
      </c>
      <c r="S97" s="25">
        <f t="shared" ca="1" si="7"/>
        <v>5914274.9049262712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1628687.1277238436</v>
      </c>
      <c r="R98" s="25">
        <f t="array" aca="1" ref="R98" ca="1">INDEX('Lorri 401b'!L:L,MATCH('Retirement Calculator'!A98,'Lorri 401b'!N:N,0),0)</f>
        <v>4277624.3605067031</v>
      </c>
      <c r="S98" s="25">
        <f t="shared" ca="1" si="7"/>
        <v>5906311.4882305469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1626363.7958873317</v>
      </c>
      <c r="R99" s="25">
        <f t="array" aca="1" ref="R99" ca="1">INDEX('Lorri 401b'!L:L,MATCH('Retirement Calculator'!A99,'Lorri 401b'!N:N,0),0)</f>
        <v>4271951.094744591</v>
      </c>
      <c r="S99" s="25">
        <f t="shared" ca="1" si="7"/>
        <v>5898314.8906319225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1624030.7835015012</v>
      </c>
      <c r="R100" s="25">
        <f t="array" aca="1" ref="R100" ca="1">INDEX('Lorri 401b'!L:L,MATCH('Retirement Calculator'!A100,'Lorri 401b'!N:N,0),0)</f>
        <v>4266254.1903751371</v>
      </c>
      <c r="S100" s="25">
        <f t="shared" ca="1" si="7"/>
        <v>5890284.9738766383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1621688.0502307296</v>
      </c>
      <c r="R101" s="25">
        <f t="array" aca="1" ref="R101" ca="1">INDEX('Lorri 401b'!L:L,MATCH('Retirement Calculator'!A101,'Lorri 401b'!N:N,0),0)</f>
        <v>4260533.5489041442</v>
      </c>
      <c r="S101" s="25">
        <f t="shared" ca="1" si="7"/>
        <v>5882221.5991348736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1619335.5555713298</v>
      </c>
      <c r="R102" s="25">
        <f t="array" aca="1" ref="R102" ca="1">INDEX('Lorri 401b'!L:L,MATCH('Retirement Calculator'!A102,'Lorri 401b'!N:N,0),0)</f>
        <v>4254789.0714270221</v>
      </c>
      <c r="S102" s="25">
        <f t="shared" ca="1" si="7"/>
        <v>5874124.6269983519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1616973.2588508492</v>
      </c>
      <c r="R103" s="25">
        <f t="array" aca="1" ref="R103" ca="1">INDEX('Lorri 401b'!L:L,MATCH('Retirement Calculator'!A103,'Lorri 401b'!N:N,0),0)</f>
        <v>4249020.6586270779</v>
      </c>
      <c r="S103" s="25">
        <f t="shared" ca="1" si="7"/>
        <v>5865993.9174779272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1614601.1192273665</v>
      </c>
      <c r="R104" s="25">
        <f t="array" aca="1" ref="R104" ca="1">INDEX('Lorri 401b'!L:L,MATCH('Retirement Calculator'!A104,'Lorri 401b'!N:N,0),0)</f>
        <v>4243228.2107738014</v>
      </c>
      <c r="S104" s="25">
        <f t="shared" ca="1" si="7"/>
        <v>5857829.330001168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1612219.0956887861</v>
      </c>
      <c r="R105" s="25">
        <f t="array" aca="1" ref="R105" ca="1">INDEX('Lorri 401b'!L:L,MATCH('Retirement Calculator'!A105,'Lorri 401b'!N:N,0),0)</f>
        <v>4237411.6277211355</v>
      </c>
      <c r="S105" s="25">
        <f t="shared" ca="1" si="7"/>
        <v>5849630.7234099219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1609827.1470521283</v>
      </c>
      <c r="R106" s="25">
        <f t="array" aca="1" ref="R106" ca="1">INDEX('Lorri 401b'!L:L,MATCH('Retirement Calculator'!A106,'Lorri 401b'!N:N,0),0)</f>
        <v>4231570.8089057505</v>
      </c>
      <c r="S106" s="25">
        <f t="shared" ca="1" si="7"/>
        <v>5841397.9559578784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1607425.2319628177</v>
      </c>
      <c r="R107" s="25">
        <f t="array" aca="1" ref="R107" ca="1">INDEX('Lorri 401b'!L:L,MATCH('Retirement Calculator'!A107,'Lorri 401b'!N:N,0),0)</f>
        <v>4225705.6533453017</v>
      </c>
      <c r="S107" s="25">
        <f t="shared" ca="1" si="7"/>
        <v>5833130.8853081195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1605692.225575635</v>
      </c>
      <c r="R108" s="25">
        <f t="array" aca="1" ref="R108" ca="1">INDEX('Lorri 401b'!L:L,MATCH('Retirement Calculator'!A108,'Lorri 401b'!N:N,0),0)</f>
        <v>4221567.2262883512</v>
      </c>
      <c r="S108" s="25">
        <f t="shared" ca="1" si="7"/>
        <v>5827259.4518639864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1603951.9983285058</v>
      </c>
      <c r="R109" s="25">
        <f t="array" aca="1" ref="R109" ca="1">INDEX('Lorri 401b'!L:L,MATCH('Retirement Calculator'!A109,'Lorri 401b'!N:N,0),0)</f>
        <v>4217411.55578533</v>
      </c>
      <c r="S109" s="25">
        <f t="shared" ca="1" si="7"/>
        <v>5821363.554113836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1602204.5201345135</v>
      </c>
      <c r="R110" s="25">
        <f t="array" aca="1" ref="R110" ca="1">INDEX('Lorri 401b'!L:L,MATCH('Retirement Calculator'!A110,'Lorri 401b'!N:N,0),0)</f>
        <v>4213238.5699885469</v>
      </c>
      <c r="S110" s="25">
        <f t="shared" ca="1" si="7"/>
        <v>5815443.0901230602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1600449.7607813796</v>
      </c>
      <c r="R111" s="25">
        <f t="array" aca="1" ref="R111" ca="1">INDEX('Lorri 401b'!L:L,MATCH('Retirement Calculator'!A111,'Lorri 401b'!N:N,0),0)</f>
        <v>4209048.1967509426</v>
      </c>
      <c r="S111" s="25">
        <f t="shared" ca="1" si="7"/>
        <v>5809497.957532322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1598687.689930941</v>
      </c>
      <c r="R112" s="25">
        <f t="array" aca="1" ref="R112" ca="1">INDEX('Lorri 401b'!L:L,MATCH('Retirement Calculator'!A112,'Lorri 401b'!N:N,0),0)</f>
        <v>4204840.3636248484</v>
      </c>
      <c r="S112" s="25">
        <f t="shared" ca="1" si="7"/>
        <v>5803528.0535557894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1596918.2771186254</v>
      </c>
      <c r="R113" s="25">
        <f t="array" aca="1" ref="R113" ca="1">INDEX('Lorri 401b'!L:L,MATCH('Retirement Calculator'!A113,'Lorri 401b'!N:N,0),0)</f>
        <v>4200614.9978607288</v>
      </c>
      <c r="S113" s="25">
        <f t="shared" ca="1" si="7"/>
        <v>5797533.2749793539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1595141.4917529251</v>
      </c>
      <c r="R114" s="25">
        <f t="array" aca="1" ref="R114" ca="1">INDEX('Lorri 401b'!L:L,MATCH('Retirement Calculator'!A114,'Lorri 401b'!N:N,0),0)</f>
        <v>4196372.0264059259</v>
      </c>
      <c r="S114" s="25">
        <f t="shared" ca="1" si="7"/>
        <v>5791513.5181588512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1593357.3031148678</v>
      </c>
      <c r="R115" s="25">
        <f t="array" aca="1" ref="R115" ca="1">INDEX('Lorri 401b'!L:L,MATCH('Retirement Calculator'!A115,'Lorri 401b'!N:N,0),0)</f>
        <v>4192111.3759033941</v>
      </c>
      <c r="S115" s="25">
        <f t="shared" ca="1" si="7"/>
        <v>5785468.6790182618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1591565.6803574853</v>
      </c>
      <c r="R116" s="25">
        <f t="array" aca="1" ref="R116" ca="1">INDEX('Lorri 401b'!L:L,MATCH('Retirement Calculator'!A116,'Lorri 401b'!N:N,0),0)</f>
        <v>4187832.9726904351</v>
      </c>
      <c r="S116" s="25">
        <f t="shared" ca="1" si="7"/>
        <v>5779398.6530479202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1589766.5925052804</v>
      </c>
      <c r="R117" s="25">
        <f t="array" aca="1" ref="R117" ca="1">INDEX('Lorri 401b'!L:L,MATCH('Retirement Calculator'!A117,'Lorri 401b'!N:N,0),0)</f>
        <v>4183536.7427974222</v>
      </c>
      <c r="S117" s="25">
        <f t="shared" ca="1" si="7"/>
        <v>5773303.3353027031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1587960.0084536914</v>
      </c>
      <c r="R118" s="25">
        <f t="array" aca="1" ref="R118" ca="1">INDEX('Lorri 401b'!L:L,MATCH('Retirement Calculator'!A118,'Lorri 401b'!N:N,0),0)</f>
        <v>4179222.6119465218</v>
      </c>
      <c r="S118" s="25">
        <f t="shared" ca="1" si="7"/>
        <v>5767182.6204002127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1586145.896968554</v>
      </c>
      <c r="R119" s="25">
        <f t="array" aca="1" ref="R119" ca="1">INDEX('Lorri 401b'!L:L,MATCH('Retirement Calculator'!A119,'Lorri 401b'!N:N,0),0)</f>
        <v>4174890.5055504092</v>
      </c>
      <c r="S119" s="25">
        <f t="shared" ca="1" si="7"/>
        <v>5761036.4025189634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1584324.2266855619</v>
      </c>
      <c r="R120" s="25">
        <f t="array" aca="1" ref="R120" ca="1">INDEX('Lorri 401b'!L:L,MATCH('Retirement Calculator'!A120,'Lorri 401b'!N:N,0),0)</f>
        <v>4170540.3487109798</v>
      </c>
      <c r="S120" s="25">
        <f t="shared" ca="1" si="7"/>
        <v>5754864.5753965415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1582494.966109724</v>
      </c>
      <c r="R121" s="25">
        <f t="array" aca="1" ref="R121" ca="1">INDEX('Lorri 401b'!L:L,MATCH('Retirement Calculator'!A121,'Lorri 401b'!N:N,0),0)</f>
        <v>4166172.0662180525</v>
      </c>
      <c r="S121" s="25">
        <f t="shared" ca="1" si="7"/>
        <v>5748667.0323277768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1580658.0836148201</v>
      </c>
      <c r="R122" s="25">
        <f t="array" aca="1" ref="R122" ca="1">INDEX('Lorri 401b'!L:L,MATCH('Retirement Calculator'!A122,'Lorri 401b'!N:N,0),0)</f>
        <v>4161785.5825480716</v>
      </c>
      <c r="S122" s="25">
        <f t="shared" ca="1" si="7"/>
        <v>5742443.6661628913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1578813.5474428541</v>
      </c>
      <c r="R123" s="25">
        <f t="array" aca="1" ref="R123" ca="1">INDEX('Lorri 401b'!L:L,MATCH('Retirement Calculator'!A123,'Lorri 401b'!N:N,0),0)</f>
        <v>4157380.8218627991</v>
      </c>
      <c r="S123" s="25">
        <f t="shared" ca="1" si="7"/>
        <v>5736194.3693056535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1576961.325703505</v>
      </c>
      <c r="R124" s="25">
        <f t="array" aca="1" ref="R124" ca="1">INDEX('Lorri 401b'!L:L,MATCH('Retirement Calculator'!A124,'Lorri 401b'!N:N,0),0)</f>
        <v>4152957.7080080044</v>
      </c>
      <c r="S124" s="25">
        <f t="shared" ca="1" si="7"/>
        <v>5729919.0337115098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1575101.3863735751</v>
      </c>
      <c r="R125" s="25">
        <f t="array" aca="1" ref="R125" ca="1">INDEX('Lorri 401b'!L:L,MATCH('Retirement Calculator'!A125,'Lorri 401b'!N:N,0),0)</f>
        <v>4148516.1645121481</v>
      </c>
      <c r="S125" s="25">
        <f t="shared" ca="1" si="7"/>
        <v>5723617.550885723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1573233.6972964371</v>
      </c>
      <c r="R126" s="25">
        <f t="array" aca="1" ref="R126" ca="1">INDEX('Lorri 401b'!L:L,MATCH('Retirement Calculator'!A126,'Lorri 401b'!N:N,0),0)</f>
        <v>4144056.1145850592</v>
      </c>
      <c r="S126" s="25">
        <f t="shared" ca="1" si="7"/>
        <v>5717289.8118814966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1571358.2261814778</v>
      </c>
      <c r="R127" s="25">
        <f t="array" aca="1" ref="R127" ca="1">INDEX('Lorri 401b'!L:L,MATCH('Retirement Calculator'!A127,'Lorri 401b'!N:N,0),0)</f>
        <v>4139577.4811166073</v>
      </c>
      <c r="S127" s="25">
        <f t="shared" ca="1" si="7"/>
        <v>5710935.7072980851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1569474.9406035396</v>
      </c>
      <c r="R128" s="25">
        <f t="array" aca="1" ref="R128" ca="1">INDEX('Lorri 401b'!L:L,MATCH('Retirement Calculator'!A128,'Lorri 401b'!N:N,0),0)</f>
        <v>4135080.1866753702</v>
      </c>
      <c r="S128" s="25">
        <f t="shared" ca="1" si="7"/>
        <v>5704555.12727891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1567583.8080023599</v>
      </c>
      <c r="R129" s="25">
        <f t="array" aca="1" ref="R129" ca="1">INDEX('Lorri 401b'!L:L,MATCH('Retirement Calculator'!A129,'Lorri 401b'!N:N,0),0)</f>
        <v>4130564.1535072946</v>
      </c>
      <c r="S129" s="25">
        <f t="shared" ca="1" si="7"/>
        <v>5698147.9615096543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1565684.7956820086</v>
      </c>
      <c r="R130" s="25">
        <f t="array" aca="1" ref="R130" ca="1">INDEX('Lorri 401b'!L:L,MATCH('Retirement Calculator'!A130,'Lorri 401b'!N:N,0),0)</f>
        <v>4126029.3035343522</v>
      </c>
      <c r="S130" s="25">
        <f t="shared" ca="1" si="7"/>
        <v>5691714.0992163606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1563777.8708103225</v>
      </c>
      <c r="R131" s="25">
        <f t="array" aca="1" ref="R131" ca="1">INDEX('Lorri 401b'!L:L,MATCH('Retirement Calculator'!A131,'Lorri 401b'!N:N,0),0)</f>
        <v>4121475.5583531889</v>
      </c>
      <c r="S131" s="25">
        <f t="shared" ca="1" si="7"/>
        <v>5685253.4291635118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1561863.0004183378</v>
      </c>
      <c r="R132" s="25">
        <f t="array" aca="1" ref="R132" ca="1">INDEX('Lorri 401b'!L:L,MATCH('Retirement Calculator'!A132,'Lorri 401b'!N:N,0),0)</f>
        <v>4116902.839233771</v>
      </c>
      <c r="S132" s="25">
        <f t="shared" ca="1" si="7"/>
        <v>5678765.839652109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1559940.1513997198</v>
      </c>
      <c r="R133" s="25">
        <f t="array" aca="1" ref="R133" ca="1">INDEX('Lorri 401b'!L:L,MATCH('Retirement Calculator'!A133,'Lorri 401b'!N:N,0),0)</f>
        <v>4112311.0671180221</v>
      </c>
      <c r="S133" s="25">
        <f t="shared" ca="1" si="7"/>
        <v>5672251.2185177421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1558009.2905101909</v>
      </c>
      <c r="R134" s="25">
        <f t="array" aca="1" ref="R134" ca="1">INDEX('Lorri 401b'!L:L,MATCH('Retirement Calculator'!A134,'Lorri 401b'!N:N,0),0)</f>
        <v>4107700.1626184578</v>
      </c>
      <c r="S134" s="25">
        <f t="shared" ca="1" si="7"/>
        <v>5665709.4531286489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1556070.3843669556</v>
      </c>
      <c r="R135" s="25">
        <f t="array" aca="1" ref="R135" ca="1">INDEX('Lorri 401b'!L:L,MATCH('Retirement Calculator'!A135,'Lorri 401b'!N:N,0),0)</f>
        <v>4103070.0460168119</v>
      </c>
      <c r="S135" s="25">
        <f t="shared" ca="1" si="7"/>
        <v>5659140.4303837679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1554123.3994481235</v>
      </c>
      <c r="R136" s="25">
        <f t="array" aca="1" ref="R136" ca="1">INDEX('Lorri 401b'!L:L,MATCH('Retirement Calculator'!A136,'Lorri 401b'!N:N,0),0)</f>
        <v>4098420.6372626591</v>
      </c>
      <c r="S136" s="25">
        <f t="shared" ca="1" si="7"/>
        <v>5652544.0367107829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1552168.3020921296</v>
      </c>
      <c r="R137" s="25">
        <f t="array" aca="1" ref="R137" ca="1">INDEX('Lorri 401b'!L:L,MATCH('Retirement Calculator'!A137,'Lorri 401b'!N:N,0),0)</f>
        <v>4093751.8559720307</v>
      </c>
      <c r="S137" s="25">
        <f t="shared" ca="1" si="7"/>
        <v>5645920.1580641605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1550205.0584971523</v>
      </c>
      <c r="R138" s="25">
        <f t="array" aca="1" ref="R138" ca="1">INDEX('Lorri 401b'!L:L,MATCH('Retirement Calculator'!A138,'Lorri 401b'!N:N,0),0)</f>
        <v>4089063.6214260245</v>
      </c>
      <c r="S138" s="25">
        <f t="shared" ca="1" si="7"/>
        <v>5639268.6799231768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1548233.6347205294</v>
      </c>
      <c r="R139" s="25">
        <f t="array" aca="1" ref="R139" ca="1">INDEX('Lorri 401b'!L:L,MATCH('Retirement Calculator'!A139,'Lorri 401b'!N:N,0),0)</f>
        <v>4084355.8525694101</v>
      </c>
      <c r="S139" s="25">
        <f t="shared" ca="1" si="7"/>
        <v>5632589.4872899391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1546253.9966781705</v>
      </c>
      <c r="R140" s="25">
        <f t="array" aca="1" ref="R140" ca="1">INDEX('Lorri 401b'!L:L,MATCH('Retirement Calculator'!A140,'Lorri 401b'!N:N,0),0)</f>
        <v>4079628.4680092265</v>
      </c>
      <c r="S140" s="25">
        <f t="shared" ca="1" si="7"/>
        <v>5625882.4646873968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1544266.1101439684</v>
      </c>
      <c r="R141" s="25">
        <f t="array" aca="1" ref="R141" ca="1">INDEX('Lorri 401b'!L:L,MATCH('Retirement Calculator'!A141,'Lorri 401b'!N:N,0),0)</f>
        <v>4074881.3860133751</v>
      </c>
      <c r="S141" s="25">
        <f t="shared" ca="1" si="7"/>
        <v>5619147.4961573435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1542269.940749207</v>
      </c>
      <c r="R142" s="25">
        <f t="array" aca="1" ref="R142" ca="1">INDEX('Lorri 401b'!L:L,MATCH('Retirement Calculator'!A142,'Lorri 401b'!N:N,0),0)</f>
        <v>4070114.5245092078</v>
      </c>
      <c r="S142" s="25">
        <f t="shared" ca="1" si="7"/>
        <v>5612384.4652584149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1540265.4539819676</v>
      </c>
      <c r="R143" s="25">
        <f t="array" aca="1" ref="R143" ca="1">INDEX('Lorri 401b'!L:L,MATCH('Retirement Calculator'!A143,'Lorri 401b'!N:N,0),0)</f>
        <v>4065327.8010821068</v>
      </c>
      <c r="S143" s="25">
        <f t="shared" ca="1" si="7"/>
        <v>5605593.255064074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1538252.6151865313</v>
      </c>
      <c r="R144" s="25">
        <f t="array" aca="1" ref="R144" ca="1">INDEX('Lorri 401b'!L:L,MATCH('Retirement Calculator'!A144,'Lorri 401b'!N:N,0),0)</f>
        <v>4060521.1329740593</v>
      </c>
      <c r="S144" s="25">
        <f t="shared" ca="1" si="7"/>
        <v>5598773.7481605904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1536231.3895627807</v>
      </c>
      <c r="R145" s="25">
        <f t="array" aca="1" ref="R145" ca="1">INDEX('Lorri 401b'!L:L,MATCH('Retirement Calculator'!A145,'Lorri 401b'!N:N,0),0)</f>
        <v>4055694.4370822283</v>
      </c>
      <c r="S145" s="25">
        <f t="shared" ca="1" si="7"/>
        <v>5591925.8266450092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1534201.7421655979</v>
      </c>
      <c r="R146" s="25">
        <f t="array" aca="1" ref="R146" ca="1">INDEX('Lorri 401b'!L:L,MATCH('Retirement Calculator'!A146,'Lorri 401b'!N:N,0),0)</f>
        <v>4050847.6299575148</v>
      </c>
      <c r="S146" s="25">
        <f t="shared" ca="1" si="7"/>
        <v>5585049.3721231129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1532163.6379042601</v>
      </c>
      <c r="R147" s="25">
        <f t="array" aca="1" ref="R147" ca="1">INDEX('Lorri 401b'!L:L,MATCH('Retirement Calculator'!A147,'Lorri 401b'!N:N,0),0)</f>
        <v>4045980.6278031147</v>
      </c>
      <c r="S147" s="25">
        <f t="shared" ca="1" si="7"/>
        <v>5578144.2657073746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1530117.0415418334</v>
      </c>
      <c r="R148" s="25">
        <f t="array" aca="1" ref="R148" ca="1">INDEX('Lorri 401b'!L:L,MATCH('Retirement Calculator'!A148,'Lorri 401b'!N:N,0),0)</f>
        <v>4041093.3464730713</v>
      </c>
      <c r="S148" s="25">
        <f t="shared" ca="1" si="7"/>
        <v>5571210.3880149052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1528061.9176945633</v>
      </c>
      <c r="R149" s="25">
        <f t="array" aca="1" ref="R149" ca="1">INDEX('Lorri 401b'!L:L,MATCH('Retirement Calculator'!A149,'Lorri 401b'!N:N,0),0)</f>
        <v>4036185.7014708193</v>
      </c>
      <c r="S149" s="25">
        <f t="shared" ca="1" si="7"/>
        <v>5564247.6191653823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1525998.2308312629</v>
      </c>
      <c r="R150" s="25">
        <f t="array" aca="1" ref="R150" ca="1">INDEX('Lorri 401b'!L:L,MATCH('Retirement Calculator'!A150,'Lorri 401b'!N:N,0),0)</f>
        <v>4031257.6079477249</v>
      </c>
      <c r="S150" s="25">
        <f t="shared" ca="1" si="7"/>
        <v>5557255.8387789875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1523925.9452726988</v>
      </c>
      <c r="R151" s="25">
        <f t="array" aca="1" ref="R151" ca="1">INDEX('Lorri 401b'!L:L,MATCH('Retirement Calculator'!A151,'Lorri 401b'!N:N,0),0)</f>
        <v>4026308.9807016174</v>
      </c>
      <c r="S151" s="25">
        <f t="shared" ca="1" si="7"/>
        <v>5550234.925974316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1521845.0251909739</v>
      </c>
      <c r="R152" s="25">
        <f t="array" aca="1" ref="R152" ca="1">INDEX('Lorri 401b'!L:L,MATCH('Retirement Calculator'!A152,'Lorri 401b'!N:N,0),0)</f>
        <v>4021339.7341753179</v>
      </c>
      <c r="S152" s="25">
        <f t="shared" ca="1" si="7"/>
        <v>5543184.7593662916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1519755.4346089086</v>
      </c>
      <c r="R153" s="25">
        <f t="array" aca="1" ref="R153" ca="1">INDEX('Lorri 401b'!L:L,MATCH('Retirement Calculator'!A153,'Lorri 401b'!N:N,0),0)</f>
        <v>4016349.7824551589</v>
      </c>
      <c r="S153" s="25">
        <f t="shared" ca="1" si="7"/>
        <v>5536105.2170640677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1517657.137399418</v>
      </c>
      <c r="R154" s="25">
        <f t="array" aca="1" ref="R154" ca="1">INDEX('Lorri 401b'!L:L,MATCH('Retirement Calculator'!A154,'Lorri 401b'!N:N,0),0)</f>
        <v>4011339.039269499</v>
      </c>
      <c r="S154" s="25">
        <f t="shared" ca="1" si="7"/>
        <v>5528996.1766689168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1515550.0972848879</v>
      </c>
      <c r="R155" s="25">
        <f t="array" aca="1" ref="R155" ca="1">INDEX('Lorri 401b'!L:L,MATCH('Retirement Calculator'!A155,'Lorri 401b'!N:N,0),0)</f>
        <v>4006307.4179872326</v>
      </c>
      <c r="S155" s="25">
        <f t="shared" ca="1" si="7"/>
        <v>5521857.51527212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1513434.2778365472</v>
      </c>
      <c r="R156" s="25">
        <f t="array" aca="1" ref="R156" ca="1">INDEX('Lorri 401b'!L:L,MATCH('Retirement Calculator'!A156,'Lorri 401b'!N:N,0),0)</f>
        <v>4001254.8316162899</v>
      </c>
      <c r="S156" s="25">
        <f t="shared" ca="1" si="7"/>
        <v>5514689.1094528371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1511309.6424738385</v>
      </c>
      <c r="R157" s="25">
        <f t="array" aca="1" ref="R157" ca="1">INDEX('Lorri 401b'!L:L,MATCH('Retirement Calculator'!A157,'Lorri 401b'!N:N,0),0)</f>
        <v>3996181.1928021349</v>
      </c>
      <c r="S157" s="25">
        <f t="shared" ca="1" si="7"/>
        <v>5507490.8352759732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1509176.154463785</v>
      </c>
      <c r="R158" s="25">
        <f t="array" aca="1" ref="R158" ca="1">INDEX('Lorri 401b'!L:L,MATCH('Retirement Calculator'!A158,'Lorri 401b'!N:N,0),0)</f>
        <v>3991086.4138262542</v>
      </c>
      <c r="S158" s="25">
        <f t="shared" ca="1" si="7"/>
        <v>5500262.568290039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1507033.7769203563</v>
      </c>
      <c r="R159" s="25">
        <f t="array" aca="1" ref="R159" ca="1">INDEX('Lorri 401b'!L:L,MATCH('Retirement Calculator'!A159,'Lorri 401b'!N:N,0),0)</f>
        <v>3985970.4066046407</v>
      </c>
      <c r="S159" s="25">
        <f t="shared" ca="1" si="7"/>
        <v>5493004.183524997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1504882.4728038299</v>
      </c>
      <c r="R160" s="25">
        <f t="array" aca="1" ref="R160" ca="1">INDEX('Lorri 401b'!L:L,MATCH('Retirement Calculator'!A160,'Lorri 401b'!N:N,0),0)</f>
        <v>3980833.0826862706</v>
      </c>
      <c r="S160" s="25">
        <f t="shared" ca="1" si="7"/>
        <v>5485715.5554901008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1502722.2049201515</v>
      </c>
      <c r="R161" s="25">
        <f t="array" aca="1" ref="R161" ca="1">INDEX('Lorri 401b'!L:L,MATCH('Retirement Calculator'!A161,'Lorri 401b'!N:N,0),0)</f>
        <v>3975674.3532515736</v>
      </c>
      <c r="S161" s="25">
        <f t="shared" ca="1" si="7"/>
        <v>5478396.5581717249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1500552.9359202911</v>
      </c>
      <c r="R162" s="25">
        <f t="array" aca="1" ref="R162" ca="1">INDEX('Lorri 401b'!L:L,MATCH('Retirement Calculator'!A162,'Lorri 401b'!N:N,0),0)</f>
        <v>3970494.1291108988</v>
      </c>
      <c r="S162" s="25">
        <f t="shared" ca="1" si="7"/>
        <v>5471047.0650311895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1498374.6282995979</v>
      </c>
      <c r="R163" s="25">
        <f t="array" aca="1" ref="R163" ca="1">INDEX('Lorri 401b'!L:L,MATCH('Retirement Calculator'!A163,'Lorri 401b'!N:N,0),0)</f>
        <v>3965292.3207029714</v>
      </c>
      <c r="S163" s="25">
        <f t="shared" ca="1" si="7"/>
        <v>5463666.9490025695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1496187.2443971517</v>
      </c>
      <c r="R164" s="25">
        <f t="array" aca="1" ref="R164" ca="1">INDEX('Lorri 401b'!L:L,MATCH('Retirement Calculator'!A164,'Lorri 401b'!N:N,0),0)</f>
        <v>3960068.8380933441</v>
      </c>
      <c r="S164" s="25">
        <f t="shared" ca="1" si="7"/>
        <v>5456256.0824904963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1493990.746395112</v>
      </c>
      <c r="R165" s="25">
        <f t="array" aca="1" ref="R165" ca="1">INDEX('Lorri 401b'!L:L,MATCH('Retirement Calculator'!A165,'Lorri 401b'!N:N,0),0)</f>
        <v>3954823.5909728436</v>
      </c>
      <c r="S165" s="25">
        <f t="shared" ca="1" si="7"/>
        <v>5448814.3373679556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1491785.0963180638</v>
      </c>
      <c r="R166" s="25">
        <f t="array" aca="1" ref="R166" ca="1">INDEX('Lorri 401b'!L:L,MATCH('Retirement Calculator'!A166,'Lorri 401b'!N:N,0),0)</f>
        <v>3949556.4886560077</v>
      </c>
      <c r="S166" s="25">
        <f t="shared" ca="1" si="7"/>
        <v>5441341.584974071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1489570.2560323612</v>
      </c>
      <c r="R167" s="25">
        <f t="array" aca="1" ref="R167" ca="1">INDEX('Lorri 401b'!L:L,MATCH('Retirement Calculator'!A167,'Lorri 401b'!N:N,0),0)</f>
        <v>3944267.4400795181</v>
      </c>
      <c r="S167" s="25">
        <f t="shared" ca="1" si="7"/>
        <v>5433837.6961118793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1487346.1872454681</v>
      </c>
      <c r="R168" s="25">
        <f t="array" aca="1" ref="R168" ca="1">INDEX('Lorri 401b'!L:L,MATCH('Retirement Calculator'!A168,'Lorri 401b'!N:N,0),0)</f>
        <v>3938956.3538006265</v>
      </c>
      <c r="S168" s="25">
        <f t="shared" ca="1" si="7"/>
        <v>5426302.5410460941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1485112.8515052965</v>
      </c>
      <c r="R169" s="25">
        <f t="array" aca="1" ref="R169" ca="1">INDEX('Lorri 401b'!L:L,MATCH('Retirement Calculator'!A169,'Lorri 401b'!N:N,0),0)</f>
        <v>3933623.1379955728</v>
      </c>
      <c r="S169" s="25">
        <f t="shared" ca="1" si="7"/>
        <v>5418735.9895008691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1482870.2101995409</v>
      </c>
      <c r="R170" s="25">
        <f t="array" aca="1" ref="R170" ca="1">INDEX('Lorri 401b'!L:L,MATCH('Retirement Calculator'!A170,'Lorri 401b'!N:N,0),0)</f>
        <v>3928267.7004579981</v>
      </c>
      <c r="S170" s="25">
        <f t="shared" ca="1" si="7"/>
        <v>5411137.910657539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1480618.2245550114</v>
      </c>
      <c r="R171" s="25">
        <f t="array" aca="1" ref="R171" ca="1">INDEX('Lorri 401b'!L:L,MATCH('Retirement Calculator'!A171,'Lorri 401b'!N:N,0),0)</f>
        <v>3922889.9485973502</v>
      </c>
      <c r="S171" s="25">
        <f t="shared" ca="1" si="7"/>
        <v>5403508.1731523611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1478356.8556369629</v>
      </c>
      <c r="R172" s="25">
        <f t="array" aca="1" ref="R172" ca="1">INDEX('Lorri 401b'!L:L,MATCH('Retirement Calculator'!A172,'Lorri 401b'!N:N,0),0)</f>
        <v>3917489.7894372828</v>
      </c>
      <c r="S172" s="25">
        <f t="shared" ca="1" si="7"/>
        <v>5395846.6450742455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1476086.0643484225</v>
      </c>
      <c r="R173" s="25">
        <f t="array" aca="1" ref="R173" ca="1">INDEX('Lorri 401b'!L:L,MATCH('Retirement Calculator'!A173,'Lorri 401b'!N:N,0),0)</f>
        <v>3912067.1296140486</v>
      </c>
      <c r="S173" s="25">
        <f t="shared" ca="1" si="7"/>
        <v>5388153.1939624716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1473805.8114295132</v>
      </c>
      <c r="R174" s="25">
        <f t="array" aca="1" ref="R174" ca="1">INDEX('Lorri 401b'!L:L,MATCH('Retirement Calculator'!A174,'Lorri 401b'!N:N,0),0)</f>
        <v>3906621.8753748843</v>
      </c>
      <c r="S174" s="25">
        <f t="shared" ca="1" si="7"/>
        <v>5380427.686804397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1471516.0574567751</v>
      </c>
      <c r="R175" s="25">
        <f t="array" aca="1" ref="R175" ca="1">INDEX('Lorri 401b'!L:L,MATCH('Retirement Calculator'!A175,'Lorri 401b'!N:N,0),0)</f>
        <v>3901153.93257639</v>
      </c>
      <c r="S175" s="25">
        <f t="shared" ca="1" si="7"/>
        <v>5372669.9900331646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1469216.7628424838</v>
      </c>
      <c r="R176" s="25">
        <f t="array" aca="1" ref="R176" ca="1">INDEX('Lorri 401b'!L:L,MATCH('Retirement Calculator'!A176,'Lorri 401b'!N:N,0),0)</f>
        <v>3895663.2066829018</v>
      </c>
      <c r="S176" s="25">
        <f t="shared" ca="1" si="7"/>
        <v>5364879.9695253856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1466907.8878339664</v>
      </c>
      <c r="R177" s="25">
        <f t="array" aca="1" ref="R177" ca="1">INDEX('Lorri 401b'!L:L,MATCH('Retirement Calculator'!A177,'Lorri 401b'!N:N,0),0)</f>
        <v>3890149.6027648575</v>
      </c>
      <c r="S177" s="25">
        <f t="shared" ca="1" si="7"/>
        <v>5357057.4905988239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1464589.3925129136</v>
      </c>
      <c r="R178" s="25">
        <f t="array" aca="1" ref="R178" ca="1">INDEX('Lorri 401b'!L:L,MATCH('Retirement Calculator'!A178,'Lorri 401b'!N:N,0),0)</f>
        <v>3884613.0254971548</v>
      </c>
      <c r="S178" s="25">
        <f t="shared" ca="1" si="7"/>
        <v>5349202.4180100681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1462261.2367946897</v>
      </c>
      <c r="R179" s="25">
        <f t="array" aca="1" ref="R179" ca="1">INDEX('Lorri 401b'!L:L,MATCH('Retirement Calculator'!A179,'Lorri 401b'!N:N,0),0)</f>
        <v>3879053.3791575031</v>
      </c>
      <c r="S179" s="25">
        <f t="shared" ca="1" si="7"/>
        <v>5341314.6159521928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1459923.3804276397</v>
      </c>
      <c r="R180" s="25">
        <f t="array" aca="1" ref="R180" ca="1">INDEX('Lorri 401b'!L:L,MATCH('Retirement Calculator'!A180,'Lorri 401b'!N:N,0),0)</f>
        <v>3873470.5676247696</v>
      </c>
      <c r="S180" s="25">
        <f t="shared" ca="1" si="7"/>
        <v>5333393.9480524091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1457575.7829923937</v>
      </c>
      <c r="R181" s="25">
        <f t="array" aca="1" ref="R181" ca="1">INDEX('Lorri 401b'!L:L,MATCH('Retirement Calculator'!A181,'Lorri 401b'!N:N,0),0)</f>
        <v>3867864.4943773164</v>
      </c>
      <c r="S181" s="25">
        <f t="shared" ca="1" si="7"/>
        <v>5325440.2773697097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1455218.4039011677</v>
      </c>
      <c r="R182" s="25">
        <f t="array" aca="1" ref="R182" ca="1">INDEX('Lorri 401b'!L:L,MATCH('Retirement Calculator'!A182,'Lorri 401b'!N:N,0),0)</f>
        <v>3862235.0624913322</v>
      </c>
      <c r="S182" s="25">
        <f t="shared" ca="1" si="7"/>
        <v>5317453.4663925003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1452851.2023970615</v>
      </c>
      <c r="R183" s="25">
        <f t="array" aca="1" ref="R183" ca="1">INDEX('Lorri 401b'!L:L,MATCH('Retirement Calculator'!A183,'Lorri 401b'!N:N,0),0)</f>
        <v>3856582.1746391566</v>
      </c>
      <c r="S183" s="25">
        <f t="shared" ca="1" si="7"/>
        <v>5309433.3770362176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1450474.1375533547</v>
      </c>
      <c r="R184" s="25">
        <f t="array" aca="1" ref="R184" ca="1">INDEX('Lorri 401b'!L:L,MATCH('Retirement Calculator'!A184,'Lorri 401b'!N:N,0),0)</f>
        <v>3850905.7330875969</v>
      </c>
      <c r="S184" s="25">
        <f t="shared" ca="1" si="7"/>
        <v>5301379.8706409521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1448087.1682727993</v>
      </c>
      <c r="R185" s="25">
        <f t="array" aca="1" ref="R185" ca="1">INDEX('Lorri 401b'!L:L,MATCH('Retirement Calculator'!A185,'Lorri 401b'!N:N,0),0)</f>
        <v>3845205.639696239</v>
      </c>
      <c r="S185" s="25">
        <f t="shared" ca="1" si="7"/>
        <v>5293292.8079690384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1445690.2532869081</v>
      </c>
      <c r="R186" s="25">
        <f t="array" aca="1" ref="R186" ca="1">INDEX('Lorri 401b'!L:L,MATCH('Retirement Calculator'!A186,'Lorri 401b'!N:N,0),0)</f>
        <v>3839481.7959157503</v>
      </c>
      <c r="S186" s="25">
        <f t="shared" ca="1" si="7"/>
        <v>5285172.0492026582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1443283.3511552424</v>
      </c>
      <c r="R187" s="25">
        <f t="array" aca="1" ref="R187" ca="1">INDEX('Lorri 401b'!L:L,MATCH('Retirement Calculator'!A187,'Lorri 401b'!N:N,0),0)</f>
        <v>3833734.1027861764</v>
      </c>
      <c r="S187" s="25">
        <f t="shared" ca="1" si="7"/>
        <v>5277017.4539414188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1440866.4202646948</v>
      </c>
      <c r="R188" s="25">
        <f t="array" aca="1" ref="R188" ca="1">INDEX('Lorri 401b'!L:L,MATCH('Retirement Calculator'!A188,'Lorri 401b'!N:N,0),0)</f>
        <v>3827962.460935229</v>
      </c>
      <c r="S188" s="25">
        <f t="shared" ca="1" si="7"/>
        <v>5268828.8811999243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1438439.4188287701</v>
      </c>
      <c r="R189" s="25">
        <f t="array" aca="1" ref="R189" ca="1">INDEX('Lorri 401b'!L:L,MATCH('Retirement Calculator'!A189,'Lorri 401b'!N:N,0),0)</f>
        <v>3822166.7705765697</v>
      </c>
      <c r="S189" s="25">
        <f t="shared" ca="1" si="7"/>
        <v>5260606.1894053398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1436002.3048868622</v>
      </c>
      <c r="R190" s="25">
        <f t="array" aca="1" ref="R190" ca="1">INDEX('Lorri 401b'!L:L,MATCH('Retirement Calculator'!A190,'Lorri 401b'!N:N,0),0)</f>
        <v>3816346.9315080824</v>
      </c>
      <c r="S190" s="25">
        <f t="shared" ca="1" si="7"/>
        <v>5252349.2363949446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1433555.0363035297</v>
      </c>
      <c r="R191" s="25">
        <f t="array" aca="1" ref="R191" ca="1">INDEX('Lorri 401b'!L:L,MATCH('Retirement Calculator'!A191,'Lorri 401b'!N:N,0),0)</f>
        <v>3810502.8431101432</v>
      </c>
      <c r="S191" s="25">
        <f t="shared" ca="1" si="7"/>
        <v>5244057.8794136727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1431097.5707677668</v>
      </c>
      <c r="R192" s="25">
        <f t="array" aca="1" ref="R192" ca="1">INDEX('Lorri 401b'!L:L,MATCH('Retirement Calculator'!A192,'Lorri 401b'!N:N,0),0)</f>
        <v>3804634.4043438793</v>
      </c>
      <c r="S192" s="25">
        <f t="shared" ca="1" si="7"/>
        <v>5235731.9751116466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1428629.8657922714</v>
      </c>
      <c r="R193" s="25">
        <f t="array" aca="1" ref="R193" ca="1">INDEX('Lorri 401b'!L:L,MATCH('Retirement Calculator'!A193,'Lorri 401b'!N:N,0),0)</f>
        <v>3798741.5137494225</v>
      </c>
      <c r="S193" s="25">
        <f t="shared" ca="1" si="7"/>
        <v>5227371.3795416942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1426151.8787127114</v>
      </c>
      <c r="R194" s="25">
        <f t="array" aca="1" ref="R194" ca="1">INDEX('Lorri 401b'!L:L,MATCH('Retirement Calculator'!A194,'Lorri 401b'!N:N,0),0)</f>
        <v>3792824.0694441553</v>
      </c>
      <c r="S194" s="25">
        <f t="shared" ca="1" si="7"/>
        <v>5218975.9481568672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1423663.5666869865</v>
      </c>
      <c r="R195" s="25">
        <f t="array" aca="1" ref="R195" ca="1">INDEX('Lorri 401b'!L:L,MATCH('Retirement Calculator'!A195,'Lorri 401b'!N:N,0),0)</f>
        <v>3786881.9691209495</v>
      </c>
      <c r="S195" s="25">
        <f t="shared" ca="1" si="7"/>
        <v>5210545.5358079355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1421164.8866944879</v>
      </c>
      <c r="R196" s="25">
        <f t="array" aca="1" ref="R196" ca="1">INDEX('Lorri 401b'!L:L,MATCH('Retirement Calculator'!A196,'Lorri 401b'!N:N,0),0)</f>
        <v>3780915.1100463974</v>
      </c>
      <c r="S196" s="25">
        <f t="shared" ca="1" si="7"/>
        <v>5202079.9967408851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1418655.7955353537</v>
      </c>
      <c r="R197" s="25">
        <f t="array" aca="1" ref="R197" ca="1">INDEX('Lorri 401b'!L:L,MATCH('Retirement Calculator'!A197,'Lorri 401b'!N:N,0),0)</f>
        <v>3774923.3890590346</v>
      </c>
      <c r="S197" s="25">
        <f t="shared" ca="1" si="7"/>
        <v>5193579.1845943881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1416136.2498297233</v>
      </c>
      <c r="R198" s="25">
        <f t="array" aca="1" ref="R198" ca="1">INDEX('Lorri 401b'!L:L,MATCH('Retirement Calculator'!A198,'Lorri 401b'!N:N,0),0)</f>
        <v>3768906.7025675578</v>
      </c>
      <c r="S198" s="25">
        <f t="shared" ca="1" si="7"/>
        <v>5185042.9523972813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1413606.2060169859</v>
      </c>
      <c r="R199" s="25">
        <f t="array" aca="1" ref="R199" ca="1">INDEX('Lorri 401b'!L:L,MATCH('Retirement Calculator'!A199,'Lorri 401b'!N:N,0),0)</f>
        <v>3762864.9465490328</v>
      </c>
      <c r="S199" s="25">
        <f t="shared" ca="1" si="7"/>
        <v>5176471.1525660185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1411065.6203550289</v>
      </c>
      <c r="R200" s="25">
        <f t="array" aca="1" ref="R200" ca="1">INDEX('Lorri 401b'!L:L,MATCH('Retirement Calculator'!A200,'Lorri 401b'!N:N,0),0)</f>
        <v>3756798.0165470974</v>
      </c>
      <c r="S200" s="25">
        <f t="shared" ca="1" si="7"/>
        <v>5167863.6369021265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1408514.4489194804</v>
      </c>
      <c r="R201" s="25">
        <f t="array" aca="1" ref="R201" ca="1">INDEX('Lorri 401b'!L:L,MATCH('Retirement Calculator'!A201,'Lorri 401b'!N:N,0),0)</f>
        <v>3750705.8076701541</v>
      </c>
      <c r="S201" s="25">
        <f t="shared" ca="1" si="7"/>
        <v>5159220.2565896343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1405952.6476029505</v>
      </c>
      <c r="R202" s="25">
        <f t="array" aca="1" ref="R202" ca="1">INDEX('Lorri 401b'!L:L,MATCH('Retirement Calculator'!A202,'Lorri 401b'!N:N,0),0)</f>
        <v>3744588.2145895567</v>
      </c>
      <c r="S202" s="25">
        <f t="shared" ca="1" si="7"/>
        <v>5150540.8621925069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1403380.1721142684</v>
      </c>
      <c r="R203" s="25">
        <f t="array" aca="1" ref="R203" ca="1">INDEX('Lorri 401b'!L:L,MATCH('Retirement Calculator'!A203,'Lorri 401b'!N:N,0),0)</f>
        <v>3738445.1315377904</v>
      </c>
      <c r="S203" s="25">
        <f t="shared" ca="1" si="7"/>
        <v>5141825.3036520593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1400796.9779777168</v>
      </c>
      <c r="R204" s="25">
        <f t="array" aca="1" ref="R204" ca="1">INDEX('Lorri 401b'!L:L,MATCH('Retirement Calculator'!A204,'Lorri 401b'!N:N,0),0)</f>
        <v>3732276.4523066417</v>
      </c>
      <c r="S204" s="25">
        <f t="shared" ca="1" si="7"/>
        <v>5133073.4302843586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1398203.020532263</v>
      </c>
      <c r="R205" s="25">
        <f t="array" aca="1" ref="R205" ca="1">INDEX('Lorri 401b'!L:L,MATCH('Retirement Calculator'!A205,'Lorri 401b'!N:N,0),0)</f>
        <v>3726082.0702453633</v>
      </c>
      <c r="S205" s="25">
        <f t="shared" ca="1" si="7"/>
        <v>5124285.0907776263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1395598.2549307863</v>
      </c>
      <c r="R206" s="25">
        <f t="array" aca="1" ref="R206" ca="1">INDEX('Lorri 401b'!L:L,MATCH('Retirement Calculator'!A206,'Lorri 401b'!N:N,0),0)</f>
        <v>3719861.8782588295</v>
      </c>
      <c r="S206" s="25">
        <f t="shared" ca="1" si="7"/>
        <v>5115460.1331896158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1392982.6361393034</v>
      </c>
      <c r="R207" s="25">
        <f t="array" aca="1" ref="R207" ca="1">INDEX('Lorri 401b'!L:L,MATCH('Retirement Calculator'!A207,'Lorri 401b'!N:N,0),0)</f>
        <v>3713615.768805685</v>
      </c>
      <c r="S207" s="25">
        <f t="shared" ca="1" si="7"/>
        <v>5106598.404944988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1390356.1189361895</v>
      </c>
      <c r="R208" s="25">
        <f t="array" aca="1" ref="R208" ca="1">INDEX('Lorri 401b'!L:L,MATCH('Retirement Calculator'!A208,'Lorri 401b'!N:N,0),0)</f>
        <v>3707343.6338964859</v>
      </c>
      <c r="S208" s="25">
        <f t="shared" ca="1" si="7"/>
        <v>5097699.7528326754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1387718.6579113959</v>
      </c>
      <c r="R209" s="25">
        <f t="array" aca="1" ref="R209" ca="1">INDEX('Lorri 401b'!L:L,MATCH('Retirement Calculator'!A209,'Lorri 401b'!N:N,0),0)</f>
        <v>3701045.3650918319</v>
      </c>
      <c r="S209" s="25">
        <f t="shared" ca="1" si="7"/>
        <v>5088764.023003228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1385070.2074656656</v>
      </c>
      <c r="R210" s="25">
        <f t="array" aca="1" ref="R210" ca="1">INDEX('Lorri 401b'!L:L,MATCH('Retirement Calculator'!A210,'Lorri 401b'!N:N,0),0)</f>
        <v>3694720.8535004915</v>
      </c>
      <c r="S210" s="25">
        <f t="shared" ca="1" si="7"/>
        <v>5079791.0609661574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1382410.7218097448</v>
      </c>
      <c r="R211" s="25">
        <f t="array" aca="1" ref="R211" ca="1">INDEX('Lorri 401b'!L:L,MATCH('Retirement Calculator'!A211,'Lorri 401b'!N:N,0),0)</f>
        <v>3688369.9897775208</v>
      </c>
      <c r="S211" s="25">
        <f t="shared" ca="1" si="7"/>
        <v>5070780.7115872651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1379740.1549635909</v>
      </c>
      <c r="R212" s="25">
        <f t="array" aca="1" ref="R212" ca="1">INDEX('Lorri 401b'!L:L,MATCH('Retirement Calculator'!A212,'Lorri 401b'!N:N,0),0)</f>
        <v>3681992.664122371</v>
      </c>
      <c r="S212" s="25">
        <f t="shared" ca="1" si="7"/>
        <v>5061732.8190859621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1377058.460755578</v>
      </c>
      <c r="R213" s="25">
        <f t="array" aca="1" ref="R213" ca="1">INDEX('Lorri 401b'!L:L,MATCH('Retirement Calculator'!A213,'Lorri 401b'!N:N,0),0)</f>
        <v>3675588.7662769915</v>
      </c>
      <c r="S213" s="25">
        <f t="shared" ca="1" si="7"/>
        <v>5052647.2270325692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1374365.5928216984</v>
      </c>
      <c r="R214" s="25">
        <f t="array" aca="1" ref="R214" ca="1">INDEX('Lorri 401b'!L:L,MATCH('Retirement Calculator'!A214,'Lorri 401b'!N:N,0),0)</f>
        <v>3669158.1855239226</v>
      </c>
      <c r="S214" s="25">
        <f t="shared" ca="1" si="7"/>
        <v>5043523.7783456212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1371661.504604761</v>
      </c>
      <c r="R215" s="25">
        <f t="array" aca="1" ref="R215" ca="1">INDEX('Lorri 401b'!L:L,MATCH('Retirement Calculator'!A215,'Lorri 401b'!N:N,0),0)</f>
        <v>3662700.8106843824</v>
      </c>
      <c r="S215" s="25">
        <f t="shared" ca="1" si="7"/>
        <v>5034362.3152891435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1368946.1493535864</v>
      </c>
      <c r="R216" s="25">
        <f t="array" aca="1" ref="R216" ca="1">INDEX('Lorri 401b'!L:L,MATCH('Retirement Calculator'!A216,'Lorri 401b'!N:N,0),0)</f>
        <v>3656216.5301163443</v>
      </c>
      <c r="S216" s="25">
        <f t="shared" ca="1" si="7"/>
        <v>5025162.6794699309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1366219.4801221986</v>
      </c>
      <c r="R217" s="25">
        <f t="array" aca="1" ref="R217" ca="1">INDEX('Lorri 401b'!L:L,MATCH('Retirement Calculator'!A217,'Lorri 401b'!N:N,0),0)</f>
        <v>3649705.2317126063</v>
      </c>
      <c r="S217" s="25">
        <f t="shared" ca="1" si="7"/>
        <v>5015924.7118348051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1363481.4497690133</v>
      </c>
      <c r="R218" s="25">
        <f t="array" aca="1" ref="R218" ca="1">INDEX('Lorri 401b'!L:L,MATCH('Retirement Calculator'!A218,'Lorri 401b'!N:N,0),0)</f>
        <v>3643166.8028988526</v>
      </c>
      <c r="S218" s="25">
        <f t="shared" ca="1" si="7"/>
        <v>5006648.2526678657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1360732.0109560231</v>
      </c>
      <c r="R219" s="25">
        <f t="array" aca="1" ref="R219" ca="1">INDEX('Lorri 401b'!L:L,MATCH('Retirement Calculator'!A219,'Lorri 401b'!N:N,0),0)</f>
        <v>3636601.1306317081</v>
      </c>
      <c r="S219" s="25">
        <f t="shared" ca="1" si="7"/>
        <v>4997333.1415877314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1357971.1161479787</v>
      </c>
      <c r="R220" s="25">
        <f t="array" aca="1" ref="R220" ca="1">INDEX('Lorri 401b'!L:L,MATCH('Retirement Calculator'!A220,'Lorri 401b'!N:N,0),0)</f>
        <v>3630008.1013967837</v>
      </c>
      <c r="S220" s="25">
        <f t="shared" ca="1" si="7"/>
        <v>4987979.2175447624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1355198.7176115676</v>
      </c>
      <c r="R221" s="25">
        <f t="array" aca="1" ref="R221" ca="1">INDEX('Lorri 401b'!L:L,MATCH('Retirement Calculator'!A221,'Lorri 401b'!N:N,0),0)</f>
        <v>3623387.6012067143</v>
      </c>
      <c r="S221" s="25">
        <f t="shared" ca="1" si="7"/>
        <v>4978586.3188182823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1352414.767414588</v>
      </c>
      <c r="R222" s="25">
        <f t="array" aca="1" ref="R222" ca="1">INDEX('Lorri 401b'!L:L,MATCH('Retirement Calculator'!A222,'Lorri 401b'!N:N,0),0)</f>
        <v>3616739.5155991861</v>
      </c>
      <c r="S222" s="25">
        <f t="shared" ca="1" si="7"/>
        <v>4969154.2830137741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1349619.217425121</v>
      </c>
      <c r="R223" s="25">
        <f t="array" aca="1" ref="R223" ca="1">INDEX('Lorri 401b'!L:L,MATCH('Retirement Calculator'!A223,'Lorri 401b'!N:N,0),0)</f>
        <v>3610063.7296349597</v>
      </c>
      <c r="S223" s="25">
        <f t="shared" ca="1" si="7"/>
        <v>4959682.9470600802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1346812.0193106979</v>
      </c>
      <c r="R224" s="25">
        <f t="array" aca="1" ref="R224" ca="1">INDEX('Lorri 401b'!L:L,MATCH('Retirement Calculator'!A224,'Lorri 401b'!N:N,0),0)</f>
        <v>3603360.1278958824</v>
      </c>
      <c r="S224" s="25">
        <f t="shared" ca="1" si="7"/>
        <v>4950172.1472065803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1343993.1245374647</v>
      </c>
      <c r="R225" s="25">
        <f t="array" aca="1" ref="R225" ca="1">INDEX('Lorri 401b'!L:L,MATCH('Retirement Calculator'!A225,'Lorri 401b'!N:N,0),0)</f>
        <v>3596628.5944828922</v>
      </c>
      <c r="S225" s="25">
        <f t="shared" ca="1" si="7"/>
        <v>4940621.7190203574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1341162.4843693431</v>
      </c>
      <c r="R226" s="25">
        <f t="array" aca="1" ref="R226" ca="1">INDEX('Lorri 401b'!L:L,MATCH('Retirement Calculator'!A226,'Lorri 401b'!N:N,0),0)</f>
        <v>3589869.0130140148</v>
      </c>
      <c r="S226" s="25">
        <f t="shared" ca="1" si="7"/>
        <v>4931031.497383358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1338320.0498671876</v>
      </c>
      <c r="R227" s="25">
        <f t="array" aca="1" ref="R227" ca="1">INDEX('Lorri 401b'!L:L,MATCH('Retirement Calculator'!A227,'Lorri 401b'!N:N,0),0)</f>
        <v>3583081.2666223501</v>
      </c>
      <c r="S227" s="25">
        <f t="shared" ca="1" si="7"/>
        <v>4921401.3164895382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1335465.7718879399</v>
      </c>
      <c r="R228" s="25">
        <f t="array" aca="1" ref="R228" ca="1">INDEX('Lorri 401b'!L:L,MATCH('Retirement Calculator'!A228,'Lorri 401b'!N:N,0),0)</f>
        <v>3576265.2379540536</v>
      </c>
      <c r="S228" s="25">
        <f t="shared" ca="1" si="7"/>
        <v>4911731.0098419935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1332599.6010837785</v>
      </c>
      <c r="R229" s="25">
        <f t="array" aca="1" ref="R229" ca="1">INDEX('Lorri 401b'!L:L,MATCH('Retirement Calculator'!A229,'Lorri 401b'!N:N,0),0)</f>
        <v>3569420.8091663057</v>
      </c>
      <c r="S229" s="25">
        <f t="shared" ca="1" si="7"/>
        <v>4902020.4102500845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1329721.4879012664</v>
      </c>
      <c r="R230" s="25">
        <f t="array" aca="1" ref="R230" ca="1">INDEX('Lorri 401b'!L:L,MATCH('Retirement Calculator'!A230,'Lorri 401b'!N:N,0),0)</f>
        <v>3562547.8619252755</v>
      </c>
      <c r="S230" s="25">
        <f t="shared" ca="1" si="7"/>
        <v>4892269.3498265417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1326831.382580494</v>
      </c>
      <c r="R231" s="25">
        <f t="array" aca="1" ref="R231" ca="1">INDEX('Lorri 401b'!L:L,MATCH('Retirement Calculator'!A231,'Lorri 401b'!N:N,0),0)</f>
        <v>3555646.2774040746</v>
      </c>
      <c r="S231" s="25">
        <f t="shared" ca="1" si="7"/>
        <v>4882477.6599845681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1323929.2351542183</v>
      </c>
      <c r="R232" s="25">
        <f t="array" aca="1" ref="R232" ca="1">INDEX('Lorri 401b'!L:L,MATCH('Retirement Calculator'!A232,'Lorri 401b'!N:N,0),0)</f>
        <v>3548715.9362807018</v>
      </c>
      <c r="S232" s="25">
        <f t="shared" ca="1" si="7"/>
        <v>4872645.1714349203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1321014.9954469998</v>
      </c>
      <c r="R233" s="25">
        <f t="array" aca="1" ref="R233" ca="1">INDEX('Lorri 401b'!L:L,MATCH('Retirement Calculator'!A233,'Lorri 401b'!N:N,0),0)</f>
        <v>3541756.7187359817</v>
      </c>
      <c r="S233" s="25">
        <f t="shared" ca="1" si="7"/>
        <v>4862771.7141829813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1318088.6130743346</v>
      </c>
      <c r="R234" s="25">
        <f t="array" aca="1" ref="R234" ca="1">INDEX('Lorri 401b'!L:L,MATCH('Retirement Calculator'!A234,'Lorri 401b'!N:N,0),0)</f>
        <v>3534768.5044514919</v>
      </c>
      <c r="S234" s="25">
        <f t="shared" ca="1" si="7"/>
        <v>4852857.1175258262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1315150.0374417831</v>
      </c>
      <c r="R235" s="25">
        <f t="array" aca="1" ref="R235" ca="1">INDEX('Lorri 401b'!L:L,MATCH('Retirement Calculator'!A235,'Lorri 401b'!N:N,0),0)</f>
        <v>3527751.1726074833</v>
      </c>
      <c r="S235" s="25">
        <f t="shared" ca="1" si="7"/>
        <v>4842901.210049266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1312199.2177440962</v>
      </c>
      <c r="R236" s="25">
        <f t="array" aca="1" ref="R236" ca="1">INDEX('Lorri 401b'!L:L,MATCH('Retirement Calculator'!A236,'Lorri 401b'!N:N,0),0)</f>
        <v>3520704.6018807916</v>
      </c>
      <c r="S236" s="25">
        <f t="shared" ca="1" si="7"/>
        <v>4832903.8196248878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1309236.1029643356</v>
      </c>
      <c r="R237" s="25">
        <f t="array" aca="1" ref="R237" ca="1">INDEX('Lorri 401b'!L:L,MATCH('Retirement Calculator'!A237,'Lorri 401b'!N:N,0),0)</f>
        <v>3513628.6704427386</v>
      </c>
      <c r="S237" s="25">
        <f t="shared" ca="1" si="7"/>
        <v>4822864.7734070737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1306260.6418729925</v>
      </c>
      <c r="R238" s="25">
        <f t="array" aca="1" ref="R238" ca="1">INDEX('Lorri 401b'!L:L,MATCH('Retirement Calculator'!A238,'Lorri 401b'!N:N,0),0)</f>
        <v>3506523.255957027</v>
      </c>
      <c r="S238" s="25">
        <f t="shared" ca="1" si="7"/>
        <v>4812783.8978300197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1303272.7830271022</v>
      </c>
      <c r="R239" s="25">
        <f t="array" aca="1" ref="R239" ca="1">INDEX('Lorri 401b'!L:L,MATCH('Retirement Calculator'!A239,'Lorri 401b'!N:N,0),0)</f>
        <v>3499388.2355776248</v>
      </c>
      <c r="S239" s="25">
        <f t="shared" ca="1" si="7"/>
        <v>4802661.0186047275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1300272.4747693541</v>
      </c>
      <c r="R240" s="25">
        <f t="array" aca="1" ref="R240" ca="1">INDEX('Lorri 401b'!L:L,MATCH('Retirement Calculator'!A240,'Lorri 401b'!N:N,0),0)</f>
        <v>3492223.4859466418</v>
      </c>
      <c r="S240" s="25">
        <f t="shared" ca="1" si="7"/>
        <v>4792495.9607159961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1297259.6652271987</v>
      </c>
      <c r="R241" s="25">
        <f t="array" aca="1" ref="R241" ca="1">INDEX('Lorri 401b'!L:L,MATCH('Retirement Calculator'!A241,'Lorri 401b'!N:N,0),0)</f>
        <v>3485028.8831921965</v>
      </c>
      <c r="S241" s="25">
        <f t="shared" ca="1" si="7"/>
        <v>4782288.5484193955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1294234.3023119511</v>
      </c>
      <c r="R242" s="25">
        <f t="array" aca="1" ref="R242" ca="1">INDEX('Lorri 401b'!L:L,MATCH('Retirement Calculator'!A242,'Lorri 401b'!N:N,0),0)</f>
        <v>3477804.3029262745</v>
      </c>
      <c r="S242" s="25">
        <f t="shared" ca="1" si="7"/>
        <v>4772038.6052382253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1291196.3337178899</v>
      </c>
      <c r="R243" s="25">
        <f t="array" aca="1" ref="R243" ca="1">INDEX('Lorri 401b'!L:L,MATCH('Retirement Calculator'!A243,'Lorri 401b'!N:N,0),0)</f>
        <v>3470549.6202425775</v>
      </c>
      <c r="S243" s="25">
        <f t="shared" ca="1" si="7"/>
        <v>4761745.9539604671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1288145.7069213532</v>
      </c>
      <c r="R244" s="25">
        <f t="array" aca="1" ref="R244" ca="1">INDEX('Lorri 401b'!L:L,MATCH('Retirement Calculator'!A244,'Lorri 401b'!N:N,0),0)</f>
        <v>3463264.7097143652</v>
      </c>
      <c r="S244" s="25">
        <f t="shared" ca="1" si="7"/>
        <v>4751410.4166357182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1285082.3691798311</v>
      </c>
      <c r="R245" s="25">
        <f t="array" aca="1" ref="R245" ca="1">INDEX('Lorri 401b'!L:L,MATCH('Retirement Calculator'!A245,'Lorri 401b'!N:N,0),0)</f>
        <v>3455949.4453922855</v>
      </c>
      <c r="S245" s="25">
        <f t="shared" ca="1" si="7"/>
        <v>4741031.8145721164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1282006.2675310527</v>
      </c>
      <c r="R246" s="25">
        <f t="array" aca="1" ref="R246" ca="1">INDEX('Lorri 401b'!L:L,MATCH('Retirement Calculator'!A246,'Lorri 401b'!N:N,0),0)</f>
        <v>3448603.7008021972</v>
      </c>
      <c r="S246" s="25">
        <f t="shared" ca="1" si="7"/>
        <v>4730609.9683332499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1278917.348792071</v>
      </c>
      <c r="R247" s="25">
        <f t="array" aca="1" ref="R247" ca="1">INDEX('Lorri 401b'!L:L,MATCH('Retirement Calculator'!A247,'Lorri 401b'!N:N,0),0)</f>
        <v>3441227.3489429834</v>
      </c>
      <c r="S247" s="25">
        <f t="shared" ca="1" si="7"/>
        <v>4720144.6977350544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1275815.5595583436</v>
      </c>
      <c r="R248" s="25">
        <f t="array" aca="1" ref="R248" ca="1">INDEX('Lorri 401b'!L:L,MATCH('Retirement Calculator'!A248,'Lorri 401b'!N:N,0),0)</f>
        <v>3433820.2622843562</v>
      </c>
      <c r="S248" s="25">
        <f t="shared" ca="1" si="7"/>
        <v>4709635.8218427002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1272700.8462028089</v>
      </c>
      <c r="R249" s="25">
        <f t="array" aca="1" ref="R249" ca="1">INDEX('Lorri 401b'!L:L,MATCH('Retirement Calculator'!A249,'Lorri 401b'!N:N,0),0)</f>
        <v>3426382.3127646516</v>
      </c>
      <c r="S249" s="25">
        <f t="shared" ca="1" si="7"/>
        <v>4699083.1589674605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1269573.1548749595</v>
      </c>
      <c r="R250" s="25">
        <f t="array" aca="1" ref="R250" ca="1">INDEX('Lorri 401b'!L:L,MATCH('Retirement Calculator'!A250,'Lorri 401b'!N:N,0),0)</f>
        <v>3418913.3717886149</v>
      </c>
      <c r="S250" s="25">
        <f t="shared" ca="1" si="7"/>
        <v>4688486.5266635744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1266432.4314999108</v>
      </c>
      <c r="R251" s="25">
        <f t="array" aca="1" ref="R251" ca="1">INDEX('Lorri 401b'!L:L,MATCH('Retirement Calculator'!A251,'Lorri 401b'!N:N,0),0)</f>
        <v>3411413.310225178</v>
      </c>
      <c r="S251" s="25">
        <f t="shared" ca="1" si="7"/>
        <v>4677845.741725089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1263278.621777466</v>
      </c>
      <c r="R252" s="25">
        <f t="array" aca="1" ref="R252" ca="1">INDEX('Lorri 401b'!L:L,MATCH('Retirement Calculator'!A252,'Lorri 401b'!N:N,0),0)</f>
        <v>3403881.9984052265</v>
      </c>
      <c r="S252" s="25">
        <f t="shared" ca="1" si="7"/>
        <v>4667160.620182693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1260111.6711811777</v>
      </c>
      <c r="R253" s="25">
        <f t="array" aca="1" ref="R253" ca="1">INDEX('Lorri 401b'!L:L,MATCH('Retirement Calculator'!A253,'Lorri 401b'!N:N,0),0)</f>
        <v>3396319.3061193586</v>
      </c>
      <c r="S253" s="25">
        <f t="shared" ca="1" si="7"/>
        <v>4656430.9773005359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1256931.5249574049</v>
      </c>
      <c r="R254" s="25">
        <f t="array" aca="1" ref="R254" ca="1">INDEX('Lorri 401b'!L:L,MATCH('Retirement Calculator'!A254,'Lorri 401b'!N:N,0),0)</f>
        <v>3388725.102615633</v>
      </c>
      <c r="S254" s="25">
        <f t="shared" ca="1" si="7"/>
        <v>4645656.6275730375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1253738.1281243663</v>
      </c>
      <c r="R255" s="25">
        <f t="array" aca="1" ref="R255" ca="1">INDEX('Lorri 401b'!L:L,MATCH('Retirement Calculator'!A255,'Lorri 401b'!N:N,0),0)</f>
        <v>3381099.2565973084</v>
      </c>
      <c r="S255" s="25">
        <f t="shared" ca="1" si="7"/>
        <v>4634837.384721675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1250531.4254711901</v>
      </c>
      <c r="R256" s="25">
        <f t="array" aca="1" ref="R256" ca="1">INDEX('Lorri 401b'!L:L,MATCH('Retirement Calculator'!A256,'Lorri 401b'!N:N,0),0)</f>
        <v>3373441.6362205744</v>
      </c>
      <c r="S256" s="25">
        <f t="shared" ca="1" si="7"/>
        <v>4623973.0616917647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1247311.3615569589</v>
      </c>
      <c r="R257" s="25">
        <f t="array" aca="1" ref="R257" ca="1">INDEX('Lorri 401b'!L:L,MATCH('Retirement Calculator'!A257,'Lorri 401b'!N:N,0),0)</f>
        <v>3365752.1090922705</v>
      </c>
      <c r="S257" s="25">
        <f t="shared" ca="1" si="7"/>
        <v>4613063.4706492294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1244077.8807097517</v>
      </c>
      <c r="R258" s="25">
        <f t="array" aca="1" ref="R258" ca="1">INDEX('Lorri 401b'!L:L,MATCH('Retirement Calculator'!A258,'Lorri 401b'!N:N,0),0)</f>
        <v>3358030.5422675987</v>
      </c>
      <c r="S258" s="25">
        <f t="shared" ca="1" si="7"/>
        <v>4602108.4229773507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1240830.9270256814</v>
      </c>
      <c r="R259" s="25">
        <f t="array" aca="1" ref="R259" ca="1">INDEX('Lorri 401b'!L:L,MATCH('Retirement Calculator'!A259,'Lorri 401b'!N:N,0),0)</f>
        <v>3350276.8022478241</v>
      </c>
      <c r="S259" s="25">
        <f t="shared" ca="1" si="7"/>
        <v>4591107.7292735055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1237570.4443679273</v>
      </c>
      <c r="R260" s="25">
        <f t="array" aca="1" ref="R260" ca="1">INDEX('Lorri 401b'!L:L,MATCH('Retirement Calculator'!A260,'Lorri 401b'!N:N,0),0)</f>
        <v>3342490.7549779671</v>
      </c>
      <c r="S260" s="25">
        <f t="shared" ca="1" si="7"/>
        <v>4580061.1993458942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1234296.3763657659</v>
      </c>
      <c r="R261" s="25">
        <f t="array" aca="1" ref="R261" ca="1">INDEX('Lorri 401b'!L:L,MATCH('Retirement Calculator'!A261,'Lorri 401b'!N:N,0),0)</f>
        <v>3334672.2658444857</v>
      </c>
      <c r="S261" s="25">
        <f t="shared" ca="1" si="7"/>
        <v>4568968.6422102517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1231008.6664135954</v>
      </c>
      <c r="R262" s="25">
        <f t="array" aca="1" ref="R262" ca="1">INDEX('Lorri 401b'!L:L,MATCH('Retirement Calculator'!A262,'Lorri 401b'!N:N,0),0)</f>
        <v>3326821.1996729481</v>
      </c>
      <c r="S262" s="25">
        <f t="shared" ca="1" si="7"/>
        <v>4557829.8660865435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1227707.2576699576</v>
      </c>
      <c r="R263" s="25">
        <f t="array" aca="1" ref="R263" ca="1">INDEX('Lorri 401b'!L:L,MATCH('Retirement Calculator'!A263,'Lorri 401b'!N:N,0),0)</f>
        <v>3318937.4207256958</v>
      </c>
      <c r="S263" s="25">
        <f t="shared" ca="1" si="7"/>
        <v>4546644.6783956531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1224392.0930565547</v>
      </c>
      <c r="R264" s="25">
        <f t="array" aca="1" ref="R264" ca="1">INDEX('Lorri 401b'!L:L,MATCH('Retirement Calculator'!A264,'Lorri 401b'!N:N,0),0)</f>
        <v>3311020.7926994967</v>
      </c>
      <c r="S264" s="25">
        <f t="shared" ca="1" si="7"/>
        <v>4535412.8857560512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1221063.1152572625</v>
      </c>
      <c r="R265" s="25">
        <f t="array" aca="1" ref="R265" ca="1">INDEX('Lorri 401b'!L:L,MATCH('Retirement Calculator'!A265,'Lorri 401b'!N:N,0),0)</f>
        <v>3303071.1787231886</v>
      </c>
      <c r="S265" s="25">
        <f t="shared" ca="1" si="7"/>
        <v>4524134.2939804513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1217720.2667171399</v>
      </c>
      <c r="R266" s="25">
        <f t="array" aca="1" ref="R266" ca="1">INDEX('Lorri 401b'!L:L,MATCH('Retirement Calculator'!A266,'Lorri 401b'!N:N,0),0)</f>
        <v>3295088.4413553122</v>
      </c>
      <c r="S266" s="25">
        <f t="shared" ref="S266:S520" ca="1" si="267">SUM(Q266:R266)</f>
        <v>4512808.7080724519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1214363.4896414336</v>
      </c>
      <c r="R267" s="25">
        <f t="array" aca="1" ref="R267" ca="1">INDEX('Lorri 401b'!L:L,MATCH('Retirement Calculator'!A267,'Lorri 401b'!N:N,0),0)</f>
        <v>3287072.4425817365</v>
      </c>
      <c r="S267" s="25">
        <f t="shared" ca="1" si="267"/>
        <v>4501435.9322231701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1210992.7259945786</v>
      </c>
      <c r="R268" s="25">
        <f t="array" aca="1" ref="R268" ca="1">INDEX('Lorri 401b'!L:L,MATCH('Retirement Calculator'!A268,'Lorri 401b'!N:N,0),0)</f>
        <v>3279023.043813271</v>
      </c>
      <c r="S268" s="25">
        <f t="shared" ca="1" si="267"/>
        <v>4490015.7698078491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1207607.9174991949</v>
      </c>
      <c r="R269" s="25">
        <f t="array" aca="1" ref="R269" ca="1">INDEX('Lorri 401b'!L:L,MATCH('Retirement Calculator'!A269,'Lorri 401b'!N:N,0),0)</f>
        <v>3270940.10588327</v>
      </c>
      <c r="S269" s="25">
        <f t="shared" ca="1" si="267"/>
        <v>4478548.0233824644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1204209.0056350804</v>
      </c>
      <c r="R270" s="25">
        <f t="array" aca="1" ref="R270" ca="1">INDEX('Lorri 401b'!L:L,MATCH('Retirement Calculator'!A270,'Lorri 401b'!N:N,0),0)</f>
        <v>3262823.4890452274</v>
      </c>
      <c r="S270" s="25">
        <f t="shared" ca="1" si="267"/>
        <v>4467032.4946803078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1200795.9316381989</v>
      </c>
      <c r="R271" s="25">
        <f t="array" aca="1" ref="R271" ca="1">INDEX('Lorri 401b'!L:L,MATCH('Retirement Calculator'!A271,'Lorri 401b'!N:N,0),0)</f>
        <v>3254673.0529703596</v>
      </c>
      <c r="S271" s="25">
        <f t="shared" ca="1" si="267"/>
        <v>4455468.9846085589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1197368.6364996636</v>
      </c>
      <c r="R272" s="25">
        <f t="array" aca="1" ref="R272" ca="1">INDEX('Lorri 401b'!L:L,MATCH('Retirement Calculator'!A272,'Lorri 401b'!N:N,0),0)</f>
        <v>3246488.65674518</v>
      </c>
      <c r="S272" s="25">
        <f t="shared" ca="1" si="267"/>
        <v>4443857.2932448434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1193927.0609647178</v>
      </c>
      <c r="R273" s="25">
        <f t="array" aca="1" ref="R273" ca="1">INDEX('Lorri 401b'!L:L,MATCH('Retirement Calculator'!A273,'Lorri 401b'!N:N,0),0)</f>
        <v>3238270.1588690621</v>
      </c>
      <c r="S273" s="25">
        <f t="shared" ca="1" si="267"/>
        <v>4432197.2198337801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1190471.1455317095</v>
      </c>
      <c r="R274" s="25">
        <f t="array" aca="1" ref="R274" ca="1">INDEX('Lorri 401b'!L:L,MATCH('Retirement Calculator'!A274,'Lorri 401b'!N:N,0),0)</f>
        <v>3230017.4172517937</v>
      </c>
      <c r="S274" s="25">
        <f t="shared" ca="1" si="267"/>
        <v>4420488.562783503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1187000.8304510638</v>
      </c>
      <c r="R275" s="25">
        <f t="array" aca="1" ref="R275" ca="1">INDEX('Lorri 401b'!L:L,MATCH('Retirement Calculator'!A275,'Lorri 401b'!N:N,0),0)</f>
        <v>3221730.28921112</v>
      </c>
      <c r="S275" s="25">
        <f t="shared" ca="1" si="267"/>
        <v>4408731.1196621843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1183516.0557242488</v>
      </c>
      <c r="R276" s="25">
        <f t="array" aca="1" ref="R276" ca="1">INDEX('Lorri 401b'!L:L,MATCH('Retirement Calculator'!A276,'Lorri 401b'!N:N,0),0)</f>
        <v>3213408.6314702765</v>
      </c>
      <c r="S276" s="25">
        <f t="shared" ca="1" si="267"/>
        <v>4396924.6871945253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1180016.7611027388</v>
      </c>
      <c r="R277" s="25">
        <f t="array" aca="1" ref="R277" ca="1">INDEX('Lorri 401b'!L:L,MATCH('Retirement Calculator'!A277,'Lorri 401b'!N:N,0),0)</f>
        <v>3205052.300155513</v>
      </c>
      <c r="S277" s="25">
        <f t="shared" ca="1" si="267"/>
        <v>4385069.0612582518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1176502.8860869724</v>
      </c>
      <c r="R278" s="25">
        <f t="array" aca="1" ref="R278" ca="1">INDEX('Lorri 401b'!L:L,MATCH('Retirement Calculator'!A278,'Lorri 401b'!N:N,0),0)</f>
        <v>3196661.1507936046</v>
      </c>
      <c r="S278" s="25">
        <f t="shared" ca="1" si="267"/>
        <v>4373164.036880577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1172974.3699253071</v>
      </c>
      <c r="R279" s="25">
        <f t="array" aca="1" ref="R279" ca="1">INDEX('Lorri 401b'!L:L,MATCH('Retirement Calculator'!A279,'Lorri 401b'!N:N,0),0)</f>
        <v>3188235.0383093548</v>
      </c>
      <c r="S279" s="25">
        <f t="shared" ca="1" si="267"/>
        <v>4361209.4082346614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1169431.1516129682</v>
      </c>
      <c r="R280" s="25">
        <f t="array" aca="1" ref="R280" ca="1">INDEX('Lorri 401b'!L:L,MATCH('Retirement Calculator'!A280,'Lorri 401b'!N:N,0),0)</f>
        <v>3179773.8170230873</v>
      </c>
      <c r="S280" s="25">
        <f t="shared" ca="1" si="267"/>
        <v>4349204.9686360555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1165873.1698909944</v>
      </c>
      <c r="R281" s="25">
        <f t="array" aca="1" ref="R281" ca="1">INDEX('Lorri 401b'!L:L,MATCH('Retirement Calculator'!A281,'Lorri 401b'!N:N,0),0)</f>
        <v>3171277.3406481273</v>
      </c>
      <c r="S281" s="25">
        <f t="shared" ca="1" si="267"/>
        <v>4337150.5105391219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1162300.3632451792</v>
      </c>
      <c r="R282" s="25">
        <f t="array" aca="1" ref="R282" ca="1">INDEX('Lorri 401b'!L:L,MATCH('Retirement Calculator'!A282,'Lorri 401b'!N:N,0),0)</f>
        <v>3162745.4622882716</v>
      </c>
      <c r="S282" s="25">
        <f t="shared" ca="1" si="267"/>
        <v>4325045.8255334506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1158712.6699050064</v>
      </c>
      <c r="R283" s="25">
        <f t="array" aca="1" ref="R283" ca="1">INDEX('Lorri 401b'!L:L,MATCH('Retirement Calculator'!A283,'Lorri 401b'!N:N,0),0)</f>
        <v>3154178.0344352499</v>
      </c>
      <c r="S283" s="25">
        <f t="shared" ca="1" si="267"/>
        <v>4312890.7043402568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1155110.0278425829</v>
      </c>
      <c r="R284" s="25">
        <f t="array" aca="1" ref="R284" ca="1">INDEX('Lorri 401b'!L:L,MATCH('Retirement Calculator'!A284,'Lorri 401b'!N:N,0),0)</f>
        <v>3145574.9089661739</v>
      </c>
      <c r="S284" s="25">
        <f t="shared" ca="1" si="267"/>
        <v>4300684.9368087566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1151492.3747715659</v>
      </c>
      <c r="R285" s="25">
        <f t="array" aca="1" ref="R285" ca="1">INDEX('Lorri 401b'!L:L,MATCH('Retirement Calculator'!A285,'Lorri 401b'!N:N,0),0)</f>
        <v>3136935.9371409765</v>
      </c>
      <c r="S285" s="25">
        <f t="shared" ca="1" si="267"/>
        <v>4288428.3119125422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1147859.6481460864</v>
      </c>
      <c r="R286" s="25">
        <f t="array" aca="1" ref="R286" ca="1">INDEX('Lorri 401b'!L:L,MATCH('Retirement Calculator'!A286,'Lorri 401b'!N:N,0),0)</f>
        <v>3128260.9695998412</v>
      </c>
      <c r="S286" s="25">
        <f t="shared" ca="1" si="267"/>
        <v>4276120.6177459275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1144211.7851596673</v>
      </c>
      <c r="R287" s="25">
        <f t="array" aca="1" ref="R287" ca="1">INDEX('Lorri 401b'!L:L,MATCH('Retirement Calculator'!A287,'Lorri 401b'!N:N,0),0)</f>
        <v>3119549.8563606176</v>
      </c>
      <c r="S287" s="25">
        <f t="shared" ca="1" si="267"/>
        <v>4263761.641520285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1140548.7227441382</v>
      </c>
      <c r="R288" s="25">
        <f t="array" aca="1" ref="R288" ca="1">INDEX('Lorri 401b'!L:L,MATCH('Retirement Calculator'!A288,'Lorri 401b'!N:N,0),0)</f>
        <v>3110802.4468162307</v>
      </c>
      <c r="S288" s="25">
        <f t="shared" ca="1" si="267"/>
        <v>4251351.1695603691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1136870.3975685444</v>
      </c>
      <c r="R289" s="25">
        <f t="array" aca="1" ref="R289" ca="1">INDEX('Lorri 401b'!L:L,MATCH('Retirement Calculator'!A289,'Lorri 401b'!N:N,0),0)</f>
        <v>3102018.5897320756</v>
      </c>
      <c r="S289" s="25">
        <f t="shared" ca="1" si="267"/>
        <v>4238888.9873006195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1133176.7460380523</v>
      </c>
      <c r="R290" s="25">
        <f t="array" aca="1" ref="R290" ca="1">INDEX('Lorri 401b'!L:L,MATCH('Retirement Calculator'!A290,'Lorri 401b'!N:N,0),0)</f>
        <v>3093198.1332434029</v>
      </c>
      <c r="S290" s="25">
        <f t="shared" ca="1" si="267"/>
        <v>4226374.8792814557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1129467.7042928496</v>
      </c>
      <c r="R291" s="25">
        <f t="array" aca="1" ref="R291" ca="1">INDEX('Lorri 401b'!L:L,MATCH('Retirement Calculator'!A291,'Lorri 401b'!N:N,0),0)</f>
        <v>3084340.9248526944</v>
      </c>
      <c r="S291" s="25">
        <f t="shared" ca="1" si="267"/>
        <v>4213808.629145544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1125743.2082070422</v>
      </c>
      <c r="R292" s="25">
        <f t="array" aca="1" ref="R292" ca="1">INDEX('Lorri 401b'!L:L,MATCH('Retirement Calculator'!A292,'Lorri 401b'!N:N,0),0)</f>
        <v>3075446.8114270242</v>
      </c>
      <c r="S292" s="25">
        <f t="shared" ca="1" si="267"/>
        <v>4201190.0196340661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1122003.1933875438</v>
      </c>
      <c r="R293" s="25">
        <f t="array" aca="1" ref="R293" ca="1">INDEX('Lorri 401b'!L:L,MATCH('Retirement Calculator'!A293,'Lorri 401b'!N:N,0),0)</f>
        <v>3066515.6391954138</v>
      </c>
      <c r="S293" s="25">
        <f t="shared" ca="1" si="267"/>
        <v>4188518.8325829576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1118247.595172964</v>
      </c>
      <c r="R294" s="25">
        <f t="array" aca="1" ref="R294" ca="1">INDEX('Lorri 401b'!L:L,MATCH('Retirement Calculator'!A294,'Lorri 401b'!N:N,0),0)</f>
        <v>3057547.2537461719</v>
      </c>
      <c r="S294" s="25">
        <f t="shared" ca="1" si="267"/>
        <v>4175794.848919136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1114476.3486324903</v>
      </c>
      <c r="R295" s="25">
        <f t="array" aca="1" ref="R295" ca="1">INDEX('Lorri 401b'!L:L,MATCH('Retirement Calculator'!A295,'Lorri 401b'!N:N,0),0)</f>
        <v>3048541.5000242246</v>
      </c>
      <c r="S295" s="25">
        <f t="shared" ca="1" si="267"/>
        <v>4163017.8486567149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1110689.3885647645</v>
      </c>
      <c r="R296" s="25">
        <f t="array" aca="1" ref="R296" ca="1">INDEX('Lorri 401b'!L:L,MATCH('Retirement Calculator'!A296,'Lorri 401b'!N:N,0),0)</f>
        <v>3039498.2223284361</v>
      </c>
      <c r="S296" s="25">
        <f t="shared" ca="1" si="267"/>
        <v>4150187.6108932006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1106886.6494967565</v>
      </c>
      <c r="R297" s="25">
        <f t="array" aca="1" ref="R297" ca="1">INDEX('Lorri 401b'!L:L,MATCH('Retirement Calculator'!A297,'Lorri 401b'!N:N,0),0)</f>
        <v>3030417.264308915</v>
      </c>
      <c r="S297" s="25">
        <f t="shared" ca="1" si="267"/>
        <v>4137303.9138056715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1103068.0656826319</v>
      </c>
      <c r="R298" s="25">
        <f t="array" aca="1" ref="R298" ca="1">INDEX('Lorri 401b'!L:L,MATCH('Retirement Calculator'!A298,'Lorri 401b'!N:N,0),0)</f>
        <v>3021298.4689643127</v>
      </c>
      <c r="S298" s="25">
        <f t="shared" ca="1" si="267"/>
        <v>4124366.5346469446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1099233.5711026152</v>
      </c>
      <c r="R299" s="25">
        <f t="array" aca="1" ref="R299" ca="1">INDEX('Lorri 401b'!L:L,MATCH('Retirement Calculator'!A299,'Lorri 401b'!N:N,0),0)</f>
        <v>3012141.6786391078</v>
      </c>
      <c r="S299" s="25">
        <f t="shared" ca="1" si="267"/>
        <v>4111375.2497417228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1095383.0994618484</v>
      </c>
      <c r="R300" s="25">
        <f t="array" aca="1" ref="R300" ca="1">INDEX('Lorri 401b'!L:L,MATCH('Retirement Calculator'!A300,'Lorri 401b'!N:N,0),0)</f>
        <v>3002946.7350208811</v>
      </c>
      <c r="S300" s="25">
        <f t="shared" ca="1" si="267"/>
        <v>4098329.8344827294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1091516.584189245</v>
      </c>
      <c r="R301" s="25">
        <f t="array" aca="1" ref="R301" ca="1">INDEX('Lorri 401b'!L:L,MATCH('Retirement Calculator'!A301,'Lorri 401b'!N:N,0),0)</f>
        <v>2993713.4791375785</v>
      </c>
      <c r="S301" s="25">
        <f t="shared" ca="1" si="267"/>
        <v>4085230.0633268235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1087633.9584363392</v>
      </c>
      <c r="R302" s="25">
        <f t="array" aca="1" ref="R302" ca="1">INDEX('Lorri 401b'!L:L,MATCH('Retirement Calculator'!A302,'Lorri 401b'!N:N,0),0)</f>
        <v>2984441.7513547624</v>
      </c>
      <c r="S302" s="25">
        <f t="shared" ca="1" si="267"/>
        <v>4072075.7097911015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1083735.1550761294</v>
      </c>
      <c r="R303" s="25">
        <f t="array" aca="1" ref="R303" ca="1">INDEX('Lorri 401b'!L:L,MATCH('Retirement Calculator'!A303,'Lorri 401b'!N:N,0),0)</f>
        <v>2975131.3913728511</v>
      </c>
      <c r="S303" s="25">
        <f t="shared" ca="1" si="267"/>
        <v>4058866.5464489805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1079820.1067019189</v>
      </c>
      <c r="R304" s="25">
        <f t="array" aca="1" ref="R304" ca="1">INDEX('Lorri 401b'!L:L,MATCH('Retirement Calculator'!A304,'Lorri 401b'!N:N,0),0)</f>
        <v>2965782.2382243485</v>
      </c>
      <c r="S304" s="25">
        <f t="shared" ca="1" si="267"/>
        <v>4045602.3449262674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1075888.745626149</v>
      </c>
      <c r="R305" s="25">
        <f t="array" aca="1" ref="R305" ca="1">INDEX('Lorri 401b'!L:L,MATCH('Retirement Calculator'!A305,'Lorri 401b'!N:N,0),0)</f>
        <v>2956394.1302710604</v>
      </c>
      <c r="S305" s="25">
        <f t="shared" ca="1" si="267"/>
        <v>4032282.8758972092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1071941.0038792302</v>
      </c>
      <c r="R306" s="25">
        <f t="array" aca="1" ref="R306" ca="1">INDEX('Lorri 401b'!L:L,MATCH('Retirement Calculator'!A306,'Lorri 401b'!N:N,0),0)</f>
        <v>2946966.9052013</v>
      </c>
      <c r="S306" s="25">
        <f t="shared" ca="1" si="267"/>
        <v>4018907.9090805305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1067976.8132083658</v>
      </c>
      <c r="R307" s="25">
        <f t="array" aca="1" ref="R307" ca="1">INDEX('Lorri 401b'!L:L,MATCH('Retirement Calculator'!A307,'Lorri 401b'!N:N,0),0)</f>
        <v>2937500.4000270828</v>
      </c>
      <c r="S307" s="25">
        <f t="shared" ca="1" si="267"/>
        <v>4005477.2132354486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1063996.1050763729</v>
      </c>
      <c r="R308" s="25">
        <f t="array" aca="1" ref="R308" ca="1">INDEX('Lorri 401b'!L:L,MATCH('Retirement Calculator'!A308,'Lorri 401b'!N:N,0),0)</f>
        <v>2927994.4510813062</v>
      </c>
      <c r="S308" s="25">
        <f t="shared" ca="1" si="267"/>
        <v>3991990.5561576793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1059998.8106604966</v>
      </c>
      <c r="R309" s="25">
        <f t="array" aca="1" ref="R309" ca="1">INDEX('Lorri 401b'!L:L,MATCH('Retirement Calculator'!A309,'Lorri 401b'!N:N,0),0)</f>
        <v>2918448.894014922</v>
      </c>
      <c r="S309" s="25">
        <f t="shared" ca="1" si="267"/>
        <v>3978447.7046754183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1055984.8608512208</v>
      </c>
      <c r="R310" s="25">
        <f t="array" aca="1" ref="R310" ca="1">INDEX('Lorri 401b'!L:L,MATCH('Retirement Calculator'!A310,'Lorri 401b'!N:N,0),0)</f>
        <v>2908863.5637940946</v>
      </c>
      <c r="S310" s="25">
        <f t="shared" ca="1" si="267"/>
        <v>3964848.4246453154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1051954.1862510731</v>
      </c>
      <c r="R311" s="25">
        <f t="array" aca="1" ref="R311" ca="1">INDEX('Lorri 401b'!L:L,MATCH('Retirement Calculator'!A311,'Lorri 401b'!N:N,0),0)</f>
        <v>2899238.2946973471</v>
      </c>
      <c r="S311" s="25">
        <f t="shared" ca="1" si="267"/>
        <v>3951192.4809484202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1047906.7171734249</v>
      </c>
      <c r="R312" s="25">
        <f t="array" aca="1" ref="R312" ca="1">INDEX('Lorri 401b'!L:L,MATCH('Retirement Calculator'!A312,'Lorri 401b'!N:N,0),0)</f>
        <v>2889572.9203126966</v>
      </c>
      <c r="S312" s="25">
        <f t="shared" ca="1" si="267"/>
        <v>3937479.6374861216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1043842.3836412864</v>
      </c>
      <c r="R313" s="25">
        <f t="array" aca="1" ref="R313" ca="1">INDEX('Lorri 401b'!L:L,MATCH('Retirement Calculator'!A313,'Lorri 401b'!N:N,0),0)</f>
        <v>2879867.2735347766</v>
      </c>
      <c r="S313" s="25">
        <f t="shared" ca="1" si="267"/>
        <v>3923709.6571760629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1039761.1153860973</v>
      </c>
      <c r="R314" s="25">
        <f t="array" aca="1" ref="R314" ca="1">INDEX('Lorri 401b'!L:L,MATCH('Retirement Calculator'!A314,'Lorri 401b'!N:N,0),0)</f>
        <v>2870121.1865619486</v>
      </c>
      <c r="S314" s="25">
        <f t="shared" ca="1" si="267"/>
        <v>3909882.3019480458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1035662.8418465117</v>
      </c>
      <c r="R315" s="25">
        <f t="array" aca="1" ref="R315" ca="1">INDEX('Lorri 401b'!L:L,MATCH('Retirement Calculator'!A315,'Lorri 401b'!N:N,0),0)</f>
        <v>2860334.4908934003</v>
      </c>
      <c r="S315" s="25">
        <f t="shared" ca="1" si="267"/>
        <v>3895997.332739912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1031547.4921671777</v>
      </c>
      <c r="R316" s="25">
        <f t="array" aca="1" ref="R316" ca="1">INDEX('Lorri 401b'!L:L,MATCH('Retirement Calculator'!A316,'Lorri 401b'!N:N,0),0)</f>
        <v>2850507.017326233</v>
      </c>
      <c r="S316" s="25">
        <f t="shared" ca="1" si="267"/>
        <v>3882054.5094934106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1027414.9951975133</v>
      </c>
      <c r="R317" s="25">
        <f t="array" aca="1" ref="R317" ca="1">INDEX('Lorri 401b'!L:L,MATCH('Retirement Calculator'!A317,'Lorri 401b'!N:N,0),0)</f>
        <v>2840638.595952536</v>
      </c>
      <c r="S317" s="25">
        <f t="shared" ca="1" si="267"/>
        <v>3868053.5911500491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1023265.2794904751</v>
      </c>
      <c r="R318" s="25">
        <f t="array" aca="1" ref="R318" ca="1">INDEX('Lorri 401b'!L:L,MATCH('Retirement Calculator'!A318,'Lorri 401b'!N:N,0),0)</f>
        <v>2830729.0561564486</v>
      </c>
      <c r="S318" s="25">
        <f t="shared" ca="1" si="267"/>
        <v>3853994.3356469236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1019098.2733013243</v>
      </c>
      <c r="R319" s="25">
        <f t="array" aca="1" ref="R319" ca="1">INDEX('Lorri 401b'!L:L,MATCH('Retirement Calculator'!A319,'Lorri 401b'!N:N,0),0)</f>
        <v>2820778.226611211</v>
      </c>
      <c r="S319" s="25">
        <f t="shared" ca="1" si="267"/>
        <v>3839876.4999125353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1014913.9045863855</v>
      </c>
      <c r="R320" s="25">
        <f t="array" aca="1" ref="R320" ca="1">INDEX('Lorri 401b'!L:L,MATCH('Retirement Calculator'!A320,'Lorri 401b'!N:N,0),0)</f>
        <v>2810785.9352762015</v>
      </c>
      <c r="S320" s="25">
        <f t="shared" ca="1" si="267"/>
        <v>3825699.8398625869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1010712.101001801</v>
      </c>
      <c r="R321" s="25">
        <f t="array" aca="1" ref="R321" ca="1">INDEX('Lorri 401b'!L:L,MATCH('Retirement Calculator'!A321,'Lorri 401b'!N:N,0),0)</f>
        <v>2800752.0093939626</v>
      </c>
      <c r="S321" s="25">
        <f t="shared" ca="1" si="267"/>
        <v>3811464.1103957635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1006492.7899022807</v>
      </c>
      <c r="R322" s="25">
        <f t="array" aca="1" ref="R322" ca="1">INDEX('Lorri 401b'!L:L,MATCH('Retirement Calculator'!A322,'Lorri 401b'!N:N,0),0)</f>
        <v>2790676.2754872143</v>
      </c>
      <c r="S322" s="25">
        <f t="shared" ca="1" si="267"/>
        <v>3797169.0653894949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1002255.8983398457</v>
      </c>
      <c r="R323" s="25">
        <f t="array" aca="1" ref="R323" ca="1">INDEX('Lorri 401b'!L:L,MATCH('Retirement Calculator'!A323,'Lorri 401b'!N:N,0),0)</f>
        <v>2780558.559355855</v>
      </c>
      <c r="S323" s="25">
        <f t="shared" ca="1" si="267"/>
        <v>3782814.4576957007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998001.3530625673</v>
      </c>
      <c r="R324" s="25">
        <f t="array" aca="1" ref="R324" ca="1">INDEX('Lorri 401b'!L:L,MATCH('Retirement Calculator'!A324,'Lorri 401b'!N:N,0),0)</f>
        <v>2770398.6860739482</v>
      </c>
      <c r="S324" s="25">
        <f t="shared" ca="1" si="267"/>
        <v>3768400.0391365155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993729.08051330026</v>
      </c>
      <c r="R325" s="25">
        <f t="array" aca="1" ref="R325" ca="1">INDEX('Lorri 401b'!L:L,MATCH('Retirement Calculator'!A325,'Lorri 401b'!N:N,0),0)</f>
        <v>2760196.4799867002</v>
      </c>
      <c r="S325" s="25">
        <f t="shared" ca="1" si="267"/>
        <v>3753925.5605000006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989439.00682841125</v>
      </c>
      <c r="R326" s="25">
        <f t="array" aca="1" ref="R326" ca="1">INDEX('Lorri 401b'!L:L,MATCH('Retirement Calculator'!A326,'Lorri 401b'!N:N,0),0)</f>
        <v>2749951.7647074219</v>
      </c>
      <c r="S326" s="25">
        <f t="shared" ca="1" si="267"/>
        <v>3739390.7715358334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985131.05783650186</v>
      </c>
      <c r="R327" s="25">
        <f t="array" aca="1" ref="R327" ca="1">INDEX('Lorri 401b'!L:L,MATCH('Retirement Calculator'!A327,'Lorri 401b'!N:N,0),0)</f>
        <v>2739664.3631144799</v>
      </c>
      <c r="S327" s="25">
        <f t="shared" ca="1" si="267"/>
        <v>3724795.4209509818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980805.15905712615</v>
      </c>
      <c r="R328" s="25">
        <f t="array" aca="1" ref="R328" ca="1">INDEX('Lorri 401b'!L:L,MATCH('Retirement Calculator'!A328,'Lorri 401b'!N:N,0),0)</f>
        <v>2729334.0973482342</v>
      </c>
      <c r="S328" s="25">
        <f t="shared" ca="1" si="267"/>
        <v>3710139.2564053601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976461.2356995031</v>
      </c>
      <c r="R329" s="25">
        <f t="array" aca="1" ref="R329" ca="1">INDEX('Lorri 401b'!L:L,MATCH('Retirement Calculator'!A329,'Lorri 401b'!N:N,0),0)</f>
        <v>2718960.7888079621</v>
      </c>
      <c r="S329" s="25">
        <f t="shared" ca="1" si="267"/>
        <v>3695422.0245074653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972099.21266122325</v>
      </c>
      <c r="R330" s="25">
        <f t="array" aca="1" ref="R330" ca="1">INDEX('Lorri 401b'!L:L,MATCH('Retirement Calculator'!A330,'Lorri 401b'!N:N,0),0)</f>
        <v>2708544.2581487722</v>
      </c>
      <c r="S330" s="25">
        <f t="shared" ca="1" si="267"/>
        <v>3680643.4708099952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967719.01452695054</v>
      </c>
      <c r="R331" s="25">
        <f t="array" aca="1" ref="R331" ca="1">INDEX('Lorri 401b'!L:L,MATCH('Retirement Calculator'!A331,'Lorri 401b'!N:N,0),0)</f>
        <v>2698084.3252785024</v>
      </c>
      <c r="S331" s="25">
        <f t="shared" ca="1" si="267"/>
        <v>3665803.3398054531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963320.56556711835</v>
      </c>
      <c r="R332" s="25">
        <f t="array" aca="1" ref="R332" ca="1">INDEX('Lorri 401b'!L:L,MATCH('Retirement Calculator'!A332,'Lorri 401b'!N:N,0),0)</f>
        <v>2687580.8093546066</v>
      </c>
      <c r="S332" s="25">
        <f t="shared" ca="1" si="267"/>
        <v>3650901.3749217251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958903.78973662027</v>
      </c>
      <c r="R333" s="25">
        <f t="array" aca="1" ref="R333" ca="1">INDEX('Lorri 401b'!L:L,MATCH('Retirement Calculator'!A333,'Lorri 401b'!N:N,0),0)</f>
        <v>2677033.528781028</v>
      </c>
      <c r="S333" s="25">
        <f t="shared" ca="1" si="267"/>
        <v>3635937.3185176481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954468.6106734951</v>
      </c>
      <c r="R334" s="25">
        <f t="array" aca="1" ref="R334" ca="1">INDEX('Lorri 401b'!L:L,MATCH('Retirement Calculator'!A334,'Lorri 401b'!N:N,0),0)</f>
        <v>2666442.3012050595</v>
      </c>
      <c r="S334" s="25">
        <f t="shared" ca="1" si="267"/>
        <v>3620910.9118785546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950014.95169760694</v>
      </c>
      <c r="R335" s="25">
        <f t="array" aca="1" ref="R335" ca="1">INDEX('Lorri 401b'!L:L,MATCH('Retirement Calculator'!A335,'Lorri 401b'!N:N,0),0)</f>
        <v>2655806.9435141911</v>
      </c>
      <c r="S335" s="25">
        <f t="shared" ca="1" si="267"/>
        <v>3605821.8952117981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945542.73580931919</v>
      </c>
      <c r="R336" s="25">
        <f t="array" aca="1" ref="R336" ca="1">INDEX('Lorri 401b'!L:L,MATCH('Retirement Calculator'!A336,'Lorri 401b'!N:N,0),0)</f>
        <v>2645127.2718329439</v>
      </c>
      <c r="S336" s="25">
        <f t="shared" ca="1" si="267"/>
        <v>3590670.0076422631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941051.88568816357</v>
      </c>
      <c r="R337" s="25">
        <f t="array" aca="1" ref="R337" ca="1">INDEX('Lorri 401b'!L:L,MATCH('Retirement Calculator'!A337,'Lorri 401b'!N:N,0),0)</f>
        <v>2634403.1015196918</v>
      </c>
      <c r="S337" s="25">
        <f t="shared" ca="1" si="267"/>
        <v>3575454.9872078551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936542.32369150314</v>
      </c>
      <c r="R338" s="25">
        <f t="array" aca="1" ref="R338" ca="1">INDEX('Lorri 401b'!L:L,MATCH('Retirement Calculator'!A338,'Lorri 401b'!N:N,0),0)</f>
        <v>2623634.2471634676</v>
      </c>
      <c r="S338" s="25">
        <f t="shared" ca="1" si="267"/>
        <v>3560176.5708549707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932013.97185318999</v>
      </c>
      <c r="R339" s="25">
        <f t="array" aca="1" ref="R339" ca="1">INDEX('Lorri 401b'!L:L,MATCH('Retirement Calculator'!A339,'Lorri 401b'!N:N,0),0)</f>
        <v>2612820.5225807591</v>
      </c>
      <c r="S339" s="25">
        <f t="shared" ca="1" si="267"/>
        <v>3544834.4944339492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927466.75188221713</v>
      </c>
      <c r="R340" s="25">
        <f t="array" aca="1" ref="R340" ca="1">INDEX('Lorri 401b'!L:L,MATCH('Retirement Calculator'!A340,'Lorri 401b'!N:N,0),0)</f>
        <v>2601961.7408122895</v>
      </c>
      <c r="S340" s="25">
        <f t="shared" ca="1" si="267"/>
        <v>3529428.4926945064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922900.58516136522</v>
      </c>
      <c r="R341" s="25">
        <f t="array" aca="1" ref="R341" ca="1">INDEX('Lorri 401b'!L:L,MATCH('Retirement Calculator'!A341,'Lorri 401b'!N:N,0),0)</f>
        <v>2591057.7141197845</v>
      </c>
      <c r="S341" s="25">
        <f t="shared" ca="1" si="267"/>
        <v>3513958.2992811496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918315.39274584316</v>
      </c>
      <c r="R342" s="25">
        <f t="array" aca="1" ref="R342" ca="1">INDEX('Lorri 401b'!L:L,MATCH('Retirement Calculator'!A342,'Lorri 401b'!N:N,0),0)</f>
        <v>2580108.2539827274</v>
      </c>
      <c r="S342" s="25">
        <f t="shared" ca="1" si="267"/>
        <v>3498423.6467285706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913711.0953619231</v>
      </c>
      <c r="R343" s="25">
        <f t="array" aca="1" ref="R343" ca="1">INDEX('Lorri 401b'!L:L,MATCH('Retirement Calculator'!A343,'Lorri 401b'!N:N,0),0)</f>
        <v>2569113.1710950993</v>
      </c>
      <c r="S343" s="25">
        <f t="shared" ca="1" si="267"/>
        <v>3482824.2664570222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909087.61340557004</v>
      </c>
      <c r="R344" s="25">
        <f t="array" aca="1" ref="R344" ca="1">INDEX('Lorri 401b'!L:L,MATCH('Retirement Calculator'!A344,'Lorri 401b'!N:N,0),0)</f>
        <v>2558072.275362106</v>
      </c>
      <c r="S344" s="25">
        <f t="shared" ca="1" si="267"/>
        <v>3467159.888767676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904444.86694106553</v>
      </c>
      <c r="R345" s="25">
        <f t="array" aca="1" ref="R345" ca="1">INDEX('Lorri 401b'!L:L,MATCH('Retirement Calculator'!A345,'Lorri 401b'!N:N,0),0)</f>
        <v>2546985.375896892</v>
      </c>
      <c r="S345" s="25">
        <f t="shared" ca="1" si="267"/>
        <v>3451430.2428379576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899782.77569962549</v>
      </c>
      <c r="R346" s="25">
        <f t="array" aca="1" ref="R346" ca="1">INDEX('Lorri 401b'!L:L,MATCH('Retirement Calculator'!A346,'Lorri 401b'!N:N,0),0)</f>
        <v>2535852.2810172397</v>
      </c>
      <c r="S346" s="25">
        <f t="shared" ca="1" si="267"/>
        <v>3435635.0567168649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895101.25907801278</v>
      </c>
      <c r="R347" s="25">
        <f t="array" aca="1" ref="R347" ca="1">INDEX('Lorri 401b'!L:L,MATCH('Retirement Calculator'!A347,'Lorri 401b'!N:N,0),0)</f>
        <v>2524672.7982422551</v>
      </c>
      <c r="S347" s="25">
        <f t="shared" ca="1" si="267"/>
        <v>3419774.0573202679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890400.23613714345</v>
      </c>
      <c r="R348" s="25">
        <f t="array" aca="1" ref="R348" ca="1">INDEX('Lorri 401b'!L:L,MATCH('Retirement Calculator'!A348,'Lorri 401b'!N:N,0),0)</f>
        <v>2513446.7342890417</v>
      </c>
      <c r="S348" s="25">
        <f t="shared" ca="1" si="267"/>
        <v>3403846.9704261851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885679.62560068711</v>
      </c>
      <c r="R349" s="25">
        <f t="array" aca="1" ref="R349" ca="1">INDEX('Lorri 401b'!L:L,MATCH('Retirement Calculator'!A349,'Lorri 401b'!N:N,0),0)</f>
        <v>2502173.8950693565</v>
      </c>
      <c r="S349" s="25">
        <f t="shared" ca="1" si="267"/>
        <v>3387853.5206700438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880939.34585366223</v>
      </c>
      <c r="R350" s="25">
        <f t="array" aca="1" ref="R350" ca="1">INDEX('Lorri 401b'!L:L,MATCH('Retirement Calculator'!A350,'Lorri 401b'!N:N,0),0)</f>
        <v>2490854.0856862557</v>
      </c>
      <c r="S350" s="25">
        <f t="shared" ca="1" si="267"/>
        <v>3371793.4315399178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876179.31494102476</v>
      </c>
      <c r="R351" s="25">
        <f t="array" aca="1" ref="R351" ca="1">INDEX('Lorri 401b'!L:L,MATCH('Retirement Calculator'!A351,'Lorri 401b'!N:N,0),0)</f>
        <v>2479487.1104307254</v>
      </c>
      <c r="S351" s="25">
        <f t="shared" ca="1" si="267"/>
        <v>3355666.4253717503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871399.4505662513</v>
      </c>
      <c r="R352" s="25">
        <f t="array" aca="1" ref="R352" ca="1">INDEX('Lorri 401b'!L:L,MATCH('Retirement Calculator'!A352,'Lorri 401b'!N:N,0),0)</f>
        <v>2468072.7727782973</v>
      </c>
      <c r="S352" s="25">
        <f t="shared" ca="1" si="267"/>
        <v>3339472.2233445486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866599.67008991621</v>
      </c>
      <c r="R353" s="25">
        <f t="array" aca="1" ref="R353" ca="1">INDEX('Lorri 401b'!L:L,MATCH('Retirement Calculator'!A353,'Lorri 401b'!N:N,0),0)</f>
        <v>2456610.8753856504</v>
      </c>
      <c r="S353" s="25">
        <f t="shared" ca="1" si="267"/>
        <v>3323210.5454755668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861779.89052826306</v>
      </c>
      <c r="R354" s="25">
        <f t="array" aca="1" ref="R354" ca="1">INDEX('Lorri 401b'!L:L,MATCH('Retirement Calculator'!A354,'Lorri 401b'!N:N,0),0)</f>
        <v>2445101.2200872009</v>
      </c>
      <c r="S354" s="25">
        <f t="shared" ca="1" si="267"/>
        <v>3306881.1106154639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856940.02855176968</v>
      </c>
      <c r="R355" s="25">
        <f t="array" aca="1" ref="R355" ca="1">INDEX('Lorri 401b'!L:L,MATCH('Retirement Calculator'!A355,'Lorri 401b'!N:N,0),0)</f>
        <v>2433543.6078916746</v>
      </c>
      <c r="S355" s="25">
        <f t="shared" ca="1" si="267"/>
        <v>3290483.6364434445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852080.00048370764</v>
      </c>
      <c r="R356" s="25">
        <f t="array" aca="1" ref="R356" ca="1">INDEX('Lorri 401b'!L:L,MATCH('Retirement Calculator'!A356,'Lorri 401b'!N:N,0),0)</f>
        <v>2421937.8389786668</v>
      </c>
      <c r="S356" s="25">
        <f t="shared" ca="1" si="267"/>
        <v>3274017.8394623743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847199.72229869536</v>
      </c>
      <c r="R357" s="25">
        <f t="array" aca="1" ref="R357" ca="1">INDEX('Lorri 401b'!L:L,MATCH('Retirement Calculator'!A357,'Lorri 401b'!N:N,0),0)</f>
        <v>2410283.7126951884</v>
      </c>
      <c r="S357" s="25">
        <f t="shared" ca="1" si="267"/>
        <v>3257483.4349938836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842299.10962124553</v>
      </c>
      <c r="R358" s="25">
        <f t="array" aca="1" ref="R358" ca="1">INDEX('Lorri 401b'!L:L,MATCH('Retirement Calculator'!A358,'Lorri 401b'!N:N,0),0)</f>
        <v>2398581.0275521954</v>
      </c>
      <c r="S358" s="25">
        <f t="shared" ca="1" si="267"/>
        <v>3240880.1371734408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837378.07772430626</v>
      </c>
      <c r="R359" s="25">
        <f t="array" aca="1" ref="R359" ca="1">INDEX('Lorri 401b'!L:L,MATCH('Retirement Calculator'!A359,'Lorri 401b'!N:N,0),0)</f>
        <v>2386829.5812211065</v>
      </c>
      <c r="S359" s="25">
        <f t="shared" ca="1" si="267"/>
        <v>3224207.6589454128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832436.54152779642</v>
      </c>
      <c r="R360" s="25">
        <f t="array" aca="1" ref="R360" ca="1">INDEX('Lorri 401b'!L:L,MATCH('Retirement Calculator'!A360,'Lorri 401b'!N:N,0),0)</f>
        <v>2375029.1705303048</v>
      </c>
      <c r="S360" s="25">
        <f t="shared" ca="1" si="267"/>
        <v>3207465.7120581013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827474.4155971345</v>
      </c>
      <c r="R361" s="25">
        <f t="array" aca="1" ref="R361" ca="1">INDEX('Lorri 401b'!L:L,MATCH('Retirement Calculator'!A361,'Lorri 401b'!N:N,0),0)</f>
        <v>2363179.591461625</v>
      </c>
      <c r="S361" s="25">
        <f t="shared" ca="1" si="267"/>
        <v>3190654.0070587592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822491.61414176144</v>
      </c>
      <c r="R362" s="25">
        <f t="array" aca="1" ref="R362" ca="1">INDEX('Lorri 401b'!L:L,MATCH('Retirement Calculator'!A362,'Lorri 401b'!N:N,0),0)</f>
        <v>2351280.6391468253</v>
      </c>
      <c r="S362" s="25">
        <f t="shared" ca="1" si="267"/>
        <v>3173772.2532885866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817488.05101365771</v>
      </c>
      <c r="R363" s="25">
        <f t="array" aca="1" ref="R363" ca="1">INDEX('Lorri 401b'!L:L,MATCH('Retirement Calculator'!A363,'Lorri 401b'!N:N,0),0)</f>
        <v>2339332.1078640474</v>
      </c>
      <c r="S363" s="25">
        <f t="shared" ca="1" si="267"/>
        <v>3156820.1588777052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812463.63970585354</v>
      </c>
      <c r="R364" s="25">
        <f t="array" aca="1" ref="R364" ca="1">INDEX('Lorri 401b'!L:L,MATCH('Retirement Calculator'!A364,'Lorri 401b'!N:N,0),0)</f>
        <v>2327333.791034258</v>
      </c>
      <c r="S364" s="25">
        <f t="shared" ca="1" si="267"/>
        <v>3139797.4307401115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807418.29335093347</v>
      </c>
      <c r="R365" s="25">
        <f t="array" aca="1" ref="R365" ca="1">INDEX('Lorri 401b'!L:L,MATCH('Retirement Calculator'!A365,'Lorri 401b'!N:N,0),0)</f>
        <v>2315285.4812176777</v>
      </c>
      <c r="S365" s="25">
        <f t="shared" ca="1" si="267"/>
        <v>3122703.7745686113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802351.92471953458</v>
      </c>
      <c r="R366" s="25">
        <f t="array" aca="1" ref="R366" ca="1">INDEX('Lorri 401b'!L:L,MATCH('Retirement Calculator'!A366,'Lorri 401b'!N:N,0),0)</f>
        <v>2303186.9701101952</v>
      </c>
      <c r="S366" s="25">
        <f t="shared" ca="1" si="267"/>
        <v>3105538.8948297296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797264.44621883822</v>
      </c>
      <c r="R367" s="25">
        <f t="array" aca="1" ref="R367" ca="1">INDEX('Lorri 401b'!L:L,MATCH('Retirement Calculator'!A367,'Lorri 401b'!N:N,0),0)</f>
        <v>2291038.0485397647</v>
      </c>
      <c r="S367" s="25">
        <f t="shared" ca="1" si="267"/>
        <v>3088302.4947586032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792155.76989105565</v>
      </c>
      <c r="R368" s="25">
        <f t="array" aca="1" ref="R368" ca="1">INDEX('Lorri 401b'!L:L,MATCH('Retirement Calculator'!A368,'Lorri 401b'!N:N,0),0)</f>
        <v>2278838.506462791</v>
      </c>
      <c r="S368" s="25">
        <f t="shared" ca="1" si="267"/>
        <v>3070994.2763538468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787025.80741190724</v>
      </c>
      <c r="R369" s="25">
        <f t="array" aca="1" ref="R369" ca="1">INDEX('Lorri 401b'!L:L,MATCH('Retirement Calculator'!A369,'Lorri 401b'!N:N,0),0)</f>
        <v>2266588.1329604965</v>
      </c>
      <c r="S369" s="25">
        <f t="shared" ca="1" si="267"/>
        <v>3053613.9403724037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781874.47008909576</v>
      </c>
      <c r="R370" s="25">
        <f t="array" aca="1" ref="R370" ca="1">INDEX('Lorri 401b'!L:L,MATCH('Retirement Calculator'!A370,'Lorri 401b'!N:N,0),0)</f>
        <v>2254286.7162352758</v>
      </c>
      <c r="S370" s="25">
        <f t="shared" ca="1" si="267"/>
        <v>3036161.1863243715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776701.66886077251</v>
      </c>
      <c r="R371" s="25">
        <f t="array" aca="1" ref="R371" ca="1">INDEX('Lorri 401b'!L:L,MATCH('Retirement Calculator'!A371,'Lorri 401b'!N:N,0),0)</f>
        <v>2241934.0436070333</v>
      </c>
      <c r="S371" s="25">
        <f t="shared" ca="1" si="267"/>
        <v>3018635.7124678059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771507.31429399794</v>
      </c>
      <c r="R372" s="25">
        <f t="array" aca="1" ref="R372" ca="1">INDEX('Lorri 401b'!L:L,MATCH('Retirement Calculator'!A372,'Lorri 401b'!N:N,0),0)</f>
        <v>2229529.9015095062</v>
      </c>
      <c r="S372" s="25">
        <f t="shared" ca="1" si="267"/>
        <v>3001037.215803504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766291.31658319512</v>
      </c>
      <c r="R373" s="25">
        <f t="array" aca="1" ref="R373" ca="1">INDEX('Lorri 401b'!L:L,MATCH('Retirement Calculator'!A373,'Lorri 401b'!N:N,0),0)</f>
        <v>2217074.0754865729</v>
      </c>
      <c r="S373" s="25">
        <f t="shared" ca="1" si="267"/>
        <v>2983365.3920697682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761053.58554859739</v>
      </c>
      <c r="R374" s="25">
        <f t="array" aca="1" ref="R374" ca="1">INDEX('Lorri 401b'!L:L,MATCH('Retirement Calculator'!A374,'Lorri 401b'!N:N,0),0)</f>
        <v>2204566.350188544</v>
      </c>
      <c r="S374" s="25">
        <f t="shared" ca="1" si="267"/>
        <v>2965619.9357371414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755794.0306346888</v>
      </c>
      <c r="R375" s="25">
        <f t="array" aca="1" ref="R375" ca="1">INDEX('Lorri 401b'!L:L,MATCH('Retirement Calculator'!A375,'Lorri 401b'!N:N,0),0)</f>
        <v>2192006.5093684401</v>
      </c>
      <c r="S375" s="25">
        <f t="shared" ca="1" si="267"/>
        <v>2947800.5400031288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750512.56090863887</v>
      </c>
      <c r="R376" s="25">
        <f t="array" aca="1" ref="R376" ca="1">INDEX('Lorri 401b'!L:L,MATCH('Retirement Calculator'!A376,'Lorri 401b'!N:N,0),0)</f>
        <v>2179394.3358782525</v>
      </c>
      <c r="S376" s="25">
        <f t="shared" ca="1" si="267"/>
        <v>2929906.8967868914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745209.08505873044</v>
      </c>
      <c r="R377" s="25">
        <f t="array" aca="1" ref="R377" ca="1">INDEX('Lorri 401b'!L:L,MATCH('Retirement Calculator'!A377,'Lorri 401b'!N:N,0),0)</f>
        <v>2166729.6116651888</v>
      </c>
      <c r="S377" s="25">
        <f t="shared" ca="1" si="267"/>
        <v>2911938.6967239194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739883.5113927807</v>
      </c>
      <c r="R378" s="25">
        <f t="array" aca="1" ref="R378" ca="1">INDEX('Lorri 401b'!L:L,MATCH('Retirement Calculator'!A378,'Lorri 401b'!N:N,0),0)</f>
        <v>2154012.117767904</v>
      </c>
      <c r="S378" s="25">
        <f t="shared" ca="1" si="267"/>
        <v>2893895.6291606845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734535.74783655617</v>
      </c>
      <c r="R379" s="25">
        <f t="array" aca="1" ref="R379" ca="1">INDEX('Lorri 401b'!L:L,MATCH('Retirement Calculator'!A379,'Lorri 401b'!N:N,0),0)</f>
        <v>2141241.634312714</v>
      </c>
      <c r="S379" s="25">
        <f t="shared" ca="1" si="267"/>
        <v>2875777.3821492703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729165.70193218067</v>
      </c>
      <c r="R380" s="25">
        <f t="array" aca="1" ref="R380" ca="1">INDEX('Lorri 401b'!L:L,MATCH('Retirement Calculator'!A380,'Lorri 401b'!N:N,0),0)</f>
        <v>2128417.9405097938</v>
      </c>
      <c r="S380" s="25">
        <f t="shared" ca="1" si="267"/>
        <v>2857583.6424419745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723773.28083653701</v>
      </c>
      <c r="R381" s="25">
        <f t="array" aca="1" ref="R381" ca="1">INDEX('Lorri 401b'!L:L,MATCH('Retirement Calculator'!A381,'Lorri 401b'!N:N,0),0)</f>
        <v>2115540.8146493617</v>
      </c>
      <c r="S381" s="25">
        <f t="shared" ca="1" si="267"/>
        <v>2839314.0954858987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718358.39131966152</v>
      </c>
      <c r="R382" s="25">
        <f t="array" aca="1" ref="R382" ca="1">INDEX('Lorri 401b'!L:L,MATCH('Retirement Calculator'!A382,'Lorri 401b'!N:N,0),0)</f>
        <v>2102610.0340978443</v>
      </c>
      <c r="S382" s="25">
        <f t="shared" ca="1" si="267"/>
        <v>2820968.4254175057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712920.93976313237</v>
      </c>
      <c r="R383" s="25">
        <f t="array" aca="1" ref="R383" ca="1">INDEX('Lorri 401b'!L:L,MATCH('Retirement Calculator'!A383,'Lorri 401b'!N:N,0),0)</f>
        <v>2089625.375294029</v>
      </c>
      <c r="S383" s="25">
        <f t="shared" ca="1" si="267"/>
        <v>2802546.3150571613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707460.83215845097</v>
      </c>
      <c r="R384" s="25">
        <f t="array" aca="1" ref="R384" ca="1">INDEX('Lorri 401b'!L:L,MATCH('Retirement Calculator'!A384,'Lorri 401b'!N:N,0),0)</f>
        <v>2076586.6137451979</v>
      </c>
      <c r="S384" s="25">
        <f t="shared" ca="1" si="267"/>
        <v>2784047.4459036486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701977.9741054168</v>
      </c>
      <c r="R385" s="25">
        <f t="array" aca="1" ref="R385" ca="1">INDEX('Lorri 401b'!L:L,MATCH('Retirement Calculator'!A385,'Lorri 401b'!N:N,0),0)</f>
        <v>2063493.5240232467</v>
      </c>
      <c r="S385" s="25">
        <f t="shared" ca="1" si="267"/>
        <v>2765471.4981286637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696472.2708104949</v>
      </c>
      <c r="R386" s="25">
        <f t="array" aca="1" ref="R386" ca="1">INDEX('Lorri 401b'!L:L,MATCH('Retirement Calculator'!A386,'Lorri 401b'!N:N,0),0)</f>
        <v>2050345.8797607874</v>
      </c>
      <c r="S386" s="25">
        <f t="shared" ca="1" si="267"/>
        <v>2746818.150571282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690943.62708517758</v>
      </c>
      <c r="R387" s="25">
        <f t="array" aca="1" ref="R387" ca="1">INDEX('Lorri 401b'!L:L,MATCH('Retirement Calculator'!A387,'Lorri 401b'!N:N,0),0)</f>
        <v>2037143.4536472345</v>
      </c>
      <c r="S387" s="25">
        <f t="shared" ca="1" si="267"/>
        <v>2728087.0807324122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685391.94734433806</v>
      </c>
      <c r="R388" s="25">
        <f t="array" aca="1" ref="R388" ca="1">INDEX('Lorri 401b'!L:L,MATCH('Retirement Calculator'!A388,'Lorri 401b'!N:N,0),0)</f>
        <v>2023886.0174248749</v>
      </c>
      <c r="S388" s="25">
        <f t="shared" ca="1" si="267"/>
        <v>2709277.964769213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679817.13560457842</v>
      </c>
      <c r="R389" s="25">
        <f t="array" aca="1" ref="R389" ca="1">INDEX('Lorri 401b'!L:L,MATCH('Retirement Calculator'!A389,'Lorri 401b'!N:N,0),0)</f>
        <v>2010573.3418849222</v>
      </c>
      <c r="S389" s="25">
        <f t="shared" ca="1" si="267"/>
        <v>2690390.4774895008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674219.09548256977</v>
      </c>
      <c r="R390" s="25">
        <f t="array" aca="1" ref="R390" ca="1">INDEX('Lorri 401b'!L:L,MATCH('Retirement Calculator'!A390,'Lorri 401b'!N:N,0),0)</f>
        <v>1997205.1968635533</v>
      </c>
      <c r="S390" s="25">
        <f t="shared" ca="1" si="267"/>
        <v>2671424.2923461231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668597.73019338609</v>
      </c>
      <c r="R391" s="25">
        <f t="array" aca="1" ref="R391" ca="1">INDEX('Lorri 401b'!L:L,MATCH('Retirement Calculator'!A391,'Lorri 401b'!N:N,0),0)</f>
        <v>1983781.3512379285</v>
      </c>
      <c r="S391" s="25">
        <f t="shared" ca="1" si="267"/>
        <v>2652379.0814313143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662952.94254883076</v>
      </c>
      <c r="R392" s="25">
        <f t="array" aca="1" ref="R392" ca="1">INDEX('Lorri 401b'!L:L,MATCH('Retirement Calculator'!A392,'Lorri 401b'!N:N,0),0)</f>
        <v>1970301.5729221969</v>
      </c>
      <c r="S392" s="25">
        <f t="shared" ca="1" si="267"/>
        <v>2633254.5154710277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657284.63495575648</v>
      </c>
      <c r="R393" s="25">
        <f t="array" aca="1" ref="R393" ca="1">INDEX('Lorri 401b'!L:L,MATCH('Retirement Calculator'!A393,'Lorri 401b'!N:N,0),0)</f>
        <v>1956765.6288634832</v>
      </c>
      <c r="S393" s="25">
        <f t="shared" ca="1" si="267"/>
        <v>2614050.2638192396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651592.70941437769</v>
      </c>
      <c r="R394" s="25">
        <f t="array" aca="1" ref="R394" ca="1">INDEX('Lorri 401b'!L:L,MATCH('Retirement Calculator'!A394,'Lorri 401b'!N:N,0),0)</f>
        <v>1943173.2850378582</v>
      </c>
      <c r="S394" s="25">
        <f t="shared" ca="1" si="267"/>
        <v>2594765.9944522358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645877.0675165765</v>
      </c>
      <c r="R395" s="25">
        <f t="array" aca="1" ref="R395" ca="1">INDEX('Lorri 401b'!L:L,MATCH('Retirement Calculator'!A395,'Lorri 401b'!N:N,0),0)</f>
        <v>1929524.3064462929</v>
      </c>
      <c r="S395" s="25">
        <f t="shared" ca="1" si="267"/>
        <v>2575401.3739628694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640137.61044420116</v>
      </c>
      <c r="R396" s="25">
        <f t="array" aca="1" ref="R396" ca="1">INDEX('Lorri 401b'!L:L,MATCH('Retirement Calculator'!A396,'Lorri 401b'!N:N,0),0)</f>
        <v>1915818.4571105961</v>
      </c>
      <c r="S396" s="25">
        <f t="shared" ca="1" si="267"/>
        <v>2555956.067554797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634374.23896735755</v>
      </c>
      <c r="R397" s="25">
        <f t="array" aca="1" ref="R397" ca="1">INDEX('Lorri 401b'!L:L,MATCH('Retirement Calculator'!A397,'Lorri 401b'!N:N,0),0)</f>
        <v>1902055.5000693339</v>
      </c>
      <c r="S397" s="25">
        <f t="shared" ca="1" si="267"/>
        <v>2536429.7390366914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628586.85344269383</v>
      </c>
      <c r="R398" s="25">
        <f t="array" aca="1" ref="R398" ca="1">INDEX('Lorri 401b'!L:L,MATCH('Retirement Calculator'!A398,'Lorri 401b'!N:N,0),0)</f>
        <v>1888235.1973737332</v>
      </c>
      <c r="S398" s="25">
        <f t="shared" ca="1" si="267"/>
        <v>2516822.050816427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622775.35381167731</v>
      </c>
      <c r="R399" s="25">
        <f t="array" aca="1" ref="R399" ca="1">INDEX('Lorri 401b'!L:L,MATCH('Retirement Calculator'!A399,'Lorri 401b'!N:N,0),0)</f>
        <v>1874357.3100835674</v>
      </c>
      <c r="S399" s="25">
        <f t="shared" ca="1" si="267"/>
        <v>2497132.6638952447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616939.63959886483</v>
      </c>
      <c r="R400" s="25">
        <f t="array" aca="1" ref="R400" ca="1">INDEX('Lorri 401b'!L:L,MATCH('Retirement Calculator'!A400,'Lorri 401b'!N:N,0),0)</f>
        <v>1860421.598263026</v>
      </c>
      <c r="S400" s="25">
        <f t="shared" ca="1" si="267"/>
        <v>2477361.2378618908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611079.60991016566</v>
      </c>
      <c r="R401" s="25">
        <f t="array" aca="1" ref="R401" ca="1">INDEX('Lorri 401b'!L:L,MATCH('Retirement Calculator'!A401,'Lorri 401b'!N:N,0),0)</f>
        <v>1846427.8209765656</v>
      </c>
      <c r="S401" s="25">
        <f t="shared" ca="1" si="267"/>
        <v>2457507.4308867315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605195.16343109694</v>
      </c>
      <c r="R402" s="25">
        <f t="array" aca="1" ref="R402" ca="1">INDEX('Lorri 401b'!L:L,MATCH('Retirement Calculator'!A402,'Lorri 401b'!N:N,0),0)</f>
        <v>1832375.7362847449</v>
      </c>
      <c r="S402" s="25">
        <f t="shared" ca="1" si="267"/>
        <v>2437570.8997158417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599286.19842503208</v>
      </c>
      <c r="R403" s="25">
        <f t="array" aca="1" ref="R403" ca="1">INDEX('Lorri 401b'!L:L,MATCH('Retirement Calculator'!A403,'Lorri 401b'!N:N,0),0)</f>
        <v>1818265.1012400417</v>
      </c>
      <c r="S403" s="25">
        <f t="shared" ca="1" si="267"/>
        <v>2417551.2996650739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593352.61273144197</v>
      </c>
      <c r="R404" s="25">
        <f t="array" aca="1" ref="R404" ca="1">INDEX('Lorri 401b'!L:L,MATCH('Retirement Calculator'!A404,'Lorri 401b'!N:N,0),0)</f>
        <v>1804095.6718826522</v>
      </c>
      <c r="S404" s="25">
        <f t="shared" ca="1" si="267"/>
        <v>2397448.2846140941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587394.30376412859</v>
      </c>
      <c r="R405" s="25">
        <f t="array" aca="1" ref="R405" ca="1">INDEX('Lorri 401b'!L:L,MATCH('Retirement Calculator'!A405,'Lorri 401b'!N:N,0),0)</f>
        <v>1789867.2032362737</v>
      </c>
      <c r="S405" s="25">
        <f t="shared" ca="1" si="267"/>
        <v>2377261.5070004025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581411.16850945132</v>
      </c>
      <c r="R406" s="25">
        <f t="array" aca="1" ref="R406" ca="1">INDEX('Lorri 401b'!L:L,MATCH('Retirement Calculator'!A406,'Lorri 401b'!N:N,0),0)</f>
        <v>1775579.4493038687</v>
      </c>
      <c r="S406" s="25">
        <f t="shared" ca="1" si="267"/>
        <v>2356990.6178133199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575403.10352454626</v>
      </c>
      <c r="R407" s="25">
        <f t="array" aca="1" ref="R407" ca="1">INDEX('Lorri 401b'!L:L,MATCH('Retirement Calculator'!A407,'Lorri 401b'!N:N,0),0)</f>
        <v>1761232.1630634118</v>
      </c>
      <c r="S407" s="25">
        <f t="shared" ca="1" si="267"/>
        <v>2336635.2665879582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569370.00493553746</v>
      </c>
      <c r="R408" s="25">
        <f t="array" aca="1" ref="R408" ca="1">INDEX('Lorri 401b'!L:L,MATCH('Retirement Calculator'!A408,'Lorri 401b'!N:N,0),0)</f>
        <v>1746825.0964636197</v>
      </c>
      <c r="S408" s="25">
        <f t="shared" ca="1" si="267"/>
        <v>2316195.1013991572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563311.76843574108</v>
      </c>
      <c r="R409" s="25">
        <f t="array" aca="1" ref="R409" ca="1">INDEX('Lorri 401b'!L:L,MATCH('Retirement Calculator'!A409,'Lorri 401b'!N:N,0),0)</f>
        <v>1732358.0004196619</v>
      </c>
      <c r="S409" s="25">
        <f t="shared" ca="1" si="267"/>
        <v>2295669.7688554032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557228.28928386222</v>
      </c>
      <c r="R410" s="25">
        <f t="array" aca="1" ref="R410" ca="1">INDEX('Lorri 401b'!L:L,MATCH('Retirement Calculator'!A410,'Lorri 401b'!N:N,0),0)</f>
        <v>1717830.6248088542</v>
      </c>
      <c r="S410" s="25">
        <f t="shared" ca="1" si="267"/>
        <v>2275058.9140927163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551119.46230218385</v>
      </c>
      <c r="R411" s="25">
        <f t="array" aca="1" ref="R411" ca="1">INDEX('Lorri 401b'!L:L,MATCH('Retirement Calculator'!A411,'Lorri 401b'!N:N,0),0)</f>
        <v>1703242.7184663347</v>
      </c>
      <c r="S411" s="25">
        <f t="shared" ca="1" si="267"/>
        <v>2254362.1807685187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544985.18187474855</v>
      </c>
      <c r="R412" s="25">
        <f t="array" aca="1" ref="R412" ca="1">INDEX('Lorri 401b'!L:L,MATCH('Retirement Calculator'!A412,'Lorri 401b'!N:N,0),0)</f>
        <v>1688594.0291807216</v>
      </c>
      <c r="S412" s="25">
        <f t="shared" ca="1" si="267"/>
        <v>2233579.2110554702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538825.34194553224</v>
      </c>
      <c r="R413" s="25">
        <f t="array" aca="1" ref="R413" ca="1">INDEX('Lorri 401b'!L:L,MATCH('Retirement Calculator'!A413,'Lorri 401b'!N:N,0),0)</f>
        <v>1673884.3036897518</v>
      </c>
      <c r="S413" s="25">
        <f t="shared" ca="1" si="267"/>
        <v>2212709.645635284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532639.83601661085</v>
      </c>
      <c r="R414" s="25">
        <f t="array" aca="1" ref="R414" ca="1">INDEX('Lorri 401b'!L:L,MATCH('Retirement Calculator'!A414,'Lorri 401b'!N:N,0),0)</f>
        <v>1659113.2876759027</v>
      </c>
      <c r="S414" s="25">
        <f t="shared" ca="1" si="267"/>
        <v>2191753.1236925134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526428.55714631896</v>
      </c>
      <c r="R415" s="25">
        <f t="array" aca="1" ref="R415" ca="1">INDEX('Lorri 401b'!L:L,MATCH('Retirement Calculator'!A415,'Lorri 401b'!N:N,0),0)</f>
        <v>1644280.7257619961</v>
      </c>
      <c r="S415" s="25">
        <f t="shared" ca="1" si="267"/>
        <v>2170709.2829083148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520191.39794740087</v>
      </c>
      <c r="R416" s="25">
        <f t="array" aca="1" ref="R416" ca="1">INDEX('Lorri 401b'!L:L,MATCH('Retirement Calculator'!A416,'Lorri 401b'!N:N,0),0)</f>
        <v>1629386.3615067815</v>
      </c>
      <c r="S416" s="25">
        <f t="shared" ca="1" si="267"/>
        <v>2149577.7594541823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513928.25058515393</v>
      </c>
      <c r="R417" s="25">
        <f t="array" aca="1" ref="R417" ca="1">INDEX('Lorri 401b'!L:L,MATCH('Retirement Calculator'!A417,'Lorri 401b'!N:N,0),0)</f>
        <v>1614429.9374005035</v>
      </c>
      <c r="S417" s="25">
        <f t="shared" ca="1" si="267"/>
        <v>2128358.1879856577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507639.00677556428</v>
      </c>
      <c r="R418" s="25">
        <f t="array" aca="1" ref="R418" ca="1">INDEX('Lorri 401b'!L:L,MATCH('Retirement Calculator'!A418,'Lorri 401b'!N:N,0),0)</f>
        <v>1599411.1948604493</v>
      </c>
      <c r="S418" s="25">
        <f t="shared" ca="1" si="267"/>
        <v>2107050.2016360136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501323.55778343469</v>
      </c>
      <c r="R419" s="25">
        <f t="array" aca="1" ref="R419" ca="1">INDEX('Lorri 401b'!L:L,MATCH('Retirement Calculator'!A419,'Lorri 401b'!N:N,0),0)</f>
        <v>1584329.8742264782</v>
      </c>
      <c r="S419" s="25">
        <f t="shared" ca="1" si="267"/>
        <v>2085653.4320099128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494981.79442050459</v>
      </c>
      <c r="R420" s="25">
        <f t="array" aca="1" ref="R420" ca="1">INDEX('Lorri 401b'!L:L,MATCH('Retirement Calculator'!A420,'Lorri 401b'!N:N,0),0)</f>
        <v>1569185.7147565323</v>
      </c>
      <c r="S420" s="25">
        <f t="shared" ca="1" si="267"/>
        <v>2064167.509177037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488613.60704356228</v>
      </c>
      <c r="R421" s="25">
        <f t="array" aca="1" ref="R421" ca="1">INDEX('Lorri 401b'!L:L,MATCH('Retirement Calculator'!A421,'Lorri 401b'!N:N,0),0)</f>
        <v>1553978.4546221283</v>
      </c>
      <c r="S421" s="25">
        <f t="shared" ca="1" si="267"/>
        <v>2042592.0616656905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482218.88555254939</v>
      </c>
      <c r="R422" s="25">
        <f t="array" aca="1" ref="R422" ca="1">INDEX('Lorri 401b'!L:L,MATCH('Retirement Calculator'!A422,'Lorri 401b'!N:N,0),0)</f>
        <v>1538707.8309038309</v>
      </c>
      <c r="S422" s="25">
        <f t="shared" ca="1" si="267"/>
        <v>2020926.7164563802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475797.51938865724</v>
      </c>
      <c r="R423" s="25">
        <f t="array" aca="1" ref="R423" ca="1">INDEX('Lorri 401b'!L:L,MATCH('Retirement Calculator'!A423,'Lorri 401b'!N:N,0),0)</f>
        <v>1523373.5795867073</v>
      </c>
      <c r="S423" s="25">
        <f t="shared" ca="1" si="267"/>
        <v>1999171.0989753646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469349.39753241552</v>
      </c>
      <c r="R424" s="25">
        <f t="array" aca="1" ref="R424" ca="1">INDEX('Lorri 401b'!L:L,MATCH('Retirement Calculator'!A424,'Lorri 401b'!N:N,0),0)</f>
        <v>1507975.4355557624</v>
      </c>
      <c r="S424" s="25">
        <f t="shared" ca="1" si="267"/>
        <v>1977324.833088178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462874.40850177279</v>
      </c>
      <c r="R425" s="25">
        <f t="array" aca="1" ref="R425" ca="1">INDEX('Lorri 401b'!L:L,MATCH('Retirement Calculator'!A425,'Lorri 401b'!N:N,0),0)</f>
        <v>1492513.1325913551</v>
      </c>
      <c r="S425" s="25">
        <f t="shared" ca="1" si="267"/>
        <v>1955387.5410931278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456372.44035016908</v>
      </c>
      <c r="R426" s="25">
        <f t="array" aca="1" ref="R426" ca="1">INDEX('Lorri 401b'!L:L,MATCH('Retirement Calculator'!A426,'Lorri 401b'!N:N,0),0)</f>
        <v>1476986.4033645962</v>
      </c>
      <c r="S426" s="25">
        <f t="shared" ca="1" si="267"/>
        <v>1933358.8437147653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449843.38066460035</v>
      </c>
      <c r="R427" s="25">
        <f t="array" aca="1" ref="R427" ca="1">INDEX('Lorri 401b'!L:L,MATCH('Retirement Calculator'!A427,'Lorri 401b'!N:N,0),0)</f>
        <v>1461394.9794327258</v>
      </c>
      <c r="S427" s="25">
        <f t="shared" ca="1" si="267"/>
        <v>1911238.3600973261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443287.11656367511</v>
      </c>
      <c r="R428" s="25">
        <f t="array" aca="1" ref="R428" ca="1">INDEX('Lorri 401b'!L:L,MATCH('Retirement Calculator'!A428,'Lorri 401b'!N:N,0),0)</f>
        <v>1445738.5912344726</v>
      </c>
      <c r="S428" s="25">
        <f t="shared" ca="1" si="267"/>
        <v>1889025.7077981476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436703.53469566267</v>
      </c>
      <c r="R429" s="25">
        <f t="array" aca="1" ref="R429" ca="1">INDEX('Lorri 401b'!L:L,MATCH('Retirement Calculator'!A429,'Lorri 401b'!N:N,0),0)</f>
        <v>1430016.9680853933</v>
      </c>
      <c r="S429" s="25">
        <f t="shared" ca="1" si="267"/>
        <v>1866720.5027810559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430092.52123653347</v>
      </c>
      <c r="R430" s="25">
        <f t="array" aca="1" ref="R430" ca="1">INDEX('Lorri 401b'!L:L,MATCH('Retirement Calculator'!A430,'Lorri 401b'!N:N,0),0)</f>
        <v>1414229.8381731929</v>
      </c>
      <c r="S430" s="25">
        <f t="shared" ca="1" si="267"/>
        <v>1844322.3594097265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423453.96188799129</v>
      </c>
      <c r="R431" s="25">
        <f t="array" aca="1" ref="R431" ca="1">INDEX('Lorri 401b'!L:L,MATCH('Retirement Calculator'!A431,'Lorri 401b'!N:N,0),0)</f>
        <v>1398376.928553025</v>
      </c>
      <c r="S431" s="25">
        <f t="shared" ca="1" si="267"/>
        <v>1821830.8904410163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416787.74187549681</v>
      </c>
      <c r="R432" s="25">
        <f t="array" aca="1" ref="R432" ca="1">INDEX('Lorri 401b'!L:L,MATCH('Retirement Calculator'!A432,'Lorri 401b'!N:N,0),0)</f>
        <v>1382457.965142773</v>
      </c>
      <c r="S432" s="25">
        <f t="shared" ca="1" si="267"/>
        <v>1799245.7070182697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410093.74594628363</v>
      </c>
      <c r="R433" s="25">
        <f t="array" aca="1" ref="R433" ca="1">INDEX('Lorri 401b'!L:L,MATCH('Retirement Calculator'!A433,'Lorri 401b'!N:N,0),0)</f>
        <v>1366472.6727183117</v>
      </c>
      <c r="S433" s="25">
        <f t="shared" ca="1" si="267"/>
        <v>1776566.4186645953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403371.85836736538</v>
      </c>
      <c r="R434" s="25">
        <f t="array" aca="1" ref="R434" ca="1">INDEX('Lorri 401b'!L:L,MATCH('Retirement Calculator'!A434,'Lorri 401b'!N:N,0),0)</f>
        <v>1350420.7749087485</v>
      </c>
      <c r="S434" s="25">
        <f t="shared" ca="1" si="267"/>
        <v>1753792.6332761138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396621.96292353497</v>
      </c>
      <c r="R435" s="25">
        <f t="array" aca="1" ref="R435" ca="1">INDEX('Lorri 401b'!L:L,MATCH('Retirement Calculator'!A435,'Lorri 401b'!N:N,0),0)</f>
        <v>1334301.9941916454</v>
      </c>
      <c r="S435" s="25">
        <f t="shared" ca="1" si="267"/>
        <v>1730923.9571151803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389843.94291535526</v>
      </c>
      <c r="R436" s="25">
        <f t="array" aca="1" ref="R436" ca="1">INDEX('Lorri 401b'!L:L,MATCH('Retirement Calculator'!A436,'Lorri 401b'!N:N,0),0)</f>
        <v>1318116.0518882209</v>
      </c>
      <c r="S436" s="25">
        <f t="shared" ca="1" si="267"/>
        <v>1707959.9948035763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383037.68115714146</v>
      </c>
      <c r="R437" s="25">
        <f t="array" aca="1" ref="R437" ca="1">INDEX('Lorri 401b'!L:L,MATCH('Retirement Calculator'!A437,'Lorri 401b'!N:N,0),0)</f>
        <v>1301862.6681585324</v>
      </c>
      <c r="S437" s="25">
        <f t="shared" ca="1" si="267"/>
        <v>1684900.3493156738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376203.05997493514</v>
      </c>
      <c r="R438" s="25">
        <f t="array" aca="1" ref="R438" ca="1">INDEX('Lorri 401b'!L:L,MATCH('Retirement Calculator'!A438,'Lorri 401b'!N:N,0),0)</f>
        <v>1285541.5619966367</v>
      </c>
      <c r="S438" s="25">
        <f t="shared" ca="1" si="267"/>
        <v>1661744.6219715718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369339.96120446961</v>
      </c>
      <c r="R439" s="25">
        <f t="array" aca="1" ref="R439" ca="1">INDEX('Lorri 401b'!L:L,MATCH('Retirement Calculator'!A439,'Lorri 401b'!N:N,0),0)</f>
        <v>1269152.4512257332</v>
      </c>
      <c r="S439" s="25">
        <f t="shared" ca="1" si="267"/>
        <v>1638492.4124302028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362448.26618912711</v>
      </c>
      <c r="R440" s="25">
        <f t="array" aca="1" ref="R440" ca="1">INDEX('Lorri 401b'!L:L,MATCH('Retirement Calculator'!A440,'Lorri 401b'!N:N,0),0)</f>
        <v>1252695.0524932842</v>
      </c>
      <c r="S440" s="25">
        <f t="shared" ca="1" si="267"/>
        <v>1615143.3186824112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355527.85577788739</v>
      </c>
      <c r="R441" s="25">
        <f t="array" aca="1" ref="R441" ca="1">INDEX('Lorri 401b'!L:L,MATCH('Retirement Calculator'!A441,'Lorri 401b'!N:N,0),0)</f>
        <v>1236169.0812661166</v>
      </c>
      <c r="S441" s="25">
        <f t="shared" ca="1" si="267"/>
        <v>1591696.937044004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348578.61032326746</v>
      </c>
      <c r="R442" s="25">
        <f t="array" aca="1" ref="R442" ca="1">INDEX('Lorri 401b'!L:L,MATCH('Retirement Calculator'!A442,'Lorri 401b'!N:N,0),0)</f>
        <v>1219574.2518255024</v>
      </c>
      <c r="S442" s="25">
        <f t="shared" ca="1" si="267"/>
        <v>1568152.8621487699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341600.40967925329</v>
      </c>
      <c r="R443" s="25">
        <f t="array" aca="1" ref="R443" ca="1">INDEX('Lorri 401b'!L:L,MATCH('Retirement Calculator'!A443,'Lorri 401b'!N:N,0),0)</f>
        <v>1202910.277262219</v>
      </c>
      <c r="S443" s="25">
        <f t="shared" ca="1" si="267"/>
        <v>1544510.6869414723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334593.13319922244</v>
      </c>
      <c r="R444" s="25">
        <f t="array" aca="1" ref="R444" ca="1">INDEX('Lorri 401b'!L:L,MATCH('Retirement Calculator'!A444,'Lorri 401b'!N:N,0),0)</f>
        <v>1186176.8694715886</v>
      </c>
      <c r="S444" s="25">
        <f t="shared" ca="1" si="267"/>
        <v>1520770.002670811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327556.65973385808</v>
      </c>
      <c r="R445" s="25">
        <f t="array" aca="1" ref="R445" ca="1">INDEX('Lorri 401b'!L:L,MATCH('Retirement Calculator'!A445,'Lorri 401b'!N:N,0),0)</f>
        <v>1169373.7391484973</v>
      </c>
      <c r="S445" s="25">
        <f t="shared" ca="1" si="267"/>
        <v>1496930.3988823555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320490.8676290547</v>
      </c>
      <c r="R446" s="25">
        <f t="array" aca="1" ref="R446" ca="1">INDEX('Lorri 401b'!L:L,MATCH('Retirement Calculator'!A446,'Lorri 401b'!N:N,0),0)</f>
        <v>1152500.5957823931</v>
      </c>
      <c r="S446" s="25">
        <f t="shared" ca="1" si="267"/>
        <v>1472991.4634114478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313395.63472381467</v>
      </c>
      <c r="R447" s="25">
        <f t="array" aca="1" ref="R447" ca="1">INDEX('Lorri 401b'!L:L,MATCH('Retirement Calculator'!A447,'Lorri 401b'!N:N,0),0)</f>
        <v>1135557.1476522635</v>
      </c>
      <c r="S447" s="25">
        <f t="shared" ca="1" si="267"/>
        <v>1448952.7823760782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306270.83834813611</v>
      </c>
      <c r="R448" s="25">
        <f t="array" aca="1" ref="R448" ca="1">INDEX('Lorri 401b'!L:L,MATCH('Retirement Calculator'!A448,'Lorri 401b'!N:N,0),0)</f>
        <v>1118543.1018215916</v>
      </c>
      <c r="S448" s="25">
        <f t="shared" ca="1" si="267"/>
        <v>1424813.9401697277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299116.35532089224</v>
      </c>
      <c r="R449" s="25">
        <f t="array" aca="1" ref="R449" ca="1">INDEX('Lorri 401b'!L:L,MATCH('Retirement Calculator'!A449,'Lorri 401b'!N:N,0),0)</f>
        <v>1101458.1641332919</v>
      </c>
      <c r="S449" s="25">
        <f t="shared" ca="1" si="267"/>
        <v>1400574.5194541842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291932.0619477015</v>
      </c>
      <c r="R450" s="25">
        <f t="array" aca="1" ref="R450" ca="1">INDEX('Lorri 401b'!L:L,MATCH('Retirement Calculator'!A450,'Lorri 401b'!N:N,0),0)</f>
        <v>1084302.0392046245</v>
      </c>
      <c r="S450" s="25">
        <f t="shared" ca="1" si="267"/>
        <v>1376234.101152326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284717.83401878917</v>
      </c>
      <c r="R451" s="25">
        <f t="array" aca="1" ref="R451" ca="1">INDEX('Lorri 401b'!L:L,MATCH('Retirement Calculator'!A451,'Lorri 401b'!N:N,0),0)</f>
        <v>1067074.4304220874</v>
      </c>
      <c r="S451" s="25">
        <f t="shared" ca="1" si="267"/>
        <v>1351792.2644408767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277473.5468068397</v>
      </c>
      <c r="R452" s="25">
        <f t="array" aca="1" ref="R452" ca="1">INDEX('Lorri 401b'!L:L,MATCH('Retirement Calculator'!A452,'Lorri 401b'!N:N,0),0)</f>
        <v>1049775.0399362899</v>
      </c>
      <c r="S452" s="25">
        <f t="shared" ca="1" si="267"/>
        <v>1327248.5867431297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270199.07506484044</v>
      </c>
      <c r="R453" s="25">
        <f t="array" aca="1" ref="R453" ca="1">INDEX('Lorri 401b'!L:L,MATCH('Retirement Calculator'!A453,'Lorri 401b'!N:N,0),0)</f>
        <v>1032403.5686568015</v>
      </c>
      <c r="S453" s="25">
        <f t="shared" ca="1" si="267"/>
        <v>1302602.643721642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262894.29302391619</v>
      </c>
      <c r="R454" s="25">
        <f t="array" aca="1" ref="R454" ca="1">INDEX('Lorri 401b'!L:L,MATCH('Retirement Calculator'!A454,'Lorri 401b'!N:N,0),0)</f>
        <v>1014959.7162469819</v>
      </c>
      <c r="S454" s="25">
        <f t="shared" ca="1" si="267"/>
        <v>1277854.0092708981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255559.07439115475</v>
      </c>
      <c r="R455" s="25">
        <f t="array" aca="1" ref="R455" ca="1">INDEX('Lorri 401b'!L:L,MATCH('Retirement Calculator'!A455,'Lorri 401b'!N:N,0),0)</f>
        <v>997443.18111878808</v>
      </c>
      <c r="S455" s="25">
        <f t="shared" ca="1" si="267"/>
        <v>1253002.2555099428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248193.29234742347</v>
      </c>
      <c r="R456" s="25">
        <f t="array" aca="1" ref="R456" ca="1">INDEX('Lorri 401b'!L:L,MATCH('Retirement Calculator'!A456,'Lorri 401b'!N:N,0),0)</f>
        <v>979853.66042756021</v>
      </c>
      <c r="S456" s="25">
        <f t="shared" ca="1" si="267"/>
        <v>1228046.9527749836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240796.81954517664</v>
      </c>
      <c r="R457" s="25">
        <f t="array" aca="1" ref="R457" ca="1">INDEX('Lorri 401b'!L:L,MATCH('Retirement Calculator'!A457,'Lorri 401b'!N:N,0),0)</f>
        <v>962190.85006678558</v>
      </c>
      <c r="S457" s="25">
        <f t="shared" ca="1" si="267"/>
        <v>1202987.6696119623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233369.52810625377</v>
      </c>
      <c r="R458" s="25">
        <f t="array" aca="1" ref="R458" ca="1">INDEX('Lorri 401b'!L:L,MATCH('Retirement Calculator'!A458,'Lorri 401b'!N:N,0),0)</f>
        <v>944454.44466284104</v>
      </c>
      <c r="S458" s="25">
        <f t="shared" ca="1" si="267"/>
        <v>1177823.9727690949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225911.28961966874</v>
      </c>
      <c r="R459" s="25">
        <f t="array" aca="1" ref="R459" ca="1">INDEX('Lorri 401b'!L:L,MATCH('Retirement Calculator'!A459,'Lorri 401b'!N:N,0),0)</f>
        <v>926644.13756971329</v>
      </c>
      <c r="S459" s="25">
        <f t="shared" ca="1" si="267"/>
        <v>1152555.427189382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218421.9751393896</v>
      </c>
      <c r="R460" s="25">
        <f t="array" aca="1" ref="R460" ca="1">INDEX('Lorri 401b'!L:L,MATCH('Retirement Calculator'!A460,'Lorri 401b'!N:N,0),0)</f>
        <v>908759.62086369761</v>
      </c>
      <c r="S460" s="25">
        <f t="shared" ca="1" si="267"/>
        <v>1127181.5960030872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210901.45518210929</v>
      </c>
      <c r="R461" s="25">
        <f t="array" aca="1" ref="R461" ca="1">INDEX('Lorri 401b'!L:L,MATCH('Retirement Calculator'!A461,'Lorri 401b'!N:N,0),0)</f>
        <v>890800.58533807355</v>
      </c>
      <c r="S461" s="25">
        <f t="shared" ca="1" si="267"/>
        <v>1101702.0405201828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203349.59972500699</v>
      </c>
      <c r="R462" s="25">
        <f t="array" aca="1" ref="R462" ca="1">INDEX('Lorri 401b'!L:L,MATCH('Retirement Calculator'!A462,'Lorri 401b'!N:N,0),0)</f>
        <v>872766.72049775929</v>
      </c>
      <c r="S462" s="25">
        <f t="shared" ca="1" si="267"/>
        <v>1076116.3202227664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195766.27820350009</v>
      </c>
      <c r="R463" s="25">
        <f t="array" aca="1" ref="R463" ca="1">INDEX('Lorri 401b'!L:L,MATCH('Retirement Calculator'!A463,'Lorri 401b'!N:N,0),0)</f>
        <v>854657.71455394372</v>
      </c>
      <c r="S463" s="25">
        <f t="shared" ca="1" si="267"/>
        <v>1050423.9927574438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188151.3595089869</v>
      </c>
      <c r="R464" s="25">
        <f t="array" aca="1" ref="R464" ca="1">INDEX('Lorri 401b'!L:L,MATCH('Retirement Calculator'!A464,'Lorri 401b'!N:N,0),0)</f>
        <v>836473.25441869569</v>
      </c>
      <c r="S464" s="25">
        <f t="shared" ca="1" si="267"/>
        <v>1024624.6139276826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180504.7119865799</v>
      </c>
      <c r="R465" s="25">
        <f t="array" aca="1" ref="R465" ca="1">INDEX('Lorri 401b'!L:L,MATCH('Retirement Calculator'!A465,'Lorri 401b'!N:N,0),0)</f>
        <v>818213.02569955075</v>
      </c>
      <c r="S465" s="25">
        <f t="shared" ca="1" si="267"/>
        <v>998717.73768613068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172826.20343282956</v>
      </c>
      <c r="R466" s="25">
        <f t="array" aca="1" ref="R466" ca="1">INDEX('Lorri 401b'!L:L,MATCH('Retirement Calculator'!A466,'Lorri 401b'!N:N,0),0)</f>
        <v>799876.71269407601</v>
      </c>
      <c r="S466" s="25">
        <f t="shared" ca="1" si="267"/>
        <v>972702.91612690559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165115.70109343858</v>
      </c>
      <c r="R467" s="25">
        <f t="array" aca="1" ref="R467" ca="1">INDEX('Lorri 401b'!L:L,MATCH('Retirement Calculator'!A467,'Lorri 401b'!N:N,0),0)</f>
        <v>781463.9983844118</v>
      </c>
      <c r="S467" s="25">
        <f t="shared" ca="1" si="267"/>
        <v>946579.69947785034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157373.07166096682</v>
      </c>
      <c r="R468" s="25">
        <f t="array" aca="1" ref="R468" ca="1">INDEX('Lorri 401b'!L:L,MATCH('Retirement Calculator'!A468,'Lorri 401b'!N:N,0),0)</f>
        <v>762974.56443179073</v>
      </c>
      <c r="S468" s="25">
        <f t="shared" ca="1" si="267"/>
        <v>920347.63609275757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149598.18127252642</v>
      </c>
      <c r="R469" s="25">
        <f t="array" aca="1" ref="R469" ca="1">INDEX('Lorri 401b'!L:L,MATCH('Retirement Calculator'!A469,'Lorri 401b'!N:N,0),0)</f>
        <v>744408.09117103356</v>
      </c>
      <c r="S469" s="25">
        <f t="shared" ca="1" si="267"/>
        <v>894006.27244355995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141790.8955074675</v>
      </c>
      <c r="R470" s="25">
        <f t="array" aca="1" ref="R470" ca="1">INDEX('Lorri 401b'!L:L,MATCH('Retirement Calculator'!A470,'Lorri 401b'!N:N,0),0)</f>
        <v>725764.25760502345</v>
      </c>
      <c r="S470" s="25">
        <f t="shared" ca="1" si="267"/>
        <v>867555.15311249089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133951.07938505418</v>
      </c>
      <c r="R471" s="25">
        <f t="array" aca="1" ref="R471" ca="1">INDEX('Lorri 401b'!L:L,MATCH('Retirement Calculator'!A471,'Lorri 401b'!N:N,0),0)</f>
        <v>707042.74139915477</v>
      </c>
      <c r="S471" s="25">
        <f t="shared" ca="1" si="267"/>
        <v>840993.82078420895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126078.59736213081</v>
      </c>
      <c r="R472" s="25">
        <f t="array" aca="1" ref="R472" ca="1">INDEX('Lorri 401b'!L:L,MATCH('Retirement Calculator'!A472,'Lorri 401b'!N:N,0),0)</f>
        <v>688243.21887576161</v>
      </c>
      <c r="S472" s="25">
        <f t="shared" ca="1" si="267"/>
        <v>814321.81623789237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118173.31333077859</v>
      </c>
      <c r="R473" s="25">
        <f t="array" aca="1" ref="R473" ca="1">INDEX('Lorri 401b'!L:L,MATCH('Retirement Calculator'!A473,'Lorri 401b'!N:N,0),0)</f>
        <v>669365.36500852101</v>
      </c>
      <c r="S473" s="25">
        <f t="shared" ca="1" si="267"/>
        <v>787538.67833929963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110235.0906159624</v>
      </c>
      <c r="R474" s="25">
        <f t="array" aca="1" ref="R474" ca="1">INDEX('Lorri 401b'!L:L,MATCH('Retirement Calculator'!A474,'Lorri 401b'!N:N,0),0)</f>
        <v>650408.85341683368</v>
      </c>
      <c r="S474" s="25">
        <f t="shared" ca="1" si="267"/>
        <v>760643.94403279608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102263.79197316781</v>
      </c>
      <c r="R475" s="25">
        <f t="array" aca="1" ref="R475" ca="1">INDEX('Lorri 401b'!L:L,MATCH('Retirement Calculator'!A475,'Lorri 401b'!N:N,0),0)</f>
        <v>631373.356360181</v>
      </c>
      <c r="S475" s="25">
        <f t="shared" ca="1" si="267"/>
        <v>733637.1483333488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94259.279586028249</v>
      </c>
      <c r="R476" s="25">
        <f t="array" aca="1" ref="R476" ca="1">INDEX('Lorri 401b'!L:L,MATCH('Retirement Calculator'!A476,'Lorri 401b'!N:N,0),0)</f>
        <v>612258.54473245889</v>
      </c>
      <c r="S476" s="25">
        <f t="shared" ca="1" si="267"/>
        <v>706517.8243184872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86221.415063942273</v>
      </c>
      <c r="R477" s="25">
        <f t="array" aca="1" ref="R477" ca="1">INDEX('Lorri 401b'!L:L,MATCH('Retirement Calculator'!A477,'Lorri 401b'!N:N,0),0)</f>
        <v>593064.08805628784</v>
      </c>
      <c r="S477" s="25">
        <f t="shared" ca="1" si="267"/>
        <v>679285.50312023016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78150.059439680932</v>
      </c>
      <c r="R478" s="25">
        <f t="array" aca="1" ref="R478" ca="1">INDEX('Lorri 401b'!L:L,MATCH('Retirement Calculator'!A478,'Lorri 401b'!N:N,0),0)</f>
        <v>573789.65447729954</v>
      </c>
      <c r="S478" s="25">
        <f t="shared" ca="1" si="267"/>
        <v>651939.71391698043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70045.073166985167</v>
      </c>
      <c r="R479" s="25">
        <f t="array" aca="1" ref="R479" ca="1">INDEX('Lorri 401b'!L:L,MATCH('Retirement Calculator'!A479,'Lorri 401b'!N:N,0),0)</f>
        <v>554434.91075839882</v>
      </c>
      <c r="S479" s="25">
        <f t="shared" ca="1" si="267"/>
        <v>624479.983925384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61906.316118153169</v>
      </c>
      <c r="R480" s="25">
        <f t="array" aca="1" ref="R480" ca="1">INDEX('Lorri 401b'!L:L,MATCH('Retirement Calculator'!A480,'Lorri 401b'!N:N,0),0)</f>
        <v>534999.52227400267</v>
      </c>
      <c r="S480" s="25">
        <f t="shared" ca="1" si="267"/>
        <v>596905.83839215583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53733.647581617704</v>
      </c>
      <c r="R481" s="25">
        <f t="array" aca="1" ref="R481" ca="1">INDEX('Lorri 401b'!L:L,MATCH('Retirement Calculator'!A481,'Lorri 401b'!N:N,0),0)</f>
        <v>515483.1530042548</v>
      </c>
      <c r="S481" s="25">
        <f t="shared" ca="1" si="267"/>
        <v>569216.80058587249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45526.926259513348</v>
      </c>
      <c r="R482" s="25">
        <f t="array" aca="1" ref="R482" ca="1">INDEX('Lorri 401b'!L:L,MATCH('Retirement Calculator'!A482,'Lorri 401b'!N:N,0),0)</f>
        <v>495885.46552921634</v>
      </c>
      <c r="S482" s="25">
        <f t="shared" ca="1" si="267"/>
        <v>541412.3917887297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37286.010265233555</v>
      </c>
      <c r="R483" s="25">
        <f t="array" aca="1" ref="R483" ca="1">INDEX('Lorri 401b'!L:L,MATCH('Retirement Calculator'!A483,'Lorri 401b'!N:N,0),0)</f>
        <v>476206.12102303188</v>
      </c>
      <c r="S483" s="25">
        <f t="shared" ca="1" si="267"/>
        <v>513492.13128826546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29010.757120977596</v>
      </c>
      <c r="R484" s="25">
        <f t="array" aca="1" ref="R484" ca="1">INDEX('Lorri 401b'!L:L,MATCH('Retirement Calculator'!A484,'Lorri 401b'!N:N,0),0)</f>
        <v>456444.77924807166</v>
      </c>
      <c r="S484" s="25">
        <f t="shared" ca="1" si="267"/>
        <v>485455.53636904928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20701.023755287231</v>
      </c>
      <c r="R485" s="25">
        <f t="array" aca="1" ref="R485" ca="1">INDEX('Lorri 401b'!L:L,MATCH('Retirement Calculator'!A485,'Lorri 401b'!N:N,0),0)</f>
        <v>436601.09854904911</v>
      </c>
      <c r="S485" s="25">
        <f t="shared" ca="1" si="267"/>
        <v>457302.12230433634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12356.666500573159</v>
      </c>
      <c r="R486" s="25">
        <f t="array" aca="1" ref="R486" ca="1">INDEX('Lorri 401b'!L:L,MATCH('Retirement Calculator'!A486,'Lorri 401b'!N:N,0),0)</f>
        <v>416674.73584711395</v>
      </c>
      <c r="S486" s="25">
        <f t="shared" ca="1" si="267"/>
        <v>429031.40234768711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3977.5410906311122</v>
      </c>
      <c r="R487" s="25">
        <f t="array" aca="1" ref="R487" ca="1">INDEX('Lorri 401b'!L:L,MATCH('Retirement Calculator'!A487,'Lorri 401b'!N:N,0),0)</f>
        <v>396665.34663392074</v>
      </c>
      <c r="S487" s="25">
        <f t="shared" ca="1" si="267"/>
        <v>400642.88772455184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-4436.4973418523605</v>
      </c>
      <c r="R488" s="25">
        <f t="array" aca="1" ref="R488" ca="1">INDEX('Lorri 401b'!L:L,MATCH('Retirement Calculator'!A488,'Lorri 401b'!N:N,0),0)</f>
        <v>376572.58496567252</v>
      </c>
      <c r="S488" s="25">
        <f t="shared" ca="1" si="267"/>
        <v>372136.08762382017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-12885.594267804514</v>
      </c>
      <c r="R489" s="25">
        <f t="array" aca="1" ref="R489" ca="1">INDEX('Lorri 401b'!L:L,MATCH('Retirement Calculator'!A489,'Lorri 401b'!N:N,0),0)</f>
        <v>356396.10345713998</v>
      </c>
      <c r="S489" s="25">
        <f t="shared" ca="1" si="267"/>
        <v>343510.50918933545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-21369.895764281471</v>
      </c>
      <c r="R490" s="25">
        <f t="array" aca="1" ref="R490" ca="1">INDEX('Lorri 401b'!L:L,MATCH('Retirement Calculator'!A490,'Lorri 401b'!N:N,0),0)</f>
        <v>336135.5532756552</v>
      </c>
      <c r="S490" s="25">
        <f t="shared" ca="1" si="267"/>
        <v>314765.65751137375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-29889.548516993746</v>
      </c>
      <c r="R491" s="25">
        <f t="array" aca="1" ref="R491" ca="1">INDEX('Lorri 401b'!L:L,MATCH('Retirement Calculator'!A491,'Lorri 401b'!N:N,0),0)</f>
        <v>315790.58413508092</v>
      </c>
      <c r="S491" s="25">
        <f t="shared" ca="1" si="267"/>
        <v>285901.03561808716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-38444.699822842318</v>
      </c>
      <c r="R492" s="25">
        <f t="array" aca="1" ref="R492" ca="1">INDEX('Lorri 401b'!L:L,MATCH('Retirement Calculator'!A492,'Lorri 401b'!N:N,0),0)</f>
        <v>295360.84428975423</v>
      </c>
      <c r="S492" s="25">
        <f t="shared" ca="1" si="267"/>
        <v>256916.14446691191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-47035.497592465261</v>
      </c>
      <c r="R493" s="25">
        <f t="array" aca="1" ref="R493" ca="1">INDEX('Lorri 401b'!L:L,MATCH('Retirement Calculator'!A493,'Lorri 401b'!N:N,0),0)</f>
        <v>274845.98052840534</v>
      </c>
      <c r="S493" s="25">
        <f t="shared" ca="1" si="267"/>
        <v>227810.48293594009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-55662.090352794963</v>
      </c>
      <c r="R494" s="25">
        <f t="array" aca="1" ref="R494" ca="1">INDEX('Lorri 401b'!L:L,MATCH('Retirement Calculator'!A494,'Lorri 401b'!N:N,0),0)</f>
        <v>254245.63816805082</v>
      </c>
      <c r="S494" s="25">
        <f t="shared" ca="1" si="267"/>
        <v>198583.54781525585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-64324.627249626043</v>
      </c>
      <c r="R495" s="25">
        <f t="array" aca="1" ref="R495" ca="1">INDEX('Lorri 401b'!L:L,MATCH('Retirement Calculator'!A495,'Lorri 401b'!N:N,0),0)</f>
        <v>233559.46104786149</v>
      </c>
      <c r="S495" s="25">
        <f t="shared" ca="1" si="267"/>
        <v>169234.83379823546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-73023.258050193923</v>
      </c>
      <c r="R496" s="25">
        <f t="array" aca="1" ref="R496" ca="1">INDEX('Lorri 401b'!L:L,MATCH('Retirement Calculator'!A496,'Lorri 401b'!N:N,0),0)</f>
        <v>212787.09152300472</v>
      </c>
      <c r="S496" s="25">
        <f t="shared" ca="1" si="267"/>
        <v>139763.8334728108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-81758.133145764165</v>
      </c>
      <c r="R497" s="25">
        <f t="array" aca="1" ref="R497" ca="1">INDEX('Lorri 401b'!L:L,MATCH('Retirement Calculator'!A497,'Lorri 401b'!N:N,0),0)</f>
        <v>191928.17045846104</v>
      </c>
      <c r="S497" s="25">
        <f t="shared" ca="1" si="267"/>
        <v>110170.03731269688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-90529.403554232616</v>
      </c>
      <c r="R498" s="25">
        <f t="array" aca="1" ref="R498" ca="1">INDEX('Lorri 401b'!L:L,MATCH('Retirement Calculator'!A498,'Lorri 401b'!N:N,0),0)</f>
        <v>170982.33722281508</v>
      </c>
      <c r="S498" s="25">
        <f t="shared" ca="1" si="267"/>
        <v>80452.933668582467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-99337.220922736349</v>
      </c>
      <c r="R499" s="25">
        <f t="array" aca="1" ref="R499" ca="1">INDEX('Lorri 401b'!L:L,MATCH('Retirement Calculator'!A499,'Lorri 401b'!N:N,0),0)</f>
        <v>149949.22968202061</v>
      </c>
      <c r="S499" s="25">
        <f t="shared" ca="1" si="267"/>
        <v>50612.008759284261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-108181.73753027552</v>
      </c>
      <c r="R500" s="25">
        <f t="array" aca="1" ref="R500" ca="1">INDEX('Lorri 401b'!L:L,MATCH('Retirement Calculator'!A500,'Lorri 401b'!N:N,0),0)</f>
        <v>128828.48419313949</v>
      </c>
      <c r="S500" s="25">
        <f t="shared" ca="1" si="267"/>
        <v>20646.746662863967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-117063.1062903461</v>
      </c>
      <c r="R501" s="25">
        <f t="array" aca="1" ref="R501" ca="1">INDEX('Lorri 401b'!L:L,MATCH('Retirement Calculator'!A501,'Lorri 401b'!N:N,0),0)</f>
        <v>107619.7355980547</v>
      </c>
      <c r="S501" s="25">
        <f t="shared" ca="1" si="267"/>
        <v>-9443.3706922913989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-125981.48075358364</v>
      </c>
      <c r="R502" s="25">
        <f t="array" aca="1" ref="R502" ca="1">INDEX('Lorri 401b'!L:L,MATCH('Retirement Calculator'!A502,'Lorri 401b'!N:N,0),0)</f>
        <v>86322.617217157065</v>
      </c>
      <c r="S502" s="25">
        <f t="shared" ca="1" si="267"/>
        <v>-39658.863536426579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-134937.01511041803</v>
      </c>
      <c r="R503" s="25">
        <f t="array" aca="1" ref="R503" ca="1">INDEX('Lorri 401b'!L:L,MATCH('Retirement Calculator'!A503,'Lorri 401b'!N:N,0),0)</f>
        <v>64936.760843005686</v>
      </c>
      <c r="S503" s="25">
        <f t="shared" ca="1" si="267"/>
        <v>-70000.25426741234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-143929.86419373919</v>
      </c>
      <c r="R504" s="25">
        <f t="array" aca="1" ref="R504" ca="1">INDEX('Lorri 401b'!L:L,MATCH('Retirement Calculator'!A504,'Lorri 401b'!N:N,0),0)</f>
        <v>43461.796733962008</v>
      </c>
      <c r="S504" s="25">
        <f t="shared" ca="1" si="267"/>
        <v>-100468.06745977719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-152960.1834815742</v>
      </c>
      <c r="R505" s="25">
        <f t="array" aca="1" ref="R505" ca="1">INDEX('Lorri 401b'!L:L,MATCH('Retirement Calculator'!A505,'Lorri 401b'!N:N,0),0)</f>
        <v>21897.353607797319</v>
      </c>
      <c r="S505" s="25">
        <f t="shared" ca="1" si="267"/>
        <v>-131062.82987377688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-162028.12909977519</v>
      </c>
      <c r="R506" s="25">
        <f t="array" aca="1" ref="R506" ca="1">INDEX('Lorri 401b'!L:L,MATCH('Retirement Calculator'!A506,'Lorri 401b'!N:N,0),0)</f>
        <v>243.05863527360862</v>
      </c>
      <c r="S506" s="25">
        <f t="shared" ca="1" si="267"/>
        <v>-161785.07046450159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-171133.8578247187</v>
      </c>
      <c r="R507" s="25">
        <f t="array" aca="1" ref="R507" ca="1">INDEX('Lorri 401b'!L:L,MATCH('Retirement Calculator'!A507,'Lorri 401b'!N:N,0),0)</f>
        <v>-21501.462566302282</v>
      </c>
      <c r="S507" s="25">
        <f t="shared" ca="1" si="267"/>
        <v>-192635.32039102097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-180277.52708601611</v>
      </c>
      <c r="R508" s="25">
        <f t="array" aca="1" ref="R508" ca="1">INDEX('Lorri 401b'!L:L,MATCH('Retirement Calculator'!A508,'Lorri 401b'!N:N,0),0)</f>
        <v>-43336.585939551405</v>
      </c>
      <c r="S508" s="25">
        <f t="shared" ca="1" si="267"/>
        <v>-223614.11302556752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-189459.29496923561</v>
      </c>
      <c r="R509" s="25">
        <f t="array" aca="1" ref="R509" ca="1">INDEX('Lorri 401b'!L:L,MATCH('Retirement Calculator'!A509,'Lorri 401b'!N:N,0),0)</f>
        <v>-65262.688993522403</v>
      </c>
      <c r="S509" s="25">
        <f t="shared" ca="1" si="267"/>
        <v>-254721.98396275801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-198679.3202186352</v>
      </c>
      <c r="R510" s="25">
        <f t="array" aca="1" ref="R510" ca="1">INDEX('Lorri 401b'!L:L,MATCH('Retirement Calculator'!A510,'Lorri 401b'!N:N,0),0)</f>
        <v>-87280.150810218285</v>
      </c>
      <c r="S510" s="25">
        <f t="shared" ca="1" si="267"/>
        <v>-285959.4710288535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-207937.76223990729</v>
      </c>
      <c r="R511" s="25">
        <f t="array" aca="1" ref="R511" ca="1">INDEX('Lorri 401b'!L:L,MATCH('Retirement Calculator'!A511,'Lorri 401b'!N:N,0),0)</f>
        <v>-109389.35205115039</v>
      </c>
      <c r="S511" s="25">
        <f t="shared" ca="1" si="267"/>
        <v>-317327.11429105769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-217234.78110293468</v>
      </c>
      <c r="R512" s="25">
        <f t="array" aca="1" ref="R512" ca="1">INDEX('Lorri 401b'!L:L,MATCH('Retirement Calculator'!A512,'Lorri 401b'!N:N,0),0)</f>
        <v>-131590.67496391971</v>
      </c>
      <c r="S512" s="25">
        <f t="shared" ca="1" si="267"/>
        <v>-348825.45606685441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-226570.537544558</v>
      </c>
      <c r="R513" s="25">
        <f t="array" aca="1" ref="R513" ca="1">INDEX('Lorri 401b'!L:L,MATCH('Retirement Calculator'!A513,'Lorri 401b'!N:N,0),0)</f>
        <v>-153884.50338882557</v>
      </c>
      <c r="S513" s="25">
        <f t="shared" ca="1" si="267"/>
        <v>-380455.04093338357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-235945.19297135476</v>
      </c>
      <c r="R514" s="25">
        <f t="array" aca="1" ref="R514" ca="1">INDEX('Lorri 401b'!L:L,MATCH('Retirement Calculator'!A514,'Lorri 401b'!N:N,0),0)</f>
        <v>-176271.22276550188</v>
      </c>
      <c r="S514" s="25">
        <f t="shared" ca="1" si="267"/>
        <v>-412216.41573685664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-245358.90946242985</v>
      </c>
      <c r="R515" s="25">
        <f t="array" aca="1" ref="R515" ca="1">INDEX('Lorri 401b'!L:L,MATCH('Retirement Calculator'!A515,'Lorri 401b'!N:N,0),0)</f>
        <v>-198751.22013958101</v>
      </c>
      <c r="S515" s="25">
        <f t="shared" ca="1" si="267"/>
        <v>-444110.12960201083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-254811.84977221774</v>
      </c>
      <c r="R516" s="25">
        <f t="array" aca="1" ref="R516" ca="1">INDEX('Lorri 401b'!L:L,MATCH('Retirement Calculator'!A516,'Lorri 401b'!N:N,0),0)</f>
        <v>-221324.88416938548</v>
      </c>
      <c r="S516" s="25">
        <f t="shared" ca="1" si="267"/>
        <v>-476136.73394160322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-264304.17733329639</v>
      </c>
      <c r="R517" s="25">
        <f t="array" aca="1" ref="R517" ca="1">INDEX('Lorri 401b'!L:L,MATCH('Retirement Calculator'!A517,'Lorri 401b'!N:N,0),0)</f>
        <v>-243992.60513264744</v>
      </c>
      <c r="S517" s="25">
        <f t="shared" ca="1" si="267"/>
        <v>-508296.78246594383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-273836.0562592129</v>
      </c>
      <c r="R518" s="25">
        <f t="array" aca="1" ref="R518" ca="1">INDEX('Lorri 401b'!L:L,MATCH('Retirement Calculator'!A518,'Lorri 401b'!N:N,0),0)</f>
        <v>-266754.77493325633</v>
      </c>
      <c r="S518" s="25">
        <f t="shared" ca="1" si="267"/>
        <v>-540590.83119246922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-283407.6513473207</v>
      </c>
      <c r="R519" s="25">
        <f t="array" aca="1" ref="R519" ca="1">INDEX('Lorri 401b'!L:L,MATCH('Retirement Calculator'!A519,'Lorri 401b'!N:N,0),0)</f>
        <v>-289611.78710803442</v>
      </c>
      <c r="S519" s="25">
        <f t="shared" ca="1" si="267"/>
        <v>-573019.43845535512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-293019.12808162899</v>
      </c>
      <c r="R520" s="25">
        <f t="array" aca="1" ref="R520" ca="1">INDEX('Lorri 401b'!L:L,MATCH('Retirement Calculator'!A520,'Lorri 401b'!N:N,0),0)</f>
        <v>-312564.03683354077</v>
      </c>
      <c r="S520" s="25">
        <f t="shared" ca="1" si="267"/>
        <v>-605583.16491516982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-302670.65263566357</v>
      </c>
      <c r="R521" s="25">
        <f t="array" aca="1" ref="R521" ca="1">INDEX('Lorri 401b'!L:L,MATCH('Retirement Calculator'!A521,'Lorri 401b'!N:N,0),0)</f>
        <v>-335611.92093290336</v>
      </c>
      <c r="S521" s="25">
        <f t="shared" ref="S521:S775" ca="1" si="527">SUM(Q521:R521)</f>
        <v>-638282.57356856694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-312362.39187533996</v>
      </c>
      <c r="R522" s="25">
        <f t="array" aca="1" ref="R522" ca="1">INDEX('Lorri 401b'!L:L,MATCH('Retirement Calculator'!A522,'Lorri 401b'!N:N,0),0)</f>
        <v>-358755.83788268</v>
      </c>
      <c r="S522" s="25">
        <f t="shared" ca="1" si="527"/>
        <v>-671118.22975802002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-322094.51336184831</v>
      </c>
      <c r="R523" s="25">
        <f t="array" aca="1" ref="R523" ca="1">INDEX('Lorri 401b'!L:L,MATCH('Retirement Calculator'!A523,'Lorri 401b'!N:N,0),0)</f>
        <v>-381996.18781974737</v>
      </c>
      <c r="S523" s="25">
        <f t="shared" ca="1" si="527"/>
        <v>-704090.70118159568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-331867.18535455043</v>
      </c>
      <c r="R524" s="25">
        <f t="array" aca="1" ref="R524" ca="1">INDEX('Lorri 401b'!L:L,MATCH('Retirement Calculator'!A524,'Lorri 401b'!N:N,0),0)</f>
        <v>-405333.37254821917</v>
      </c>
      <c r="S524" s="25">
        <f t="shared" ca="1" si="527"/>
        <v>-737200.55790276965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-341680.57681388879</v>
      </c>
      <c r="R525" s="25">
        <f t="array" aca="1" ref="R525" ca="1">INDEX('Lorri 401b'!L:L,MATCH('Retirement Calculator'!A525,'Lorri 401b'!N:N,0),0)</f>
        <v>-428767.79554639297</v>
      </c>
      <c r="S525" s="25">
        <f t="shared" ca="1" si="527"/>
        <v>-770448.37236028176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-351534.85740430775</v>
      </c>
      <c r="R526" s="25">
        <f t="array" aca="1" ref="R526" ca="1">INDEX('Lorri 401b'!L:L,MATCH('Retirement Calculator'!A526,'Lorri 401b'!N:N,0),0)</f>
        <v>-452299.86197372578</v>
      </c>
      <c r="S526" s="25">
        <f t="shared" ca="1" si="527"/>
        <v>-803834.71937803354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-361430.19749718677</v>
      </c>
      <c r="R527" s="25">
        <f t="array" aca="1" ref="R527" ca="1">INDEX('Lorri 401b'!L:L,MATCH('Retirement Calculator'!A527,'Lorri 401b'!N:N,0),0)</f>
        <v>-475929.97867783916</v>
      </c>
      <c r="S527" s="25">
        <f t="shared" ca="1" si="527"/>
        <v>-837360.17617502599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-371366.76817378617</v>
      </c>
      <c r="R528" s="25">
        <f t="array" aca="1" ref="R528" ca="1">INDEX('Lorri 401b'!L:L,MATCH('Retirement Calculator'!A528,'Lorri 401b'!N:N,0),0)</f>
        <v>-499658.55420155299</v>
      </c>
      <c r="S528" s="25">
        <f t="shared" ca="1" si="527"/>
        <v>-871025.32237533922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-381344.74122820469</v>
      </c>
      <c r="R529" s="25">
        <f t="array" aca="1" ref="R529" ca="1">INDEX('Lorri 401b'!L:L,MATCH('Retirement Calculator'!A529,'Lorri 401b'!N:N,0),0)</f>
        <v>-523485.99878994899</v>
      </c>
      <c r="S529" s="25">
        <f t="shared" ca="1" si="527"/>
        <v>-904830.74001815368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-391364.28917034995</v>
      </c>
      <c r="R530" s="25">
        <f t="array" aca="1" ref="R530" ca="1">INDEX('Lorri 401b'!L:L,MATCH('Retirement Calculator'!A530,'Lorri 401b'!N:N,0),0)</f>
        <v>-547412.72439746326</v>
      </c>
      <c r="S530" s="25">
        <f t="shared" ca="1" si="527"/>
        <v>-938777.01356781321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-401425.58522892086</v>
      </c>
      <c r="R531" s="25">
        <f t="array" aca="1" ref="R531" ca="1">INDEX('Lorri 401b'!L:L,MATCH('Retirement Calculator'!A531,'Lorri 401b'!N:N,0),0)</f>
        <v>-571439.14469500899</v>
      </c>
      <c r="S531" s="25">
        <f t="shared" ca="1" si="527"/>
        <v>-972864.72992392979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-411528.80335440248</v>
      </c>
      <c r="R532" s="25">
        <f t="array" aca="1" ref="R532" ca="1">INDEX('Lorri 401b'!L:L,MATCH('Retirement Calculator'!A532,'Lorri 401b'!N:N,0),0)</f>
        <v>-595565.67507712764</v>
      </c>
      <c r="S532" s="25">
        <f t="shared" ca="1" si="527"/>
        <v>-1007094.4784315301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-421674.11822207359</v>
      </c>
      <c r="R533" s="25">
        <f t="array" aca="1" ref="R533" ca="1">INDEX('Lorri 401b'!L:L,MATCH('Retirement Calculator'!A533,'Lorri 401b'!N:N,0),0)</f>
        <v>-619792.73266917176</v>
      </c>
      <c r="S533" s="25">
        <f t="shared" ca="1" si="527"/>
        <v>-1041466.8508912453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-431861.70523502666</v>
      </c>
      <c r="R534" s="25">
        <f t="array" aca="1" ref="R534" ca="1">INDEX('Lorri 401b'!L:L,MATCH('Retirement Calculator'!A534,'Lorri 401b'!N:N,0),0)</f>
        <v>-644120.73633451608</v>
      </c>
      <c r="S534" s="25">
        <f t="shared" ca="1" si="527"/>
        <v>-1075982.4415695427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-442091.7405272004</v>
      </c>
      <c r="R535" s="25">
        <f t="array" aca="1" ref="R535" ca="1">INDEX('Lorri 401b'!L:L,MATCH('Retirement Calculator'!A535,'Lorri 401b'!N:N,0),0)</f>
        <v>-668550.1066817994</v>
      </c>
      <c r="S535" s="25">
        <f t="shared" ca="1" si="527"/>
        <v>-1110641.8472089998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-452364.40096642484</v>
      </c>
      <c r="R536" s="25">
        <f t="array" aca="1" ref="R536" ca="1">INDEX('Lorri 401b'!L:L,MATCH('Retirement Calculator'!A536,'Lorri 401b'!N:N,0),0)</f>
        <v>-693081.26607219642</v>
      </c>
      <c r="S536" s="25">
        <f t="shared" ca="1" si="527"/>
        <v>-1145445.6670386214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-462679.86415747937</v>
      </c>
      <c r="R537" s="25">
        <f t="array" aca="1" ref="R537" ca="1">INDEX('Lorri 401b'!L:L,MATCH('Retirement Calculator'!A537,'Lorri 401b'!N:N,0),0)</f>
        <v>-717714.63862672017</v>
      </c>
      <c r="S537" s="25">
        <f t="shared" ca="1" si="527"/>
        <v>-1180394.5027841995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-473038.3084451633</v>
      </c>
      <c r="R538" s="25">
        <f t="array" aca="1" ref="R538" ca="1">INDEX('Lorri 401b'!L:L,MATCH('Retirement Calculator'!A538,'Lorri 401b'!N:N,0),0)</f>
        <v>-742450.6502335543</v>
      </c>
      <c r="S538" s="25">
        <f t="shared" ca="1" si="527"/>
        <v>-1215488.9586787177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-483439.91291737923</v>
      </c>
      <c r="R539" s="25">
        <f t="array" aca="1" ref="R539" ca="1">INDEX('Lorri 401b'!L:L,MATCH('Retirement Calculator'!A539,'Lorri 401b'!N:N,0),0)</f>
        <v>-767289.72855541692</v>
      </c>
      <c r="S539" s="25">
        <f t="shared" ca="1" si="527"/>
        <v>-1250729.6414727962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-493884.85740822944</v>
      </c>
      <c r="R540" s="25">
        <f t="array" aca="1" ref="R540" ca="1">INDEX('Lorri 401b'!L:L,MATCH('Retirement Calculator'!A540,'Lorri 401b'!N:N,0),0)</f>
        <v>-792232.30303695414</v>
      </c>
      <c r="S540" s="25">
        <f t="shared" ca="1" si="527"/>
        <v>-1286117.1604451835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-504373.32250112481</v>
      </c>
      <c r="R541" s="25">
        <f t="array" aca="1" ref="R541" ca="1">INDEX('Lorri 401b'!L:L,MATCH('Retirement Calculator'!A541,'Lorri 401b'!N:N,0),0)</f>
        <v>-817278.80491216423</v>
      </c>
      <c r="S541" s="25">
        <f t="shared" ca="1" si="527"/>
        <v>-1321652.1274132892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-514905.48953190725</v>
      </c>
      <c r="R542" s="25">
        <f t="array" aca="1" ref="R542" ca="1">INDEX('Lorri 401b'!L:L,MATCH('Retirement Calculator'!A542,'Lorri 401b'!N:N,0),0)</f>
        <v>-842429.66721185436</v>
      </c>
      <c r="S542" s="25">
        <f t="shared" ca="1" si="527"/>
        <v>-1357335.1567437616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-525481.54059198464</v>
      </c>
      <c r="R543" s="25">
        <f t="array" aca="1" ref="R543" ca="1">INDEX('Lorri 401b'!L:L,MATCH('Retirement Calculator'!A543,'Lorri 401b'!N:N,0),0)</f>
        <v>-867685.32477112673</v>
      </c>
      <c r="S543" s="25">
        <f t="shared" ca="1" si="527"/>
        <v>-1393166.8653631113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-536101.65853147896</v>
      </c>
      <c r="R544" s="25">
        <f t="array" aca="1" ref="R544" ca="1">INDEX('Lorri 401b'!L:L,MATCH('Retirement Calculator'!A544,'Lorri 401b'!N:N,0),0)</f>
        <v>-893046.21423689602</v>
      </c>
      <c r="S544" s="25">
        <f t="shared" ca="1" si="527"/>
        <v>-1429147.8727683751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-546766.02696238784</v>
      </c>
      <c r="R545" s="25">
        <f t="array" aca="1" ref="R545" ca="1">INDEX('Lorri 401b'!L:L,MATCH('Retirement Calculator'!A545,'Lorri 401b'!N:N,0),0)</f>
        <v>-918512.77407543932</v>
      </c>
      <c r="S545" s="25">
        <f t="shared" ca="1" si="527"/>
        <v>-1465278.801037827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-557474.83026175888</v>
      </c>
      <c r="R546" s="25">
        <f t="array" aca="1" ref="R546" ca="1">INDEX('Lorri 401b'!L:L,MATCH('Retirement Calculator'!A546,'Lorri 401b'!N:N,0),0)</f>
        <v>-944085.44457997649</v>
      </c>
      <c r="S546" s="25">
        <f t="shared" ca="1" si="527"/>
        <v>-1501560.2748417354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-568228.25357487728</v>
      </c>
      <c r="R547" s="25">
        <f t="array" aca="1" ref="R547" ca="1">INDEX('Lorri 401b'!L:L,MATCH('Retirement Calculator'!A547,'Lorri 401b'!N:N,0),0)</f>
        <v>-969764.66787828249</v>
      </c>
      <c r="S547" s="25">
        <f t="shared" ca="1" si="527"/>
        <v>-1537992.9214531598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-579026.48281846708</v>
      </c>
      <c r="R548" s="25">
        <f t="array" aca="1" ref="R548" ca="1">INDEX('Lorri 401b'!L:L,MATCH('Retirement Calculator'!A548,'Lorri 401b'!N:N,0),0)</f>
        <v>-995550.8879403316</v>
      </c>
      <c r="S548" s="25">
        <f t="shared" ca="1" si="527"/>
        <v>-1574577.3707587987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-589869.70468390512</v>
      </c>
      <c r="R549" s="25">
        <f t="array" aca="1" ref="R549" ca="1">INDEX('Lorri 401b'!L:L,MATCH('Retirement Calculator'!A549,'Lorri 401b'!N:N,0),0)</f>
        <v>-1021444.5505859726</v>
      </c>
      <c r="S549" s="25">
        <f t="shared" ca="1" si="527"/>
        <v>-1611314.2552698776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-600758.10664044914</v>
      </c>
      <c r="R550" s="25">
        <f t="array" aca="1" ref="R550" ca="1">INDEX('Lorri 401b'!L:L,MATCH('Retirement Calculator'!A550,'Lorri 401b'!N:N,0),0)</f>
        <v>-1047446.103492637</v>
      </c>
      <c r="S550" s="25">
        <f t="shared" ca="1" si="527"/>
        <v>-1648204.2101330862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-611691.87693847879</v>
      </c>
      <c r="R551" s="25">
        <f t="array" aca="1" ref="R551" ca="1">INDEX('Lorri 401b'!L:L,MATCH('Retirement Calculator'!A551,'Lorri 401b'!N:N,0),0)</f>
        <v>-1073555.9962030791</v>
      </c>
      <c r="S551" s="25">
        <f t="shared" ca="1" si="527"/>
        <v>-1685247.8731415579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-622671.20461275021</v>
      </c>
      <c r="R552" s="25">
        <f t="array" aca="1" ref="R552" ca="1">INDEX('Lorri 401b'!L:L,MATCH('Retirement Calculator'!A552,'Lorri 401b'!N:N,0),0)</f>
        <v>-1099774.6801331481</v>
      </c>
      <c r="S552" s="25">
        <f t="shared" ca="1" si="527"/>
        <v>-1722445.8847458982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-633696.27948566445</v>
      </c>
      <c r="R553" s="25">
        <f t="array" aca="1" ref="R553" ca="1">INDEX('Lorri 401b'!L:L,MATCH('Retirement Calculator'!A553,'Lorri 401b'!N:N,0),0)</f>
        <v>-1126102.6085795925</v>
      </c>
      <c r="S553" s="25">
        <f t="shared" ca="1" si="527"/>
        <v>-1759798.8880652571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-644767.29217054916</v>
      </c>
      <c r="R554" s="25">
        <f t="array" aca="1" ref="R554" ca="1">INDEX('Lorri 401b'!L:L,MATCH('Retirement Calculator'!A554,'Lorri 401b'!N:N,0),0)</f>
        <v>-1152540.2367278971</v>
      </c>
      <c r="S554" s="25">
        <f t="shared" ca="1" si="527"/>
        <v>-1797307.5288984464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-655884.43407495425</v>
      </c>
      <c r="R555" s="25">
        <f t="array" aca="1" ref="R555" ca="1">INDEX('Lorri 401b'!L:L,MATCH('Retirement Calculator'!A555,'Lorri 401b'!N:N,0),0)</f>
        <v>-1179088.0216601528</v>
      </c>
      <c r="S555" s="25">
        <f t="shared" ca="1" si="527"/>
        <v>-1834972.455735107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-667047.89740396093</v>
      </c>
      <c r="R556" s="25">
        <f t="array" aca="1" ref="R556" ca="1">INDEX('Lorri 401b'!L:L,MATCH('Retirement Calculator'!A556,'Lorri 401b'!N:N,0),0)</f>
        <v>-1205746.4223629597</v>
      </c>
      <c r="S556" s="25">
        <f t="shared" ca="1" si="527"/>
        <v>-1872794.3197669205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-678257.8751635052</v>
      </c>
      <c r="R557" s="25">
        <f t="array" aca="1" ref="R557" ca="1">INDEX('Lorri 401b'!L:L,MATCH('Retirement Calculator'!A557,'Lorri 401b'!N:N,0),0)</f>
        <v>-1232515.8997353616</v>
      </c>
      <c r="S557" s="25">
        <f t="shared" ca="1" si="527"/>
        <v>-1910773.7748988667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-689514.56116371427</v>
      </c>
      <c r="R558" s="25">
        <f t="array" aca="1" ref="R558" ca="1">INDEX('Lorri 401b'!L:L,MATCH('Retirement Calculator'!A558,'Lorri 401b'!N:N,0),0)</f>
        <v>-1259396.9165968152</v>
      </c>
      <c r="S558" s="25">
        <f t="shared" ca="1" si="527"/>
        <v>-1948911.4777605296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-700818.15002225747</v>
      </c>
      <c r="R559" s="25">
        <f t="array" aca="1" ref="R559" ca="1">INDEX('Lorri 401b'!L:L,MATCH('Retirement Calculator'!A559,'Lorri 401b'!N:N,0),0)</f>
        <v>-1286389.9376951915</v>
      </c>
      <c r="S559" s="25">
        <f t="shared" ca="1" si="527"/>
        <v>-1987208.0877174488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-712168.83716771135</v>
      </c>
      <c r="R560" s="25">
        <f t="array" aca="1" ref="R560" ca="1">INDEX('Lorri 401b'!L:L,MATCH('Retirement Calculator'!A560,'Lorri 401b'!N:N,0),0)</f>
        <v>-1313495.429714811</v>
      </c>
      <c r="S560" s="25">
        <f t="shared" ca="1" si="527"/>
        <v>-2025664.2668825225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-723566.81884293794</v>
      </c>
      <c r="R561" s="25">
        <f t="array" aca="1" ref="R561" ca="1">INDEX('Lorri 401b'!L:L,MATCH('Retirement Calculator'!A561,'Lorri 401b'!N:N,0),0)</f>
        <v>-1340713.8612845123</v>
      </c>
      <c r="S561" s="25">
        <f t="shared" ca="1" si="527"/>
        <v>-2064280.6801274503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-735012.29210847791</v>
      </c>
      <c r="R562" s="25">
        <f t="array" aca="1" ref="R562" ca="1">INDEX('Lorri 401b'!L:L,MATCH('Retirement Calculator'!A562,'Lorri 401b'!N:N,0),0)</f>
        <v>-1368045.702985754</v>
      </c>
      <c r="S562" s="25">
        <f t="shared" ca="1" si="527"/>
        <v>-2103057.9950942318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-746505.45484595769</v>
      </c>
      <c r="R563" s="25">
        <f t="array" aca="1" ref="R563" ca="1">INDEX('Lorri 401b'!L:L,MATCH('Retirement Calculator'!A563,'Lorri 401b'!N:N,0),0)</f>
        <v>-1395491.427360751</v>
      </c>
      <c r="S563" s="25">
        <f t="shared" ca="1" si="527"/>
        <v>-2141996.8822067087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-758046.50576151023</v>
      </c>
      <c r="R564" s="25">
        <f t="array" aca="1" ref="R564" ca="1">INDEX('Lorri 401b'!L:L,MATCH('Retirement Calculator'!A564,'Lorri 401b'!N:N,0),0)</f>
        <v>-1423051.5089206437</v>
      </c>
      <c r="S564" s="25">
        <f t="shared" ca="1" si="527"/>
        <v>-2181098.0146821542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-769635.64438921097</v>
      </c>
      <c r="R565" s="25">
        <f t="array" aca="1" ref="R565" ca="1">INDEX('Lorri 401b'!L:L,MATCH('Retirement Calculator'!A565,'Lorri 401b'!N:N,0),0)</f>
        <v>-1450726.4241537026</v>
      </c>
      <c r="S565" s="25">
        <f t="shared" ca="1" si="527"/>
        <v>-2220362.0685429135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-781273.07109452714</v>
      </c>
      <c r="R566" s="25">
        <f t="array" aca="1" ref="R566" ca="1">INDEX('Lorri 401b'!L:L,MATCH('Retirement Calculator'!A566,'Lorri 401b'!N:N,0),0)</f>
        <v>-1478516.6515335659</v>
      </c>
      <c r="S566" s="25">
        <f t="shared" ca="1" si="527"/>
        <v>-2259789.7226280933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-792958.98707778216</v>
      </c>
      <c r="R567" s="25">
        <f t="array" aca="1" ref="R567" ca="1">INDEX('Lorri 401b'!L:L,MATCH('Retirement Calculator'!A567,'Lorri 401b'!N:N,0),0)</f>
        <v>-1506422.6715275121</v>
      </c>
      <c r="S567" s="25">
        <f t="shared" ca="1" si="527"/>
        <v>-2299381.6586052943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-804693.594377634</v>
      </c>
      <c r="R568" s="25">
        <f t="array" aca="1" ref="R568" ca="1">INDEX('Lorri 401b'!L:L,MATCH('Retirement Calculator'!A568,'Lorri 401b'!N:N,0),0)</f>
        <v>-1534444.9666047664</v>
      </c>
      <c r="S568" s="25">
        <f t="shared" ca="1" si="527"/>
        <v>-2339138.5609824006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-816477.09587456856</v>
      </c>
      <c r="R569" s="25">
        <f t="array" aca="1" ref="R569" ca="1">INDEX('Lorri 401b'!L:L,MATCH('Retirement Calculator'!A569,'Lorri 401b'!N:N,0),0)</f>
        <v>-1562584.0212448426</v>
      </c>
      <c r="S569" s="25">
        <f t="shared" ca="1" si="527"/>
        <v>-2379061.117119411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-828309.69529440708</v>
      </c>
      <c r="R570" s="25">
        <f t="array" aca="1" ref="R570" ca="1">INDEX('Lorri 401b'!L:L,MATCH('Retirement Calculator'!A570,'Lorri 401b'!N:N,0),0)</f>
        <v>-1590840.321945919</v>
      </c>
      <c r="S570" s="25">
        <f t="shared" ca="1" si="527"/>
        <v>-2419150.0172403259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-840191.59721182822</v>
      </c>
      <c r="R571" s="25">
        <f t="array" aca="1" ref="R571" ca="1">INDEX('Lorri 401b'!L:L,MATCH('Retirement Calculator'!A571,'Lorri 401b'!N:N,0),0)</f>
        <v>-1619214.3572332498</v>
      </c>
      <c r="S571" s="25">
        <f t="shared" ca="1" si="527"/>
        <v>-2459405.954445078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-852123.00705390528</v>
      </c>
      <c r="R572" s="25">
        <f t="array" aca="1" ref="R572" ca="1">INDEX('Lorri 401b'!L:L,MATCH('Retirement Calculator'!A572,'Lorri 401b'!N:N,0),0)</f>
        <v>-1647706.6176676112</v>
      </c>
      <c r="S572" s="25">
        <f t="shared" ca="1" si="527"/>
        <v>-2499829.6247215164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-864104.13110365765</v>
      </c>
      <c r="R573" s="25">
        <f t="array" aca="1" ref="R573" ca="1">INDEX('Lorri 401b'!L:L,MATCH('Retirement Calculator'!A573,'Lorri 401b'!N:N,0),0)</f>
        <v>-1676317.5958537825</v>
      </c>
      <c r="S573" s="25">
        <f t="shared" ca="1" si="527"/>
        <v>-2540421.7269574404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-876135.17650361732</v>
      </c>
      <c r="R574" s="25">
        <f t="array" aca="1" ref="R574" ca="1">INDEX('Lorri 401b'!L:L,MATCH('Retirement Calculator'!A574,'Lorri 401b'!N:N,0),0)</f>
        <v>-1705047.7864490629</v>
      </c>
      <c r="S574" s="25">
        <f t="shared" ca="1" si="527"/>
        <v>-2581182.96295268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-888216.35125941015</v>
      </c>
      <c r="R575" s="25">
        <f t="array" aca="1" ref="R575" ca="1">INDEX('Lorri 401b'!L:L,MATCH('Retirement Calculator'!A575,'Lorri 401b'!N:N,0),0)</f>
        <v>-1733897.6861718236</v>
      </c>
      <c r="S575" s="25">
        <f t="shared" ca="1" si="527"/>
        <v>-2622114.0374312336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-900347.86424335209</v>
      </c>
      <c r="R576" s="25">
        <f t="array" aca="1" ref="R576" ca="1">INDEX('Lorri 401b'!L:L,MATCH('Retirement Calculator'!A576,'Lorri 401b'!N:N,0),0)</f>
        <v>-1762867.7938100959</v>
      </c>
      <c r="S576" s="25">
        <f t="shared" ca="1" si="527"/>
        <v>-2663215.658053448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-912529.92519806046</v>
      </c>
      <c r="R577" s="25">
        <f t="array" aca="1" ref="R577" ca="1">INDEX('Lorri 401b'!L:L,MATCH('Retirement Calculator'!A577,'Lorri 401b'!N:N,0),0)</f>
        <v>-1791958.6102301942</v>
      </c>
      <c r="S577" s="25">
        <f t="shared" ca="1" si="527"/>
        <v>-2704488.5354282549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-924762.74474008009</v>
      </c>
      <c r="R578" s="25">
        <f t="array" aca="1" ref="R578" ca="1">INDEX('Lorri 401b'!L:L,MATCH('Retirement Calculator'!A578,'Lorri 401b'!N:N,0),0)</f>
        <v>-1821170.6383853762</v>
      </c>
      <c r="S578" s="25">
        <f t="shared" ca="1" si="527"/>
        <v>-2745933.3831254561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-937046.53436352487</v>
      </c>
      <c r="R579" s="25">
        <f t="array" aca="1" ref="R579" ca="1">INDEX('Lorri 401b'!L:L,MATCH('Retirement Calculator'!A579,'Lorri 401b'!N:N,0),0)</f>
        <v>-1850504.3833245381</v>
      </c>
      <c r="S579" s="25">
        <f t="shared" ca="1" si="527"/>
        <v>-2787550.9176880629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-949381.50644373405</v>
      </c>
      <c r="R580" s="25">
        <f t="array" aca="1" ref="R580" ca="1">INDEX('Lorri 401b'!L:L,MATCH('Retirement Calculator'!A580,'Lorri 401b'!N:N,0),0)</f>
        <v>-1879960.3522009465</v>
      </c>
      <c r="S580" s="25">
        <f t="shared" ca="1" si="527"/>
        <v>-2829341.8586446806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-961767.87424094405</v>
      </c>
      <c r="R581" s="25">
        <f t="array" aca="1" ref="R581" ca="1">INDEX('Lorri 401b'!L:L,MATCH('Retirement Calculator'!A581,'Lorri 401b'!N:N,0),0)</f>
        <v>-1909539.0542810068</v>
      </c>
      <c r="S581" s="25">
        <f t="shared" ca="1" si="527"/>
        <v>-2871306.9285219507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-974205.85190397571</v>
      </c>
      <c r="R582" s="25">
        <f t="array" aca="1" ref="R582" ca="1">INDEX('Lorri 401b'!L:L,MATCH('Retirement Calculator'!A582,'Lorri 401b'!N:N,0),0)</f>
        <v>-1939241.0009530673</v>
      </c>
      <c r="S582" s="25">
        <f t="shared" ca="1" si="527"/>
        <v>-2913446.852857043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-986695.65447393665</v>
      </c>
      <c r="R583" s="25">
        <f t="array" aca="1" ref="R583" ca="1">INDEX('Lorri 401b'!L:L,MATCH('Retirement Calculator'!A583,'Lorri 401b'!N:N,0),0)</f>
        <v>-1969066.7057362613</v>
      </c>
      <c r="S583" s="25">
        <f t="shared" ca="1" si="527"/>
        <v>-2955762.360210198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-999237.4978879391</v>
      </c>
      <c r="R584" s="25">
        <f t="array" aca="1" ref="R584" ca="1">INDEX('Lorri 401b'!L:L,MATCH('Retirement Calculator'!A584,'Lorri 401b'!N:N,0),0)</f>
        <v>-1999016.6842893853</v>
      </c>
      <c r="S584" s="25">
        <f t="shared" ca="1" si="527"/>
        <v>-2998254.1821773243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-1011831.5989828333</v>
      </c>
      <c r="R585" s="25">
        <f t="array" aca="1" ref="R585" ca="1">INDEX('Lorri 401b'!L:L,MATCH('Retirement Calculator'!A585,'Lorri 401b'!N:N,0),0)</f>
        <v>-2029091.4544198141</v>
      </c>
      <c r="S585" s="25">
        <f t="shared" ca="1" si="527"/>
        <v>-3040923.0534026474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-1024478.1754989562</v>
      </c>
      <c r="R586" s="25">
        <f t="array" aca="1" ref="R586" ca="1">INDEX('Lorri 401b'!L:L,MATCH('Retirement Calculator'!A586,'Lorri 401b'!N:N,0),0)</f>
        <v>-2059291.5360924529</v>
      </c>
      <c r="S586" s="25">
        <f t="shared" ca="1" si="527"/>
        <v>-3083769.7115914091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-1037177.4460838963</v>
      </c>
      <c r="R587" s="25">
        <f t="array" aca="1" ref="R587" ca="1">INDEX('Lorri 401b'!L:L,MATCH('Retirement Calculator'!A587,'Lorri 401b'!N:N,0),0)</f>
        <v>-2089617.4514387278</v>
      </c>
      <c r="S587" s="25">
        <f t="shared" ca="1" si="527"/>
        <v>-3126794.8975226241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-1049929.6302962736</v>
      </c>
      <c r="R588" s="25">
        <f t="array" aca="1" ref="R588" ca="1">INDEX('Lorri 401b'!L:L,MATCH('Retirement Calculator'!A588,'Lorri 401b'!N:N,0),0)</f>
        <v>-2120069.7247656123</v>
      </c>
      <c r="S588" s="25">
        <f t="shared" ca="1" si="527"/>
        <v>-3169999.3550618859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-1062734.9486095358</v>
      </c>
      <c r="R589" s="25">
        <f t="array" aca="1" ref="R589" ca="1">INDEX('Lorri 401b'!L:L,MATCH('Retirement Calculator'!A589,'Lorri 401b'!N:N,0),0)</f>
        <v>-2150648.8825646918</v>
      </c>
      <c r="S589" s="25">
        <f t="shared" ca="1" si="527"/>
        <v>-3213383.8311742274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-1075593.6224157701</v>
      </c>
      <c r="R590" s="25">
        <f t="array" aca="1" ref="R590" ca="1">INDEX('Lorri 401b'!L:L,MATCH('Retirement Calculator'!A590,'Lorri 401b'!N:N,0),0)</f>
        <v>-2181355.4535212675</v>
      </c>
      <c r="S590" s="25">
        <f t="shared" ca="1" si="527"/>
        <v>-3256949.0759370374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-1088505.8740295302</v>
      </c>
      <c r="R591" s="25">
        <f t="array" aca="1" ref="R591" ca="1">INDEX('Lorri 401b'!L:L,MATCH('Retirement Calculator'!A591,'Lorri 401b'!N:N,0),0)</f>
        <v>-2212189.9685234958</v>
      </c>
      <c r="S591" s="25">
        <f t="shared" ca="1" si="527"/>
        <v>-3300695.842553026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-1101471.9266916809</v>
      </c>
      <c r="R592" s="25">
        <f t="array" aca="1" ref="R592" ca="1">INDEX('Lorri 401b'!L:L,MATCH('Retirement Calculator'!A592,'Lorri 401b'!N:N,0),0)</f>
        <v>-2243152.9606715664</v>
      </c>
      <c r="S592" s="25">
        <f t="shared" ca="1" si="527"/>
        <v>-3344624.8873632476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-1114492.0045732574</v>
      </c>
      <c r="R593" s="25">
        <f t="array" aca="1" ref="R593" ca="1">INDEX('Lorri 401b'!L:L,MATCH('Retirement Calculator'!A593,'Lorri 401b'!N:N,0),0)</f>
        <v>-2274244.9652869208</v>
      </c>
      <c r="S593" s="25">
        <f t="shared" ca="1" si="527"/>
        <v>-3388736.9698601784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-1127566.3327793404</v>
      </c>
      <c r="R594" s="25">
        <f t="array" aca="1" ref="R594" ca="1">INDEX('Lorri 401b'!L:L,MATCH('Retirement Calculator'!A594,'Lorri 401b'!N:N,0),0)</f>
        <v>-2305466.5199215058</v>
      </c>
      <c r="S594" s="25">
        <f t="shared" ca="1" si="527"/>
        <v>-3433032.8527008463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-1140695.1373529488</v>
      </c>
      <c r="R595" s="25">
        <f t="array" aca="1" ref="R595" ca="1">INDEX('Lorri 401b'!L:L,MATCH('Retirement Calculator'!A595,'Lorri 401b'!N:N,0),0)</f>
        <v>-2336818.1643670686</v>
      </c>
      <c r="S595" s="25">
        <f t="shared" ca="1" si="527"/>
        <v>-3477513.3017200176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-1153878.6452789472</v>
      </c>
      <c r="R596" s="25">
        <f t="array" aca="1" ref="R596" ca="1">INDEX('Lorri 401b'!L:L,MATCH('Retirement Calculator'!A596,'Lorri 401b'!N:N,0),0)</f>
        <v>-2368300.4406644874</v>
      </c>
      <c r="S596" s="25">
        <f t="shared" ca="1" si="527"/>
        <v>-3522179.0859434344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-1167117.0844879707</v>
      </c>
      <c r="R597" s="25">
        <f t="array" aca="1" ref="R597" ca="1">INDEX('Lorri 401b'!L:L,MATCH('Retirement Calculator'!A597,'Lorri 401b'!N:N,0),0)</f>
        <v>-2399913.8931131456</v>
      </c>
      <c r="S597" s="25">
        <f t="shared" ca="1" si="527"/>
        <v>-3567030.9776011165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-1180410.6838603651</v>
      </c>
      <c r="R598" s="25">
        <f t="array" aca="1" ref="R598" ca="1">INDEX('Lorri 401b'!L:L,MATCH('Retirement Calculator'!A598,'Lorri 401b'!N:N,0),0)</f>
        <v>-2431659.0682803402</v>
      </c>
      <c r="S598" s="25">
        <f t="shared" ca="1" si="527"/>
        <v>-3612069.7521407055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-1193759.6732301444</v>
      </c>
      <c r="R599" s="25">
        <f t="array" aca="1" ref="R599" ca="1">INDEX('Lorri 401b'!L:L,MATCH('Retirement Calculator'!A599,'Lorri 401b'!N:N,0),0)</f>
        <v>-2463536.5150107313</v>
      </c>
      <c r="S599" s="25">
        <f t="shared" ca="1" si="527"/>
        <v>-3657296.1882408755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-1207164.2833889644</v>
      </c>
      <c r="R600" s="25">
        <f t="array" aca="1" ref="R600" ca="1">INDEX('Lorri 401b'!L:L,MATCH('Retirement Calculator'!A600,'Lorri 401b'!N:N,0),0)</f>
        <v>-2495546.7844358324</v>
      </c>
      <c r="S600" s="25">
        <f t="shared" ca="1" si="527"/>
        <v>-3702711.0678247968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-1220624.7460901127</v>
      </c>
      <c r="R601" s="25">
        <f t="array" aca="1" ref="R601" ca="1">INDEX('Lorri 401b'!L:L,MATCH('Retirement Calculator'!A601,'Lorri 401b'!N:N,0),0)</f>
        <v>-2527690.4299835381</v>
      </c>
      <c r="S601" s="25">
        <f t="shared" ca="1" si="527"/>
        <v>-3748315.1760736508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-1234141.2940525159</v>
      </c>
      <c r="R602" s="25">
        <f t="array" aca="1" ref="R602" ca="1">INDEX('Lorri 401b'!L:L,MATCH('Retirement Calculator'!A602,'Lorri 401b'!N:N,0),0)</f>
        <v>-2559968.0073876926</v>
      </c>
      <c r="S602" s="25">
        <f t="shared" ca="1" si="527"/>
        <v>-3794109.3014402082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-1247714.1609647626</v>
      </c>
      <c r="R603" s="25">
        <f t="array" aca="1" ref="R603" ca="1">INDEX('Lorri 401b'!L:L,MATCH('Retirement Calculator'!A603,'Lorri 401b'!N:N,0),0)</f>
        <v>-2592380.0746976975</v>
      </c>
      <c r="S603" s="25">
        <f t="shared" ca="1" si="527"/>
        <v>-3840094.2356624603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-1261343.5814891434</v>
      </c>
      <c r="R604" s="25">
        <f t="array" aca="1" ref="R604" ca="1">INDEX('Lorri 401b'!L:L,MATCH('Retirement Calculator'!A604,'Lorri 401b'!N:N,0),0)</f>
        <v>-2624927.1922881608</v>
      </c>
      <c r="S604" s="25">
        <f t="shared" ca="1" si="527"/>
        <v>-3886270.7737773042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-1275029.7912657093</v>
      </c>
      <c r="R605" s="25">
        <f t="array" aca="1" ref="R605" ca="1">INDEX('Lorri 401b'!L:L,MATCH('Retirement Calculator'!A605,'Lorri 401b'!N:N,0),0)</f>
        <v>-2657609.9228685843</v>
      </c>
      <c r="S605" s="25">
        <f t="shared" ca="1" si="527"/>
        <v>-3932639.7141342936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-1288773.0269163442</v>
      </c>
      <c r="R606" s="25">
        <f t="array" aca="1" ref="R606" ca="1">INDEX('Lorri 401b'!L:L,MATCH('Retirement Calculator'!A606,'Lorri 401b'!N:N,0),0)</f>
        <v>-2690428.8314930932</v>
      </c>
      <c r="S606" s="25">
        <f t="shared" ca="1" si="527"/>
        <v>-3979201.8584094374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-1302573.5260488568</v>
      </c>
      <c r="R607" s="25">
        <f t="array" aca="1" ref="R607" ca="1">INDEX('Lorri 401b'!L:L,MATCH('Retirement Calculator'!A607,'Lorri 401b'!N:N,0),0)</f>
        <v>-2723384.485570204</v>
      </c>
      <c r="S607" s="25">
        <f t="shared" ca="1" si="527"/>
        <v>-4025958.0116190608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-1316431.5272610881</v>
      </c>
      <c r="R608" s="25">
        <f t="array" aca="1" ref="R608" ca="1">INDEX('Lorri 401b'!L:L,MATCH('Retirement Calculator'!A608,'Lorri 401b'!N:N,0),0)</f>
        <v>-2756477.4548726361</v>
      </c>
      <c r="S608" s="25">
        <f t="shared" ca="1" si="527"/>
        <v>-4072908.9821337243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-1330347.2701450372</v>
      </c>
      <c r="R609" s="25">
        <f t="array" aca="1" ref="R609" ca="1">INDEX('Lorri 401b'!L:L,MATCH('Retirement Calculator'!A609,'Lorri 401b'!N:N,0),0)</f>
        <v>-2789708.3115471615</v>
      </c>
      <c r="S609" s="25">
        <f t="shared" ca="1" si="527"/>
        <v>-4120055.5816921988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-1344320.9952910026</v>
      </c>
      <c r="R610" s="25">
        <f t="array" aca="1" ref="R610" ca="1">INDEX('Lorri 401b'!L:L,MATCH('Retirement Calculator'!A610,'Lorri 401b'!N:N,0),0)</f>
        <v>-2823077.6301244977</v>
      </c>
      <c r="S610" s="25">
        <f t="shared" ca="1" si="527"/>
        <v>-4167398.6254155003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-1358352.9442917428</v>
      </c>
      <c r="R611" s="25">
        <f t="array" aca="1" ref="R611" ca="1">INDEX('Lorri 401b'!L:L,MATCH('Retirement Calculator'!A611,'Lorri 401b'!N:N,0),0)</f>
        <v>-2856585.9875292392</v>
      </c>
      <c r="S611" s="25">
        <f t="shared" ca="1" si="527"/>
        <v>-4214938.9318209821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-1372443.3597466529</v>
      </c>
      <c r="R612" s="25">
        <f t="array" aca="1" ref="R612" ca="1">INDEX('Lorri 401b'!L:L,MATCH('Retirement Calculator'!A612,'Lorri 401b'!N:N,0),0)</f>
        <v>-2890233.963089834</v>
      </c>
      <c r="S612" s="25">
        <f t="shared" ca="1" si="527"/>
        <v>-4262677.3228364866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-1386592.4852659584</v>
      </c>
      <c r="R613" s="25">
        <f t="array" aca="1" ref="R613" ca="1">INDEX('Lorri 401b'!L:L,MATCH('Retirement Calculator'!A613,'Lorri 401b'!N:N,0),0)</f>
        <v>-2924022.1385485977</v>
      </c>
      <c r="S613" s="25">
        <f t="shared" ca="1" si="527"/>
        <v>-4310614.6238145558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-1400800.5654749277</v>
      </c>
      <c r="R614" s="25">
        <f t="array" aca="1" ref="R614" ca="1">INDEX('Lorri 401b'!L:L,MATCH('Retirement Calculator'!A614,'Lorri 401b'!N:N,0),0)</f>
        <v>-2957951.0980717731</v>
      </c>
      <c r="S614" s="25">
        <f t="shared" ca="1" si="527"/>
        <v>-4358751.663546701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-1415067.8460181009</v>
      </c>
      <c r="R615" s="25">
        <f t="array" aca="1" ref="R615" ca="1">INDEX('Lorri 401b'!L:L,MATCH('Retirement Calculator'!A615,'Lorri 401b'!N:N,0),0)</f>
        <v>-2992021.4282596284</v>
      </c>
      <c r="S615" s="25">
        <f t="shared" ca="1" si="527"/>
        <v>-4407089.274277729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-1429394.5735635373</v>
      </c>
      <c r="R616" s="25">
        <f t="array" aca="1" ref="R616" ca="1">INDEX('Lorri 401b'!L:L,MATCH('Retirement Calculator'!A616,'Lorri 401b'!N:N,0),0)</f>
        <v>-3026233.7181565999</v>
      </c>
      <c r="S616" s="25">
        <f t="shared" ca="1" si="527"/>
        <v>-4455628.291720137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-1443780.9958070798</v>
      </c>
      <c r="R617" s="25">
        <f t="array" aca="1" ref="R617" ca="1">INDEX('Lorri 401b'!L:L,MATCH('Retirement Calculator'!A617,'Lorri 401b'!N:N,0),0)</f>
        <v>-3060588.5592614752</v>
      </c>
      <c r="S617" s="25">
        <f t="shared" ca="1" si="527"/>
        <v>-4504369.5550685553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-1458227.3614766372</v>
      </c>
      <c r="R618" s="25">
        <f t="array" aca="1" ref="R618" ca="1">INDEX('Lorri 401b'!L:L,MATCH('Retirement Calculator'!A618,'Lorri 401b'!N:N,0),0)</f>
        <v>-3095086.5455376208</v>
      </c>
      <c r="S618" s="25">
        <f t="shared" ca="1" si="527"/>
        <v>-4553313.9070142582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-1472733.9203364842</v>
      </c>
      <c r="R619" s="25">
        <f t="array" aca="1" ref="R619" ca="1">INDEX('Lorri 401b'!L:L,MATCH('Retirement Calculator'!A619,'Lorri 401b'!N:N,0),0)</f>
        <v>-3129728.2734232503</v>
      </c>
      <c r="S619" s="25">
        <f t="shared" ca="1" si="527"/>
        <v>-4602462.1937597347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-1487300.9231915807</v>
      </c>
      <c r="R620" s="25">
        <f t="array" aca="1" ref="R620" ca="1">INDEX('Lorri 401b'!L:L,MATCH('Retirement Calculator'!A620,'Lorri 401b'!N:N,0),0)</f>
        <v>-3164514.3418417368</v>
      </c>
      <c r="S620" s="25">
        <f t="shared" ca="1" si="527"/>
        <v>-4651815.2650333177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-1501928.6218919067</v>
      </c>
      <c r="R621" s="25">
        <f t="array" aca="1" ref="R621" ca="1">INDEX('Lorri 401b'!L:L,MATCH('Retirement Calculator'!A621,'Lorri 401b'!N:N,0),0)</f>
        <v>-3199445.3522119671</v>
      </c>
      <c r="S621" s="25">
        <f t="shared" ca="1" si="527"/>
        <v>-4701373.9741038736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-1516617.2693368173</v>
      </c>
      <c r="R622" s="25">
        <f t="array" aca="1" ref="R622" ca="1">INDEX('Lorri 401b'!L:L,MATCH('Retirement Calculator'!A622,'Lorri 401b'!N:N,0),0)</f>
        <v>-3234521.90845874</v>
      </c>
      <c r="S622" s="25">
        <f t="shared" ca="1" si="527"/>
        <v>-4751139.1777955573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-1531367.1194794152</v>
      </c>
      <c r="R623" s="25">
        <f t="array" aca="1" ref="R623" ca="1">INDEX('Lorri 401b'!L:L,MATCH('Retirement Calculator'!A623,'Lorri 401b'!N:N,0),0)</f>
        <v>-3269744.6170232077</v>
      </c>
      <c r="S623" s="25">
        <f t="shared" ca="1" si="527"/>
        <v>-4801111.7365026232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-1546178.4273309405</v>
      </c>
      <c r="R624" s="25">
        <f t="array" aca="1" ref="R624" ca="1">INDEX('Lorri 401b'!L:L,MATCH('Retirement Calculator'!A624,'Lorri 401b'!N:N,0),0)</f>
        <v>-3305114.0868733604</v>
      </c>
      <c r="S624" s="25">
        <f t="shared" ca="1" si="527"/>
        <v>-4851292.5142043009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-1561051.4489651804</v>
      </c>
      <c r="R625" s="25">
        <f t="array" aca="1" ref="R625" ca="1">INDEX('Lorri 401b'!L:L,MATCH('Retirement Calculator'!A625,'Lorri 401b'!N:N,0),0)</f>
        <v>-3340630.9295145557</v>
      </c>
      <c r="S625" s="25">
        <f t="shared" ca="1" si="527"/>
        <v>-4901682.3784797359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-1575986.4415228965</v>
      </c>
      <c r="R626" s="25">
        <f t="array" aca="1" ref="R626" ca="1">INDEX('Lorri 401b'!L:L,MATCH('Retirement Calculator'!A626,'Lorri 401b'!N:N,0),0)</f>
        <v>-3376295.7590000895</v>
      </c>
      <c r="S626" s="25">
        <f t="shared" ca="1" si="527"/>
        <v>-4952282.2005229862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-1590983.6632162696</v>
      </c>
      <c r="R627" s="25">
        <f t="array" aca="1" ref="R627" ca="1">INDEX('Lorri 401b'!L:L,MATCH('Retirement Calculator'!A627,'Lorri 401b'!N:N,0),0)</f>
        <v>-3412109.1919418126</v>
      </c>
      <c r="S627" s="25">
        <f t="shared" ca="1" si="527"/>
        <v>-5003092.8551580822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-1606043.3733333652</v>
      </c>
      <c r="R628" s="25">
        <f t="array" aca="1" ref="R628" ca="1">INDEX('Lorri 401b'!L:L,MATCH('Retirement Calculator'!A628,'Lorri 401b'!N:N,0),0)</f>
        <v>-3448071.8475207933</v>
      </c>
      <c r="S628" s="25">
        <f t="shared" ca="1" si="527"/>
        <v>-5054115.2208541585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-1621165.8322426153</v>
      </c>
      <c r="R629" s="25">
        <f t="array" aca="1" ref="R629" ca="1">INDEX('Lorri 401b'!L:L,MATCH('Retirement Calculator'!A629,'Lorri 401b'!N:N,0),0)</f>
        <v>-3484184.3474980197</v>
      </c>
      <c r="S629" s="25">
        <f t="shared" ca="1" si="527"/>
        <v>-5105350.1797406347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-1636351.3013973206</v>
      </c>
      <c r="R630" s="25">
        <f t="array" aca="1" ref="R630" ca="1">INDEX('Lorri 401b'!L:L,MATCH('Retirement Calculator'!A630,'Lorri 401b'!N:N,0),0)</f>
        <v>-3520447.3162251511</v>
      </c>
      <c r="S630" s="25">
        <f t="shared" ca="1" si="527"/>
        <v>-5156798.6176224714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-1651600.0433401705</v>
      </c>
      <c r="R631" s="25">
        <f t="array" aca="1" ref="R631" ca="1">INDEX('Lorri 401b'!L:L,MATCH('Retirement Calculator'!A631,'Lorri 401b'!N:N,0),0)</f>
        <v>-3556861.380655312</v>
      </c>
      <c r="S631" s="25">
        <f t="shared" ca="1" si="527"/>
        <v>-5208461.4239954827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-1666912.3217077823</v>
      </c>
      <c r="R632" s="25">
        <f t="array" aca="1" ref="R632" ca="1">INDEX('Lorri 401b'!L:L,MATCH('Retirement Calculator'!A632,'Lorri 401b'!N:N,0),0)</f>
        <v>-3593427.1703539318</v>
      </c>
      <c r="S632" s="25">
        <f t="shared" ca="1" si="527"/>
        <v>-5260339.4920617137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-1682288.4012352591</v>
      </c>
      <c r="R633" s="25">
        <f t="array" aca="1" ref="R633" ca="1">INDEX('Lorri 401b'!L:L,MATCH('Retirement Calculator'!A633,'Lorri 401b'!N:N,0),0)</f>
        <v>-3630145.3175096293</v>
      </c>
      <c r="S633" s="25">
        <f t="shared" ca="1" si="527"/>
        <v>-5312433.7187448889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-1697728.5477607672</v>
      </c>
      <c r="R634" s="25">
        <f t="array" aca="1" ref="R634" ca="1">INDEX('Lorri 401b'!L:L,MATCH('Retirement Calculator'!A634,'Lorri 401b'!N:N,0),0)</f>
        <v>-3667016.4569451422</v>
      </c>
      <c r="S634" s="25">
        <f t="shared" ca="1" si="527"/>
        <v>-5364745.0047059096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-1713233.0282301314</v>
      </c>
      <c r="R635" s="25">
        <f t="array" aca="1" ref="R635" ca="1">INDEX('Lorri 401b'!L:L,MATCH('Retirement Calculator'!A635,'Lorri 401b'!N:N,0),0)</f>
        <v>-3704041.2261283034</v>
      </c>
      <c r="S635" s="25">
        <f t="shared" ca="1" si="527"/>
        <v>-5417274.254358435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-1728802.1107014513</v>
      </c>
      <c r="R636" s="25">
        <f t="array" aca="1" ref="R636" ca="1">INDEX('Lorri 401b'!L:L,MATCH('Retirement Calculator'!A636,'Lorri 401b'!N:N,0),0)</f>
        <v>-3741220.2651830609</v>
      </c>
      <c r="S636" s="25">
        <f t="shared" ca="1" si="527"/>
        <v>-5470022.3758845124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-1744436.0643497352</v>
      </c>
      <c r="R637" s="25">
        <f t="array" aca="1" ref="R637" ca="1">INDEX('Lorri 401b'!L:L,MATCH('Retirement Calculator'!A637,'Lorri 401b'!N:N,0),0)</f>
        <v>-3778554.2169005466</v>
      </c>
      <c r="S637" s="25">
        <f t="shared" ca="1" si="527"/>
        <v>-5522990.2812502813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-1760135.1594715535</v>
      </c>
      <c r="R638" s="25">
        <f t="array" aca="1" ref="R638" ca="1">INDEX('Lorri 401b'!L:L,MATCH('Retirement Calculator'!A638,'Lorri 401b'!N:N,0),0)</f>
        <v>-3816043.7267501885</v>
      </c>
      <c r="S638" s="25">
        <f t="shared" ca="1" si="527"/>
        <v>-5576178.8862217423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-1775899.6674897128</v>
      </c>
      <c r="R639" s="25">
        <f t="array" aca="1" ref="R639" ca="1">INDEX('Lorri 401b'!L:L,MATCH('Retirement Calculator'!A639,'Lorri 401b'!N:N,0),0)</f>
        <v>-3853689.4428908704</v>
      </c>
      <c r="S639" s="25">
        <f t="shared" ca="1" si="527"/>
        <v>-5629589.1103805834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-1791729.8609579478</v>
      </c>
      <c r="R640" s="25">
        <f t="array" aca="1" ref="R640" ca="1">INDEX('Lorri 401b'!L:L,MATCH('Retirement Calculator'!A640,'Lorri 401b'!N:N,0),0)</f>
        <v>-3891492.0161821386</v>
      </c>
      <c r="S640" s="25">
        <f t="shared" ca="1" si="527"/>
        <v>-5683221.8771400861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-1807626.0135656337</v>
      </c>
      <c r="R641" s="25">
        <f t="array" aca="1" ref="R641" ca="1">INDEX('Lorri 401b'!L:L,MATCH('Retirement Calculator'!A641,'Lorri 401b'!N:N,0),0)</f>
        <v>-3929452.100195454</v>
      </c>
      <c r="S641" s="25">
        <f t="shared" ca="1" si="527"/>
        <v>-5737078.1137610879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-1823588.4001425183</v>
      </c>
      <c r="R642" s="25">
        <f t="array" aca="1" ref="R642" ca="1">INDEX('Lorri 401b'!L:L,MATCH('Retirement Calculator'!A642,'Lorri 401b'!N:N,0),0)</f>
        <v>-3967570.3512254911</v>
      </c>
      <c r="S642" s="25">
        <f t="shared" ca="1" si="527"/>
        <v>-5791158.7513680095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-1839617.2966634734</v>
      </c>
      <c r="R643" s="25">
        <f t="array" aca="1" ref="R643" ca="1">INDEX('Lorri 401b'!L:L,MATCH('Retirement Calculator'!A643,'Lorri 401b'!N:N,0),0)</f>
        <v>-4005847.4283014871</v>
      </c>
      <c r="S643" s="25">
        <f t="shared" ca="1" si="527"/>
        <v>-5845464.7249649605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-1855712.9802532657</v>
      </c>
      <c r="R644" s="25">
        <f t="array" aca="1" ref="R644" ca="1">INDEX('Lorri 401b'!L:L,MATCH('Retirement Calculator'!A644,'Lorri 401b'!N:N,0),0)</f>
        <v>-4044283.9931986327</v>
      </c>
      <c r="S644" s="25">
        <f t="shared" ca="1" si="527"/>
        <v>-5899996.9734518984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-1871875.7291913487</v>
      </c>
      <c r="R645" s="25">
        <f t="array" aca="1" ref="R645" ca="1">INDEX('Lorri 401b'!L:L,MATCH('Retirement Calculator'!A645,'Lorri 401b'!N:N,0),0)</f>
        <v>-4082880.7104495168</v>
      </c>
      <c r="S645" s="25">
        <f t="shared" ca="1" si="527"/>
        <v>-5954756.4396408657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-1888105.8229166737</v>
      </c>
      <c r="R646" s="25">
        <f t="array" aca="1" ref="R646" ca="1">INDEX('Lorri 401b'!L:L,MATCH('Retirement Calculator'!A646,'Lorri 401b'!N:N,0),0)</f>
        <v>-4121638.2473556125</v>
      </c>
      <c r="S646" s="25">
        <f t="shared" ca="1" si="527"/>
        <v>-6009744.0702722864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-1904403.542032521</v>
      </c>
      <c r="R647" s="25">
        <f t="array" aca="1" ref="R647" ca="1">INDEX('Lorri 401b'!L:L,MATCH('Retirement Calculator'!A647,'Lorri 401b'!N:N,0),0)</f>
        <v>-4160557.273998817</v>
      </c>
      <c r="S647" s="25">
        <f t="shared" ca="1" si="527"/>
        <v>-6064960.8160313377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-1920769.168311351</v>
      </c>
      <c r="R648" s="25">
        <f t="array" aca="1" ref="R648" ca="1">INDEX('Lorri 401b'!L:L,MATCH('Retirement Calculator'!A648,'Lorri 401b'!N:N,0),0)</f>
        <v>-4199638.4632530352</v>
      </c>
      <c r="S648" s="25">
        <f t="shared" ca="1" si="527"/>
        <v>-6120407.6315643862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-1937202.984699676</v>
      </c>
      <c r="R649" s="25">
        <f t="array" aca="1" ref="R649" ca="1">INDEX('Lorri 401b'!L:L,MATCH('Retirement Calculator'!A649,'Lorri 401b'!N:N,0),0)</f>
        <v>-4238882.4907958116</v>
      </c>
      <c r="S649" s="25">
        <f t="shared" ca="1" si="527"/>
        <v>-6176085.4754954875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-1953705.2753229525</v>
      </c>
      <c r="R650" s="25">
        <f t="array" aca="1" ref="R650" ca="1">INDEX('Lorri 401b'!L:L,MATCH('Retirement Calculator'!A650,'Lorri 401b'!N:N,0),0)</f>
        <v>-4278290.0351200169</v>
      </c>
      <c r="S650" s="25">
        <f t="shared" ca="1" si="527"/>
        <v>-6231995.3104429692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-1970276.3254904926</v>
      </c>
      <c r="R651" s="25">
        <f t="array" aca="1" ref="R651" ca="1">INDEX('Lorri 401b'!L:L,MATCH('Retirement Calculator'!A651,'Lorri 401b'!N:N,0),0)</f>
        <v>-4317861.7775455732</v>
      </c>
      <c r="S651" s="25">
        <f t="shared" ca="1" si="527"/>
        <v>-6288138.1030360656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-1986916.4217003975</v>
      </c>
      <c r="R652" s="25">
        <f t="array" aca="1" ref="R652" ca="1">INDEX('Lorri 401b'!L:L,MATCH('Retirement Calculator'!A652,'Lorri 401b'!N:N,0),0)</f>
        <v>-4357598.402231236</v>
      </c>
      <c r="S652" s="25">
        <f t="shared" ca="1" si="527"/>
        <v>-6344514.8239316335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-2003625.8516445102</v>
      </c>
      <c r="R653" s="25">
        <f t="array" aca="1" ref="R653" ca="1">INDEX('Lorri 401b'!L:L,MATCH('Retirement Calculator'!A653,'Lorri 401b'!N:N,0),0)</f>
        <v>-4397500.5961864218</v>
      </c>
      <c r="S653" s="25">
        <f t="shared" ca="1" si="527"/>
        <v>-6401126.4478309322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-2020404.9042133901</v>
      </c>
      <c r="R654" s="25">
        <f t="array" aca="1" ref="R654" ca="1">INDEX('Lorri 401b'!L:L,MATCH('Retirement Calculator'!A654,'Lorri 401b'!N:N,0),0)</f>
        <v>-4437569.0492830873</v>
      </c>
      <c r="S654" s="25">
        <f t="shared" ca="1" si="527"/>
        <v>-6457973.9534964776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-2037253.8695013069</v>
      </c>
      <c r="R655" s="25">
        <f t="array" aca="1" ref="R655" ca="1">INDEX('Lorri 401b'!L:L,MATCH('Retirement Calculator'!A655,'Lorri 401b'!N:N,0),0)</f>
        <v>-4477804.4542676555</v>
      </c>
      <c r="S655" s="25">
        <f t="shared" ca="1" si="527"/>
        <v>-6515058.3237689622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-2054173.0388112569</v>
      </c>
      <c r="R656" s="25">
        <f t="array" aca="1" ref="R656" ca="1">INDEX('Lorri 401b'!L:L,MATCH('Retirement Calculator'!A656,'Lorri 401b'!N:N,0),0)</f>
        <v>-4518207.5067729931</v>
      </c>
      <c r="S656" s="25">
        <f t="shared" ca="1" si="527"/>
        <v>-6572380.5455842502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-2071162.7046599982</v>
      </c>
      <c r="R657" s="25">
        <f t="array" aca="1" ref="R657" ca="1">INDEX('Lorri 401b'!L:L,MATCH('Retirement Calculator'!A657,'Lorri 401b'!N:N,0),0)</f>
        <v>-4558778.9053304363</v>
      </c>
      <c r="S657" s="25">
        <f t="shared" ca="1" si="527"/>
        <v>-6629941.6099904347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-2088223.1607831093</v>
      </c>
      <c r="R658" s="25">
        <f t="array" aca="1" ref="R658" ca="1">INDEX('Lorri 401b'!L:L,MATCH('Retirement Calculator'!A658,'Lorri 401b'!N:N,0),0)</f>
        <v>-4599519.3513818691</v>
      </c>
      <c r="S658" s="25">
        <f t="shared" ca="1" si="527"/>
        <v>-6687742.5121649783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-2105354.7021400668</v>
      </c>
      <c r="R659" s="25">
        <f t="array" aca="1" ref="R659" ca="1">INDEX('Lorri 401b'!L:L,MATCH('Retirement Calculator'!A659,'Lorri 401b'!N:N,0),0)</f>
        <v>-4640429.5492918491</v>
      </c>
      <c r="S659" s="25">
        <f t="shared" ca="1" si="527"/>
        <v>-6745784.2514319159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-2122557.6249193451</v>
      </c>
      <c r="R660" s="25">
        <f t="array" aca="1" ref="R660" ca="1">INDEX('Lorri 401b'!L:L,MATCH('Retirement Calculator'!A660,'Lorri 401b'!N:N,0),0)</f>
        <v>-4681510.2063597878</v>
      </c>
      <c r="S660" s="25">
        <f t="shared" ca="1" si="527"/>
        <v>-6804067.8312791325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-2139832.2265435369</v>
      </c>
      <c r="R661" s="25">
        <f t="array" aca="1" ref="R661" ca="1">INDEX('Lorri 401b'!L:L,MATCH('Retirement Calculator'!A661,'Lorri 401b'!N:N,0),0)</f>
        <v>-4722762.0328321764</v>
      </c>
      <c r="S661" s="25">
        <f t="shared" ca="1" si="527"/>
        <v>-6862594.2593757138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-2157178.8056744961</v>
      </c>
      <c r="R662" s="25">
        <f t="array" aca="1" ref="R662" ca="1">INDEX('Lorri 401b'!L:L,MATCH('Retirement Calculator'!A662,'Lorri 401b'!N:N,0),0)</f>
        <v>-4764185.7419148665</v>
      </c>
      <c r="S662" s="25">
        <f t="shared" ca="1" si="527"/>
        <v>-6921364.5475893626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-2174597.6622185013</v>
      </c>
      <c r="R663" s="25">
        <f t="array" aca="1" ref="R663" ca="1">INDEX('Lorri 401b'!L:L,MATCH('Retirement Calculator'!A663,'Lorri 401b'!N:N,0),0)</f>
        <v>-4805782.0497854007</v>
      </c>
      <c r="S663" s="25">
        <f t="shared" ca="1" si="527"/>
        <v>-6980379.7120039016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-2192089.0973314396</v>
      </c>
      <c r="R664" s="25">
        <f t="array" aca="1" ref="R664" ca="1">INDEX('Lorri 401b'!L:L,MATCH('Retirement Calculator'!A664,'Lorri 401b'!N:N,0),0)</f>
        <v>-4847551.6756053958</v>
      </c>
      <c r="S664" s="25">
        <f t="shared" ca="1" si="527"/>
        <v>-7039640.7729368359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-2209653.413424015</v>
      </c>
      <c r="R665" s="25">
        <f t="array" aca="1" ref="R665" ca="1">INDEX('Lorri 401b'!L:L,MATCH('Retirement Calculator'!A665,'Lorri 401b'!N:N,0),0)</f>
        <v>-4889495.3415329745</v>
      </c>
      <c r="S665" s="25">
        <f t="shared" ca="1" si="527"/>
        <v>-7099148.7549569895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-2227290.9141669762</v>
      </c>
      <c r="R666" s="25">
        <f t="array" aca="1" ref="R666" ca="1">INDEX('Lorri 401b'!L:L,MATCH('Retirement Calculator'!A666,'Lorri 401b'!N:N,0),0)</f>
        <v>-4931613.7727352511</v>
      </c>
      <c r="S666" s="25">
        <f t="shared" ca="1" si="527"/>
        <v>-7158904.6869022269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-2245001.9044963666</v>
      </c>
      <c r="R667" s="25">
        <f t="array" aca="1" ref="R667" ca="1">INDEX('Lorri 401b'!L:L,MATCH('Retirement Calculator'!A667,'Lorri 401b'!N:N,0),0)</f>
        <v>-4973907.6974008707</v>
      </c>
      <c r="S667" s="25">
        <f t="shared" ca="1" si="527"/>
        <v>-7218909.6018972378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-2262786.6906187963</v>
      </c>
      <c r="R668" s="25">
        <f t="array" aca="1" ref="R668" ca="1">INDEX('Lorri 401b'!L:L,MATCH('Retirement Calculator'!A668,'Lorri 401b'!N:N,0),0)</f>
        <v>-5016377.846752597</v>
      </c>
      <c r="S668" s="25">
        <f t="shared" ca="1" si="527"/>
        <v>-7279164.5373713933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-2280645.5800167359</v>
      </c>
      <c r="R669" s="25">
        <f t="array" aca="1" ref="R669" ca="1">INDEX('Lorri 401b'!L:L,MATCH('Retirement Calculator'!A669,'Lorri 401b'!N:N,0),0)</f>
        <v>-5059024.9550599549</v>
      </c>
      <c r="S669" s="25">
        <f t="shared" ca="1" si="527"/>
        <v>-7339670.5350766908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-2298578.8814538335</v>
      </c>
      <c r="R670" s="25">
        <f t="array" aca="1" ref="R670" ca="1">INDEX('Lorri 401b'!L:L,MATCH('Retirement Calculator'!A670,'Lorri 401b'!N:N,0),0)</f>
        <v>-5101849.7596519273</v>
      </c>
      <c r="S670" s="25">
        <f t="shared" ca="1" si="527"/>
        <v>-7400428.6411057608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-2316586.9049802525</v>
      </c>
      <c r="R671" s="25">
        <f t="array" aca="1" ref="R671" ca="1">INDEX('Lorri 401b'!L:L,MATCH('Retirement Calculator'!A671,'Lorri 401b'!N:N,0),0)</f>
        <v>-5144853.0009296993</v>
      </c>
      <c r="S671" s="25">
        <f t="shared" ca="1" si="527"/>
        <v>-7461439.9059099518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-2334669.9619380315</v>
      </c>
      <c r="R672" s="25">
        <f t="array" aca="1" ref="R672" ca="1">INDEX('Lorri 401b'!L:L,MATCH('Retirement Calculator'!A672,'Lorri 401b'!N:N,0),0)</f>
        <v>-5188035.422379462</v>
      </c>
      <c r="S672" s="25">
        <f t="shared" ca="1" si="527"/>
        <v>-7522705.3843174931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-2352828.364966468</v>
      </c>
      <c r="R673" s="25">
        <f t="array" aca="1" ref="R673" ca="1">INDEX('Lorri 401b'!L:L,MATCH('Retirement Calculator'!A673,'Lorri 401b'!N:N,0),0)</f>
        <v>-5231397.7705852659</v>
      </c>
      <c r="S673" s="25">
        <f t="shared" ca="1" si="527"/>
        <v>-7584226.1355517339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-2371062.4280075231</v>
      </c>
      <c r="R674" s="25">
        <f t="array" aca="1" ref="R674" ca="1">INDEX('Lorri 401b'!L:L,MATCH('Retirement Calculator'!A674,'Lorri 401b'!N:N,0),0)</f>
        <v>-5274940.7952419268</v>
      </c>
      <c r="S674" s="25">
        <f t="shared" ca="1" si="527"/>
        <v>-7646003.2232494503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-2389372.466311249</v>
      </c>
      <c r="R675" s="25">
        <f t="array" aca="1" ref="R675" ca="1">INDEX('Lorri 401b'!L:L,MATCH('Retirement Calculator'!A675,'Lorri 401b'!N:N,0),0)</f>
        <v>-5318665.2491679909</v>
      </c>
      <c r="S675" s="25">
        <f t="shared" ca="1" si="527"/>
        <v>-7708037.7154792398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-2407758.7964412407</v>
      </c>
      <c r="R676" s="25">
        <f t="array" aca="1" ref="R676" ca="1">INDEX('Lorri 401b'!L:L,MATCH('Retirement Calculator'!A676,'Lorri 401b'!N:N,0),0)</f>
        <v>-5362571.8883187464</v>
      </c>
      <c r="S676" s="25">
        <f t="shared" ca="1" si="527"/>
        <v>-7770330.6847599875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-2426221.7362801074</v>
      </c>
      <c r="R677" s="25">
        <f t="array" aca="1" ref="R677" ca="1">INDEX('Lorri 401b'!L:L,MATCH('Retirement Calculator'!A677,'Lorri 401b'!N:N,0),0)</f>
        <v>-5406661.4717992973</v>
      </c>
      <c r="S677" s="25">
        <f t="shared" ca="1" si="527"/>
        <v>-7832883.2080794051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-2444761.6050349693</v>
      </c>
      <c r="R678" s="25">
        <f t="array" aca="1" ref="R678" ca="1">INDEX('Lorri 401b'!L:L,MATCH('Retirement Calculator'!A678,'Lorri 401b'!N:N,0),0)</f>
        <v>-5450934.761877683</v>
      </c>
      <c r="S678" s="25">
        <f t="shared" ca="1" si="527"/>
        <v>-7895696.3669126518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-2463378.7232429762</v>
      </c>
      <c r="R679" s="25">
        <f t="array" aca="1" ref="R679" ca="1">INDEX('Lorri 401b'!L:L,MATCH('Retirement Calculator'!A679,'Lorri 401b'!N:N,0),0)</f>
        <v>-5495392.5239980621</v>
      </c>
      <c r="S679" s="25">
        <f t="shared" ca="1" si="527"/>
        <v>-7958771.2472410388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-2482073.4127768502</v>
      </c>
      <c r="R680" s="25">
        <f t="array" aca="1" ref="R680" ca="1">INDEX('Lorri 401b'!L:L,MATCH('Retirement Calculator'!A680,'Lorri 401b'!N:N,0),0)</f>
        <v>-5540035.5267939428</v>
      </c>
      <c r="S680" s="25">
        <f t="shared" ca="1" si="527"/>
        <v>-8022108.939570793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-2500845.9968504482</v>
      </c>
      <c r="R681" s="25">
        <f t="array" aca="1" ref="R681" ca="1">INDEX('Lorri 401b'!L:L,MATCH('Retirement Calculator'!A681,'Lorri 401b'!N:N,0),0)</f>
        <v>-5584864.5421014735</v>
      </c>
      <c r="S681" s="25">
        <f t="shared" ca="1" si="527"/>
        <v>-8085710.5389519222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-2519696.800024353</v>
      </c>
      <c r="R682" s="25">
        <f t="array" aca="1" ref="R682" ca="1">INDEX('Lorri 401b'!L:L,MATCH('Retirement Calculator'!A682,'Lorri 401b'!N:N,0),0)</f>
        <v>-5629880.3449727856</v>
      </c>
      <c r="S682" s="25">
        <f t="shared" ca="1" si="527"/>
        <v>-8149577.1449971385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-2538626.1482114824</v>
      </c>
      <c r="R683" s="25">
        <f t="array" aca="1" ref="R683" ca="1">INDEX('Lorri 401b'!L:L,MATCH('Retirement Calculator'!A683,'Lorri 401b'!N:N,0),0)</f>
        <v>-5675083.7136893943</v>
      </c>
      <c r="S683" s="25">
        <f t="shared" ca="1" si="527"/>
        <v>-8213709.8619008772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-2557634.3686827249</v>
      </c>
      <c r="R684" s="25">
        <f t="array" aca="1" ref="R684" ca="1">INDEX('Lorri 401b'!L:L,MATCH('Retirement Calculator'!A684,'Lorri 401b'!N:N,0),0)</f>
        <v>-5720475.4297756562</v>
      </c>
      <c r="S684" s="25">
        <f t="shared" ca="1" si="527"/>
        <v>-8278109.7984583806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-2576721.7900725976</v>
      </c>
      <c r="R685" s="25">
        <f t="array" aca="1" ref="R685" ca="1">INDEX('Lorri 401b'!L:L,MATCH('Retirement Calculator'!A685,'Lorri 401b'!N:N,0),0)</f>
        <v>-5766056.2780122776</v>
      </c>
      <c r="S685" s="25">
        <f t="shared" ca="1" si="527"/>
        <v>-8342778.0680848751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-2595888.7423849283</v>
      </c>
      <c r="R686" s="25">
        <f t="array" aca="1" ref="R686" ca="1">INDEX('Lorri 401b'!L:L,MATCH('Retirement Calculator'!A686,'Lorri 401b'!N:N,0),0)</f>
        <v>-5811827.0464498848</v>
      </c>
      <c r="S686" s="25">
        <f t="shared" ca="1" si="527"/>
        <v>-8407715.788834814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-2615135.5569985602</v>
      </c>
      <c r="R687" s="25">
        <f t="array" aca="1" ref="R687" ca="1">INDEX('Lorri 401b'!L:L,MATCH('Retirement Calculator'!A687,'Lorri 401b'!N:N,0),0)</f>
        <v>-5857788.5264226487</v>
      </c>
      <c r="S687" s="25">
        <f t="shared" ca="1" si="527"/>
        <v>-8472924.083421208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-2634462.5666730823</v>
      </c>
      <c r="R688" s="25">
        <f t="array" aca="1" ref="R688" ca="1">INDEX('Lorri 401b'!L:L,MATCH('Retirement Calculator'!A688,'Lorri 401b'!N:N,0),0)</f>
        <v>-5903941.5125619657</v>
      </c>
      <c r="S688" s="25">
        <f t="shared" ca="1" si="527"/>
        <v>-8538404.0792350471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-2653870.1055545816</v>
      </c>
      <c r="R689" s="25">
        <f t="array" aca="1" ref="R689" ca="1">INDEX('Lorri 401b'!L:L,MATCH('Retirement Calculator'!A689,'Lorri 401b'!N:N,0),0)</f>
        <v>-5950286.8028101968</v>
      </c>
      <c r="S689" s="25">
        <f t="shared" ca="1" si="527"/>
        <v>-8604156.9083647784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-2673358.5091814203</v>
      </c>
      <c r="R690" s="25">
        <f t="array" aca="1" ref="R690" ca="1">INDEX('Lorri 401b'!L:L,MATCH('Retirement Calculator'!A690,'Lorri 401b'!N:N,0),0)</f>
        <v>-5996825.1984344618</v>
      </c>
      <c r="S690" s="25">
        <f t="shared" ca="1" si="527"/>
        <v>-8670183.7076158822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-2692928.1144900378</v>
      </c>
      <c r="R691" s="25">
        <f t="array" aca="1" ref="R691" ca="1">INDEX('Lorri 401b'!L:L,MATCH('Retirement Calculator'!A691,'Lorri 401b'!N:N,0),0)</f>
        <v>-6043557.5040404946</v>
      </c>
      <c r="S691" s="25">
        <f t="shared" ca="1" si="527"/>
        <v>-8736485.6185305323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-2712579.2598207742</v>
      </c>
      <c r="R692" s="25">
        <f t="array" aca="1" ref="R692" ca="1">INDEX('Lorri 401b'!L:L,MATCH('Retirement Calculator'!A692,'Lorri 401b'!N:N,0),0)</f>
        <v>-6090484.5275865523</v>
      </c>
      <c r="S692" s="25">
        <f t="shared" ca="1" si="527"/>
        <v>-8803063.7874073274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-2732312.284923722</v>
      </c>
      <c r="R693" s="25">
        <f t="array" aca="1" ref="R693" ca="1">INDEX('Lorri 401b'!L:L,MATCH('Retirement Calculator'!A693,'Lorri 401b'!N:N,0),0)</f>
        <v>-6137607.0803973852</v>
      </c>
      <c r="S693" s="25">
        <f t="shared" ca="1" si="527"/>
        <v>-8869919.3653211072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-2752127.530964599</v>
      </c>
      <c r="R694" s="25">
        <f t="array" aca="1" ref="R694" ca="1">INDEX('Lorri 401b'!L:L,MATCH('Retirement Calculator'!A694,'Lorri 401b'!N:N,0),0)</f>
        <v>-6184925.9771782635</v>
      </c>
      <c r="S694" s="25">
        <f t="shared" ca="1" si="527"/>
        <v>-8937053.5081428625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-2772025.340530646</v>
      </c>
      <c r="R695" s="25">
        <f t="array" aca="1" ref="R695" ca="1">INDEX('Lorri 401b'!L:L,MATCH('Retirement Calculator'!A695,'Lorri 401b'!N:N,0),0)</f>
        <v>-6232442.0360290622</v>
      </c>
      <c r="S695" s="25">
        <f t="shared" ca="1" si="527"/>
        <v>-9004467.3765597083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-2792006.0576365516</v>
      </c>
      <c r="R696" s="25">
        <f t="array" aca="1" ref="R696" ca="1">INDEX('Lorri 401b'!L:L,MATCH('Retirement Calculator'!A696,'Lorri 401b'!N:N,0),0)</f>
        <v>-6280156.078458406</v>
      </c>
      <c r="S696" s="25">
        <f t="shared" ca="1" si="527"/>
        <v>-9072162.1360949576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-2812070.0277303983</v>
      </c>
      <c r="R697" s="25">
        <f t="array" aca="1" ref="R697" ca="1">INDEX('Lorri 401b'!L:L,MATCH('Retirement Calculator'!A697,'Lorri 401b'!N:N,0),0)</f>
        <v>-6328068.9293978717</v>
      </c>
      <c r="S697" s="25">
        <f t="shared" ca="1" si="527"/>
        <v>-9140138.9571282696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-2832217.5976996361</v>
      </c>
      <c r="R698" s="25">
        <f t="array" aca="1" ref="R698" ca="1">INDEX('Lorri 401b'!L:L,MATCH('Retirement Calculator'!A698,'Lorri 401b'!N:N,0),0)</f>
        <v>-6376181.4172162516</v>
      </c>
      <c r="S698" s="25">
        <f t="shared" ca="1" si="527"/>
        <v>-9208399.0149158873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-2852449.1158770793</v>
      </c>
      <c r="R699" s="25">
        <f t="array" aca="1" ref="R699" ca="1">INDEX('Lorri 401b'!L:L,MATCH('Retirement Calculator'!A699,'Lorri 401b'!N:N,0),0)</f>
        <v>-6424494.3737338753</v>
      </c>
      <c r="S699" s="25">
        <f t="shared" ca="1" si="527"/>
        <v>-9276943.4896109551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-2872764.9320469284</v>
      </c>
      <c r="R700" s="25">
        <f t="array" aca="1" ref="R700" ca="1">INDEX('Lorri 401b'!L:L,MATCH('Retirement Calculator'!A700,'Lorri 401b'!N:N,0),0)</f>
        <v>-6473008.6342369886</v>
      </c>
      <c r="S700" s="25">
        <f t="shared" ca="1" si="527"/>
        <v>-9345773.5662839171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-2893165.3974508187</v>
      </c>
      <c r="R701" s="25">
        <f t="array" aca="1" ref="R701" ca="1">INDEX('Lorri 401b'!L:L,MATCH('Retirement Calculator'!A701,'Lorri 401b'!N:N,0),0)</f>
        <v>-6521725.0374921989</v>
      </c>
      <c r="S701" s="25">
        <f t="shared" ca="1" si="527"/>
        <v>-9414890.4349430166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-2913650.8647938916</v>
      </c>
      <c r="R702" s="25">
        <f t="array" aca="1" ref="R702" ca="1">INDEX('Lorri 401b'!L:L,MATCH('Retirement Calculator'!A702,'Lorri 401b'!N:N,0),0)</f>
        <v>-6570644.4257609723</v>
      </c>
      <c r="S702" s="25">
        <f t="shared" ca="1" si="527"/>
        <v>-9484295.2905548643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-2934221.6882508942</v>
      </c>
      <c r="R703" s="25">
        <f t="array" aca="1" ref="R703" ca="1">INDEX('Lorri 401b'!L:L,MATCH('Retirement Calculator'!A703,'Lorri 401b'!N:N,0),0)</f>
        <v>-6619767.6448141988</v>
      </c>
      <c r="S703" s="25">
        <f t="shared" ca="1" si="527"/>
        <v>-9553989.3330650926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-2954878.2234723009</v>
      </c>
      <c r="R704" s="25">
        <f t="array" aca="1" ref="R704" ca="1">INDEX('Lorri 401b'!L:L,MATCH('Retirement Calculator'!A704,'Lorri 401b'!N:N,0),0)</f>
        <v>-6669095.5439468138</v>
      </c>
      <c r="S704" s="25">
        <f t="shared" ca="1" si="527"/>
        <v>-9623973.7674191147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-2975620.8275904637</v>
      </c>
      <c r="R705" s="25">
        <f t="array" aca="1" ref="R705" ca="1">INDEX('Lorri 401b'!L:L,MATCH('Retirement Calculator'!A705,'Lorri 401b'!N:N,0),0)</f>
        <v>-6718628.9759924812</v>
      </c>
      <c r="S705" s="25">
        <f t="shared" ca="1" si="527"/>
        <v>-9694249.803582944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-2996449.8592257854</v>
      </c>
      <c r="R706" s="25">
        <f t="array" aca="1" ref="R706" ca="1">INDEX('Lorri 401b'!L:L,MATCH('Retirement Calculator'!A706,'Lorri 401b'!N:N,0),0)</f>
        <v>-6768368.7973383386</v>
      </c>
      <c r="S706" s="25">
        <f t="shared" ca="1" si="527"/>
        <v>-9764818.6565641239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-3017365.6784929209</v>
      </c>
      <c r="R707" s="25">
        <f t="array" aca="1" ref="R707" ca="1">INDEX('Lorri 401b'!L:L,MATCH('Retirement Calculator'!A707,'Lorri 401b'!N:N,0),0)</f>
        <v>-6818315.8679398037</v>
      </c>
      <c r="S707" s="25">
        <f t="shared" ca="1" si="527"/>
        <v>-9835681.5464327242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-3038368.647007003</v>
      </c>
      <c r="R708" s="25">
        <f t="array" aca="1" ref="R708" ca="1">INDEX('Lorri 401b'!L:L,MATCH('Retirement Calculator'!A708,'Lorri 401b'!N:N,0),0)</f>
        <v>-6868471.0513354419</v>
      </c>
      <c r="S708" s="25">
        <f t="shared" ca="1" si="527"/>
        <v>-9906839.6983424444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-3059459.1278898935</v>
      </c>
      <c r="R709" s="25">
        <f t="array" aca="1" ref="R709" ca="1">INDEX('Lorri 401b'!L:L,MATCH('Retirement Calculator'!A709,'Lorri 401b'!N:N,0),0)</f>
        <v>-6918835.2146618953</v>
      </c>
      <c r="S709" s="25">
        <f t="shared" ca="1" si="527"/>
        <v>-9978294.3425517883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-3080637.4857764626</v>
      </c>
      <c r="R710" s="25">
        <f t="array" aca="1" ref="R710" ca="1">INDEX('Lorri 401b'!L:L,MATCH('Retirement Calculator'!A710,'Lorri 401b'!N:N,0),0)</f>
        <v>-6969409.228668876</v>
      </c>
      <c r="S710" s="25">
        <f t="shared" ca="1" si="527"/>
        <v>-10050046.714445338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-3101904.0868208925</v>
      </c>
      <c r="R711" s="25">
        <f t="array" aca="1" ref="R711" ca="1">INDEX('Lorri 401b'!L:L,MATCH('Retirement Calculator'!A711,'Lorri 401b'!N:N,0),0)</f>
        <v>-7020193.9677342186</v>
      </c>
      <c r="S711" s="25">
        <f t="shared" ca="1" si="527"/>
        <v>-10122098.054555111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-3123259.2987030074</v>
      </c>
      <c r="R712" s="25">
        <f t="array" aca="1" ref="R712" ca="1">INDEX('Lorri 401b'!L:L,MATCH('Retirement Calculator'!A712,'Lorri 401b'!N:N,0),0)</f>
        <v>-7071190.3098790003</v>
      </c>
      <c r="S712" s="25">
        <f t="shared" ca="1" si="527"/>
        <v>-10194449.608582009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-3144703.4906346314</v>
      </c>
      <c r="R713" s="25">
        <f t="array" aca="1" ref="R713" ca="1">INDEX('Lorri 401b'!L:L,MATCH('Retirement Calculator'!A713,'Lorri 401b'!N:N,0),0)</f>
        <v>-7122399.1367827188</v>
      </c>
      <c r="S713" s="25">
        <f t="shared" ca="1" si="527"/>
        <v>-10267102.62741735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-3166237.0333659705</v>
      </c>
      <c r="R714" s="25">
        <f t="array" aca="1" ref="R714" ca="1">INDEX('Lorri 401b'!L:L,MATCH('Retirement Calculator'!A714,'Lorri 401b'!N:N,0),0)</f>
        <v>-7173821.3337985361</v>
      </c>
      <c r="S714" s="25">
        <f t="shared" ca="1" si="527"/>
        <v>-10340058.367164508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-3187860.2991920235</v>
      </c>
      <c r="R715" s="25">
        <f t="array" aca="1" ref="R715" ca="1">INDEX('Lorri 401b'!L:L,MATCH('Retirement Calculator'!A715,'Lorri 401b'!N:N,0),0)</f>
        <v>-7225457.7899685856</v>
      </c>
      <c r="S715" s="25">
        <f t="shared" ca="1" si="527"/>
        <v>-10413318.08916061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-3209573.6619590181</v>
      </c>
      <c r="R716" s="25">
        <f t="array" aca="1" ref="R716" ca="1">INDEX('Lorri 401b'!L:L,MATCH('Retirement Calculator'!A716,'Lorri 401b'!N:N,0),0)</f>
        <v>-7277309.3980393438</v>
      </c>
      <c r="S716" s="25">
        <f t="shared" ca="1" si="527"/>
        <v>-10486883.059998361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-3231377.4970708755</v>
      </c>
      <c r="R717" s="25">
        <f t="array" aca="1" ref="R717" ca="1">INDEX('Lorri 401b'!L:L,MATCH('Retirement Calculator'!A717,'Lorri 401b'!N:N,0),0)</f>
        <v>-7329377.0544770639</v>
      </c>
      <c r="S717" s="25">
        <f t="shared" ca="1" si="527"/>
        <v>-10560754.551547939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-3253272.1814956986</v>
      </c>
      <c r="R718" s="25">
        <f t="array" aca="1" ref="R718" ca="1">INDEX('Lorri 401b'!L:L,MATCH('Retirement Calculator'!A718,'Lorri 401b'!N:N,0),0)</f>
        <v>-7381661.6594832744</v>
      </c>
      <c r="S718" s="25">
        <f t="shared" ca="1" si="527"/>
        <v>-10634933.840978973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-3275258.0937722921</v>
      </c>
      <c r="R719" s="25">
        <f t="array" aca="1" ref="R719" ca="1">INDEX('Lorri 401b'!L:L,MATCH('Retirement Calculator'!A719,'Lorri 401b'!N:N,0),0)</f>
        <v>-7434164.1170103438</v>
      </c>
      <c r="S719" s="25">
        <f t="shared" ca="1" si="527"/>
        <v>-10709422.210782636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-3297335.6140167047</v>
      </c>
      <c r="R720" s="25">
        <f t="array" aca="1" ref="R720" ca="1">INDEX('Lorri 401b'!L:L,MATCH('Retirement Calculator'!A720,'Lorri 401b'!N:N,0),0)</f>
        <v>-7486885.3347771093</v>
      </c>
      <c r="S720" s="25">
        <f t="shared" ca="1" si="527"/>
        <v>-10784220.948793814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-3319505.1239288026</v>
      </c>
      <c r="R721" s="25">
        <f t="array" aca="1" ref="R721" ca="1">INDEX('Lorri 401b'!L:L,MATCH('Retirement Calculator'!A721,'Lorri 401b'!N:N,0),0)</f>
        <v>-7539826.2242845697</v>
      </c>
      <c r="S721" s="25">
        <f t="shared" ca="1" si="527"/>
        <v>-10859331.348213373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-3341767.0067988671</v>
      </c>
      <c r="R722" s="25">
        <f t="array" aca="1" ref="R722" ca="1">INDEX('Lorri 401b'!L:L,MATCH('Retirement Calculator'!A722,'Lorri 401b'!N:N,0),0)</f>
        <v>-7592987.7008316442</v>
      </c>
      <c r="S722" s="25">
        <f t="shared" ca="1" si="527"/>
        <v>-10934754.707630511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-3364121.6475142236</v>
      </c>
      <c r="R723" s="25">
        <f t="array" aca="1" ref="R723" ca="1">INDEX('Lorri 401b'!L:L,MATCH('Retirement Calculator'!A723,'Lorri 401b'!N:N,0),0)</f>
        <v>-7646370.6835309984</v>
      </c>
      <c r="S723" s="25">
        <f t="shared" ca="1" si="527"/>
        <v>-11010492.331045222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-3386569.432565894</v>
      </c>
      <c r="R724" s="25">
        <f t="array" aca="1" ref="R724" ca="1">INDEX('Lorri 401b'!L:L,MATCH('Retirement Calculator'!A724,'Lorri 401b'!N:N,0),0)</f>
        <v>-7699976.0953249335</v>
      </c>
      <c r="S724" s="25">
        <f t="shared" ca="1" si="527"/>
        <v>-11086545.527890828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-3409110.75005528</v>
      </c>
      <c r="R725" s="25">
        <f t="array" aca="1" ref="R725" ca="1">INDEX('Lorri 401b'!L:L,MATCH('Retirement Calculator'!A725,'Lorri 401b'!N:N,0),0)</f>
        <v>-7753804.8630013429</v>
      </c>
      <c r="S725" s="25">
        <f t="shared" ca="1" si="527"/>
        <v>-11162915.613056622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-3431745.9897008715</v>
      </c>
      <c r="R726" s="25">
        <f t="array" aca="1" ref="R726" ca="1">INDEX('Lorri 401b'!L:L,MATCH('Retirement Calculator'!A726,'Lorri 401b'!N:N,0),0)</f>
        <v>-7807857.9172097379</v>
      </c>
      <c r="S726" s="25">
        <f t="shared" ca="1" si="527"/>
        <v>-11239603.906910609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-3454475.5428449865</v>
      </c>
      <c r="R727" s="25">
        <f t="array" aca="1" ref="R727" ca="1">INDEX('Lorri 401b'!L:L,MATCH('Retirement Calculator'!A727,'Lorri 401b'!N:N,0),0)</f>
        <v>-7862136.1924773343</v>
      </c>
      <c r="S727" s="25">
        <f t="shared" ca="1" si="527"/>
        <v>-11316611.735322321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-3477299.8024605354</v>
      </c>
      <c r="R728" s="25">
        <f t="array" aca="1" ref="R728" ca="1">INDEX('Lorri 401b'!L:L,MATCH('Retirement Calculator'!A728,'Lorri 401b'!N:N,0),0)</f>
        <v>-7916640.6272252128</v>
      </c>
      <c r="S728" s="25">
        <f t="shared" ca="1" si="527"/>
        <v>-11393940.429685749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-3500219.1631578156</v>
      </c>
      <c r="R729" s="25">
        <f t="array" aca="1" ref="R729" ca="1">INDEX('Lorri 401b'!L:L,MATCH('Retirement Calculator'!A729,'Lorri 401b'!N:N,0),0)</f>
        <v>-7971372.1637845403</v>
      </c>
      <c r="S729" s="25">
        <f t="shared" ca="1" si="527"/>
        <v>-11471591.326942356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-3523234.0211913344</v>
      </c>
      <c r="R730" s="25">
        <f t="array" aca="1" ref="R730" ca="1">INDEX('Lorri 401b'!L:L,MATCH('Retirement Calculator'!A730,'Lorri 401b'!N:N,0),0)</f>
        <v>-8026331.7484128652</v>
      </c>
      <c r="S730" s="25">
        <f t="shared" ca="1" si="527"/>
        <v>-11549565.769604199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-3546344.7744666594</v>
      </c>
      <c r="R731" s="25">
        <f t="array" aca="1" ref="R731" ca="1">INDEX('Lorri 401b'!L:L,MATCH('Retirement Calculator'!A731,'Lorri 401b'!N:N,0),0)</f>
        <v>-8081520.3313104743</v>
      </c>
      <c r="S731" s="25">
        <f t="shared" ca="1" si="527"/>
        <v>-11627865.105777133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-3569551.8225472984</v>
      </c>
      <c r="R732" s="25">
        <f t="array" aca="1" ref="R732" ca="1">INDEX('Lorri 401b'!L:L,MATCH('Retirement Calculator'!A732,'Lorri 401b'!N:N,0),0)</f>
        <v>-8136938.8666368239</v>
      </c>
      <c r="S732" s="25">
        <f t="shared" ca="1" si="527"/>
        <v>-11706490.689184122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-3592855.566661607</v>
      </c>
      <c r="R733" s="25">
        <f t="array" aca="1" ref="R733" ca="1">INDEX('Lorri 401b'!L:L,MATCH('Retirement Calculator'!A733,'Lorri 401b'!N:N,0),0)</f>
        <v>-8192588.3125270335</v>
      </c>
      <c r="S733" s="25">
        <f t="shared" ca="1" si="527"/>
        <v>-11785443.87918864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-3616256.4097097251</v>
      </c>
      <c r="R734" s="25">
        <f t="array" aca="1" ref="R734" ca="1">INDEX('Lorri 401b'!L:L,MATCH('Retirement Calculator'!A734,'Lorri 401b'!N:N,0),0)</f>
        <v>-8248469.6311084516</v>
      </c>
      <c r="S734" s="25">
        <f t="shared" ca="1" si="527"/>
        <v>-11864726.040818177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-3639754.7562705437</v>
      </c>
      <c r="R735" s="25">
        <f t="array" aca="1" ref="R735" ca="1">INDEX('Lorri 401b'!L:L,MATCH('Retirement Calculator'!A735,'Lorri 401b'!N:N,0),0)</f>
        <v>-8304583.7885172926</v>
      </c>
      <c r="S735" s="25">
        <f t="shared" ca="1" si="527"/>
        <v>-11944338.544787835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-3663351.012608699</v>
      </c>
      <c r="R736" s="25">
        <f t="array" aca="1" ref="R736" ca="1">INDEX('Lorri 401b'!L:L,MATCH('Retirement Calculator'!A736,'Lorri 401b'!N:N,0),0)</f>
        <v>-8360931.7549153371</v>
      </c>
      <c r="S736" s="25">
        <f t="shared" ca="1" si="527"/>
        <v>-12024282.767524036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-3687045.5866815965</v>
      </c>
      <c r="R737" s="25">
        <f t="array" aca="1" ref="R737" ca="1">INDEX('Lorri 401b'!L:L,MATCH('Retirement Calculator'!A737,'Lorri 401b'!N:N,0),0)</f>
        <v>-8417514.5045067072</v>
      </c>
      <c r="S737" s="25">
        <f t="shared" ca="1" si="527"/>
        <v>-12104560.091188304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-3710838.8881464642</v>
      </c>
      <c r="R738" s="25">
        <f t="array" aca="1" ref="R738" ca="1">INDEX('Lorri 401b'!L:L,MATCH('Retirement Calculator'!A738,'Lorri 401b'!N:N,0),0)</f>
        <v>-8474333.0155547094</v>
      </c>
      <c r="S738" s="25">
        <f t="shared" ca="1" si="527"/>
        <v>-12185171.903701173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-3734731.3283674358</v>
      </c>
      <c r="R739" s="25">
        <f t="array" aca="1" ref="R739" ca="1">INDEX('Lorri 401b'!L:L,MATCH('Retirement Calculator'!A739,'Lorri 401b'!N:N,0),0)</f>
        <v>-8531388.2703987435</v>
      </c>
      <c r="S739" s="25">
        <f t="shared" ca="1" si="527"/>
        <v>-12266119.59876618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-3758723.3204226615</v>
      </c>
      <c r="R740" s="25">
        <f t="array" aca="1" ref="R740" ca="1">INDEX('Lorri 401b'!L:L,MATCH('Retirement Calculator'!A740,'Lorri 401b'!N:N,0),0)</f>
        <v>-8588681.2554712947</v>
      </c>
      <c r="S740" s="25">
        <f t="shared" ca="1" si="527"/>
        <v>-12347404.575893957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-3782815.2791114505</v>
      </c>
      <c r="R741" s="25">
        <f t="array" aca="1" ref="R741" ca="1">INDEX('Lorri 401b'!L:L,MATCH('Retirement Calculator'!A741,'Lorri 401b'!N:N,0),0)</f>
        <v>-8646212.9613149818</v>
      </c>
      <c r="S741" s="25">
        <f t="shared" ca="1" si="527"/>
        <v>-12429028.240426432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-3807007.6209614431</v>
      </c>
      <c r="R742" s="25">
        <f t="array" aca="1" ref="R742" ca="1">INDEX('Lorri 401b'!L:L,MATCH('Retirement Calculator'!A742,'Lorri 401b'!N:N,0),0)</f>
        <v>-8703984.3825996835</v>
      </c>
      <c r="S742" s="25">
        <f t="shared" ca="1" si="527"/>
        <v>-12510992.003561126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-3831300.7642358104</v>
      </c>
      <c r="R743" s="25">
        <f t="array" aca="1" ref="R743" ca="1">INDEX('Lorri 401b'!L:L,MATCH('Retirement Calculator'!A743,'Lorri 401b'!N:N,0),0)</f>
        <v>-8761996.5181397386</v>
      </c>
      <c r="S743" s="25">
        <f t="shared" ca="1" si="527"/>
        <v>-12593297.282375548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-3855695.1289404877</v>
      </c>
      <c r="R744" s="25">
        <f t="array" aca="1" ref="R744" ca="1">INDEX('Lorri 401b'!L:L,MATCH('Retirement Calculator'!A744,'Lorri 401b'!N:N,0),0)</f>
        <v>-8820250.3709112108</v>
      </c>
      <c r="S744" s="25">
        <f t="shared" ca="1" si="527"/>
        <v>-12675945.499851698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-3880191.1368314344</v>
      </c>
      <c r="R745" s="25">
        <f t="array" aca="1" ref="R745" ca="1">INDEX('Lorri 401b'!L:L,MATCH('Retirement Calculator'!A745,'Lorri 401b'!N:N,0),0)</f>
        <v>-8878746.9480692316</v>
      </c>
      <c r="S745" s="25">
        <f t="shared" ca="1" si="527"/>
        <v>-12758938.084900666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-3904789.211421927</v>
      </c>
      <c r="R746" s="25">
        <f t="array" aca="1" ref="R746" ca="1">INDEX('Lorri 401b'!L:L,MATCH('Retirement Calculator'!A746,'Lorri 401b'!N:N,0),0)</f>
        <v>-8937487.2609654106</v>
      </c>
      <c r="S746" s="25">
        <f t="shared" ca="1" si="527"/>
        <v>-12842276.472387338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-3929489.7779898797</v>
      </c>
      <c r="R747" s="25">
        <f t="array" aca="1" ref="R747" ca="1">INDEX('Lorri 401b'!L:L,MATCH('Retirement Calculator'!A747,'Lorri 401b'!N:N,0),0)</f>
        <v>-8996472.3251653239</v>
      </c>
      <c r="S747" s="25">
        <f t="shared" ca="1" si="527"/>
        <v>-12925962.103155203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-3954293.2635851987</v>
      </c>
      <c r="R748" s="25">
        <f t="array" aca="1" ref="R748" ca="1">INDEX('Lorri 401b'!L:L,MATCH('Retirement Calculator'!A748,'Lorri 401b'!N:N,0),0)</f>
        <v>-9055703.1604660694</v>
      </c>
      <c r="S748" s="25">
        <f t="shared" ca="1" si="527"/>
        <v>-13009996.424051268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-3979200.097037165</v>
      </c>
      <c r="R749" s="25">
        <f t="array" aca="1" ref="R749" ca="1">INDEX('Lorri 401b'!L:L,MATCH('Retirement Calculator'!A749,'Lorri 401b'!N:N,0),0)</f>
        <v>-9115180.7909139022</v>
      </c>
      <c r="S749" s="25">
        <f t="shared" ca="1" si="527"/>
        <v>-13094380.887951067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-4004210.7089618477</v>
      </c>
      <c r="R750" s="25">
        <f t="array" aca="1" ref="R750" ca="1">INDEX('Lorri 401b'!L:L,MATCH('Retirement Calculator'!A750,'Lorri 401b'!N:N,0),0)</f>
        <v>-9174906.244821934</v>
      </c>
      <c r="S750" s="25">
        <f t="shared" ca="1" si="527"/>
        <v>-13179116.953783782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-4029325.5317695499</v>
      </c>
      <c r="R751" s="25">
        <f t="array" aca="1" ref="R751" ca="1">INDEX('Lorri 401b'!L:L,MATCH('Retirement Calculator'!A751,'Lorri 401b'!N:N,0),0)</f>
        <v>-9234880.5547879152</v>
      </c>
      <c r="S751" s="25">
        <f t="shared" ca="1" si="527"/>
        <v>-13264206.086557465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-4054544.9996722843</v>
      </c>
      <c r="R752" s="25">
        <f t="array" aca="1" ref="R752" ca="1">INDEX('Lorri 401b'!L:L,MATCH('Retirement Calculator'!A752,'Lorri 401b'!N:N,0),0)</f>
        <v>-9295104.7577120885</v>
      </c>
      <c r="S752" s="25">
        <f t="shared" ca="1" si="527"/>
        <v>-13349649.757384373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-4079869.5486912802</v>
      </c>
      <c r="R753" s="25">
        <f t="array" aca="1" ref="R753" ca="1">INDEX('Lorri 401b'!L:L,MATCH('Retirement Calculator'!A753,'Lorri 401b'!N:N,0),0)</f>
        <v>-9355579.8948151115</v>
      </c>
      <c r="S753" s="25">
        <f t="shared" ca="1" si="527"/>
        <v>-13435449.443506392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-4105299.6166645219</v>
      </c>
      <c r="R754" s="25">
        <f t="array" aca="1" ref="R754" ca="1">INDEX('Lorri 401b'!L:L,MATCH('Retirement Calculator'!A754,'Lorri 401b'!N:N,0),0)</f>
        <v>-9416307.0116560645</v>
      </c>
      <c r="S754" s="25">
        <f t="shared" ca="1" si="527"/>
        <v>-13521606.628320586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-4130835.6432543187</v>
      </c>
      <c r="R755" s="25">
        <f t="array" aca="1" ref="R755" ca="1">INDEX('Lorri 401b'!L:L,MATCH('Retirement Calculator'!A755,'Lorri 401b'!N:N,0),0)</f>
        <v>-9477287.158150522</v>
      </c>
      <c r="S755" s="25">
        <f t="shared" ca="1" si="527"/>
        <v>-13608122.801404841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-4156478.0699549066</v>
      </c>
      <c r="R756" s="25">
        <f t="array" aca="1" ref="R756" ca="1">INDEX('Lorri 401b'!L:L,MATCH('Retirement Calculator'!A756,'Lorri 401b'!N:N,0),0)</f>
        <v>-9538521.388588706</v>
      </c>
      <c r="S756" s="25">
        <f t="shared" ca="1" si="527"/>
        <v>-13694999.458543614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-4182227.3401000802</v>
      </c>
      <c r="R757" s="25">
        <f t="array" aca="1" ref="R757" ca="1">INDEX('Lorri 401b'!L:L,MATCH('Retirement Calculator'!A757,'Lorri 401b'!N:N,0),0)</f>
        <v>-9600010.7616537157</v>
      </c>
      <c r="S757" s="25">
        <f t="shared" ca="1" si="527"/>
        <v>-13782238.101753796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-4208083.8988708584</v>
      </c>
      <c r="R758" s="25">
        <f t="array" aca="1" ref="R758" ca="1">INDEX('Lorri 401b'!L:L,MATCH('Retirement Calculator'!A758,'Lorri 401b'!N:N,0),0)</f>
        <v>-9661756.34043983</v>
      </c>
      <c r="S758" s="25">
        <f t="shared" ca="1" si="527"/>
        <v>-13869840.239310689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-4234048.1933031818</v>
      </c>
      <c r="R759" s="25">
        <f t="array" aca="1" ref="R759" ca="1">INDEX('Lorri 401b'!L:L,MATCH('Retirement Calculator'!A759,'Lorri 401b'!N:N,0),0)</f>
        <v>-9723759.1924708858</v>
      </c>
      <c r="S759" s="25">
        <f t="shared" ca="1" si="527"/>
        <v>-13957807.385774069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-4260120.6722956393</v>
      </c>
      <c r="R760" s="25">
        <f t="array" aca="1" ref="R760" ca="1">INDEX('Lorri 401b'!L:L,MATCH('Retirement Calculator'!A760,'Lorri 401b'!N:N,0),0)</f>
        <v>-9786020.3897187375</v>
      </c>
      <c r="S760" s="25">
        <f t="shared" ca="1" si="527"/>
        <v>-14046141.062014377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-4286301.7866172325</v>
      </c>
      <c r="R761" s="25">
        <f t="array" aca="1" ref="R761" ca="1">INDEX('Lorri 401b'!L:L,MATCH('Retirement Calculator'!A761,'Lorri 401b'!N:N,0),0)</f>
        <v>-9848541.0086217895</v>
      </c>
      <c r="S761" s="25">
        <f t="shared" ca="1" si="527"/>
        <v>-14134842.795239022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-4312591.9889151659</v>
      </c>
      <c r="R762" s="25">
        <f t="array" aca="1" ref="R762" ca="1">INDEX('Lorri 401b'!L:L,MATCH('Retirement Calculator'!A762,'Lorri 401b'!N:N,0),0)</f>
        <v>-9911322.130103603</v>
      </c>
      <c r="S762" s="25">
        <f t="shared" ca="1" si="527"/>
        <v>-14223914.119018769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-4338991.7337226737</v>
      </c>
      <c r="R763" s="25">
        <f t="array" aca="1" ref="R763" ca="1">INDEX('Lorri 401b'!L:L,MATCH('Retirement Calculator'!A763,'Lorri 401b'!N:N,0),0)</f>
        <v>-9974364.8395915907</v>
      </c>
      <c r="S763" s="25">
        <f t="shared" ca="1" si="527"/>
        <v>-14313356.573314264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-4365501.4774668794</v>
      </c>
      <c r="R764" s="25">
        <f t="array" aca="1" ref="R764" ca="1">INDEX('Lorri 401b'!L:L,MATCH('Retirement Calculator'!A764,'Lorri 401b'!N:N,0),0)</f>
        <v>-10037670.22703578</v>
      </c>
      <c r="S764" s="25">
        <f t="shared" ca="1" si="527"/>
        <v>-14403171.704502659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-4392121.6784766857</v>
      </c>
      <c r="R765" s="25">
        <f t="array" aca="1" ref="R765" ca="1">INDEX('Lorri 401b'!L:L,MATCH('Retirement Calculator'!A765,'Lorri 401b'!N:N,0),0)</f>
        <v>-10101239.386927651</v>
      </c>
      <c r="S765" s="25">
        <f t="shared" ca="1" si="527"/>
        <v>-14493361.065404337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-4418852.7969907001</v>
      </c>
      <c r="R766" s="25">
        <f t="array" aca="1" ref="R766" ca="1">INDEX('Lorri 401b'!L:L,MATCH('Retirement Calculator'!A766,'Lorri 401b'!N:N,0),0)</f>
        <v>-10165073.418319073</v>
      </c>
      <c r="S766" s="25">
        <f t="shared" ca="1" si="527"/>
        <v>-14583926.215309773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-4445695.2951651895</v>
      </c>
      <c r="R767" s="25">
        <f t="array" aca="1" ref="R767" ca="1">INDEX('Lorri 401b'!L:L,MATCH('Retirement Calculator'!A767,'Lorri 401b'!N:N,0),0)</f>
        <v>-10229173.424841292</v>
      </c>
      <c r="S767" s="25">
        <f t="shared" ca="1" si="527"/>
        <v>-14674868.720006481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-4472649.6370820729</v>
      </c>
      <c r="R768" s="25">
        <f t="array" aca="1" ref="R768" ca="1">INDEX('Lorri 401b'!L:L,MATCH('Retirement Calculator'!A768,'Lorri 401b'!N:N,0),0)</f>
        <v>-10293540.514724022</v>
      </c>
      <c r="S768" s="25">
        <f t="shared" ca="1" si="527"/>
        <v>-14766190.151806094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-4499716.2887569433</v>
      </c>
      <c r="R769" s="25">
        <f t="array" aca="1" ref="R769" ca="1">INDEX('Lorri 401b'!L:L,MATCH('Retirement Calculator'!A769,'Lorri 401b'!N:N,0),0)</f>
        <v>-10358175.800814595</v>
      </c>
      <c r="S769" s="25">
        <f t="shared" ca="1" si="527"/>
        <v>-14857892.089571539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-4526895.7181471251</v>
      </c>
      <c r="R770" s="25">
        <f t="array" aca="1" ref="R770" ca="1">INDEX('Lorri 401b'!L:L,MATCH('Retirement Calculator'!A770,'Lorri 401b'!N:N,0),0)</f>
        <v>-10423080.400597213</v>
      </c>
      <c r="S770" s="25">
        <f t="shared" ca="1" si="527"/>
        <v>-14949976.118744338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-4554188.3951597661</v>
      </c>
      <c r="R771" s="25">
        <f t="array" aca="1" ref="R771" ca="1">INDEX('Lorri 401b'!L:L,MATCH('Retirement Calculator'!A771,'Lorri 401b'!N:N,0),0)</f>
        <v>-10488255.436212258</v>
      </c>
      <c r="S771" s="25">
        <f t="shared" ca="1" si="527"/>
        <v>-15042443.831372024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-4581594.7916599596</v>
      </c>
      <c r="R772" s="25">
        <f t="array" aca="1" ref="R772" ca="1">INDEX('Lorri 401b'!L:L,MATCH('Retirement Calculator'!A772,'Lorri 401b'!N:N,0),0)</f>
        <v>-10553702.034475699</v>
      </c>
      <c r="S772" s="25">
        <f t="shared" ca="1" si="527"/>
        <v>-15135296.826135658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-4609115.3814789038</v>
      </c>
      <c r="R773" s="25">
        <f t="array" aca="1" ref="R773" ca="1">INDEX('Lorri 401b'!L:L,MATCH('Retirement Calculator'!A773,'Lorri 401b'!N:N,0),0)</f>
        <v>-10619421.326898571</v>
      </c>
      <c r="S773" s="25">
        <f t="shared" ca="1" si="527"/>
        <v>-15228536.708377475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-4636750.6404220937</v>
      </c>
      <c r="R774" s="25">
        <f t="array" aca="1" ref="R774" ca="1">INDEX('Lorri 401b'!L:L,MATCH('Retirement Calculator'!A774,'Lorri 401b'!N:N,0),0)</f>
        <v>-10685414.449706538</v>
      </c>
      <c r="S774" s="25">
        <f t="shared" ca="1" si="527"/>
        <v>-15322165.09012863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-4664501.0462775473</v>
      </c>
      <c r="R775" s="25">
        <f t="array" aca="1" ref="R775" ca="1">INDEX('Lorri 401b'!L:L,MATCH('Retirement Calculator'!A775,'Lorri 401b'!N:N,0),0)</f>
        <v>-10751682.543859538</v>
      </c>
      <c r="S775" s="25">
        <f t="shared" ca="1" si="527"/>
        <v>-15416183.590137085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-4692367.0788240647</v>
      </c>
      <c r="R776" s="25">
        <f t="array" aca="1" ref="R776" ca="1">INDEX('Lorri 401b'!L:L,MATCH('Retirement Calculator'!A776,'Lorri 401b'!N:N,0),0)</f>
        <v>-10818226.75507151</v>
      </c>
      <c r="S776" s="25">
        <f t="shared" ref="S776:S1030" ca="1" si="787">SUM(Q776:R776)</f>
        <v>-15510593.833895575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-4720349.2198395263</v>
      </c>
      <c r="R777" s="25">
        <f t="array" aca="1" ref="R777" ca="1">INDEX('Lorri 401b'!L:L,MATCH('Retirement Calculator'!A777,'Lorri 401b'!N:N,0),0)</f>
        <v>-10885048.233830197</v>
      </c>
      <c r="S777" s="25">
        <f t="shared" ca="1" si="787"/>
        <v>-15605397.453669723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-4748447.9531092187</v>
      </c>
      <c r="R778" s="25">
        <f t="array" aca="1" ref="R778" ca="1">INDEX('Lorri 401b'!L:L,MATCH('Retirement Calculator'!A778,'Lorri 401b'!N:N,0),0)</f>
        <v>-10952148.135417046</v>
      </c>
      <c r="S778" s="25">
        <f t="shared" ca="1" si="787"/>
        <v>-15700596.088526264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-4776663.7644342016</v>
      </c>
      <c r="R779" s="25">
        <f t="array" aca="1" ref="R779" ca="1">INDEX('Lorri 401b'!L:L,MATCH('Retirement Calculator'!A779,'Lorri 401b'!N:N,0),0)</f>
        <v>-11019527.619927173</v>
      </c>
      <c r="S779" s="25">
        <f t="shared" ca="1" si="787"/>
        <v>-15796191.384361375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-4804997.1416397057</v>
      </c>
      <c r="R780" s="25">
        <f t="array" aca="1" ref="R780" ca="1">INDEX('Lorri 401b'!L:L,MATCH('Retirement Calculator'!A780,'Lorri 401b'!N:N,0),0)</f>
        <v>-11087187.852289427</v>
      </c>
      <c r="S780" s="25">
        <f t="shared" ca="1" si="787"/>
        <v>-15892184.993929133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-4833448.5745835658</v>
      </c>
      <c r="R781" s="25">
        <f t="array" aca="1" ref="R781" ca="1">INDEX('Lorri 401b'!L:L,MATCH('Retirement Calculator'!A781,'Lorri 401b'!N:N,0),0)</f>
        <v>-11155130.002286524</v>
      </c>
      <c r="S781" s="25">
        <f t="shared" ca="1" si="787"/>
        <v>-15988578.576870089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-4862018.555164692</v>
      </c>
      <c r="R782" s="25">
        <f t="array" aca="1" ref="R782" ca="1">INDEX('Lorri 401b'!L:L,MATCH('Retirement Calculator'!A782,'Lorri 401b'!N:N,0),0)</f>
        <v>-11223355.244575273</v>
      </c>
      <c r="S782" s="25">
        <f t="shared" ca="1" si="787"/>
        <v>-16085373.799739964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-4890707.5773315728</v>
      </c>
      <c r="R783" s="25">
        <f t="array" aca="1" ref="R783" ca="1">INDEX('Lorri 401b'!L:L,MATCH('Retirement Calculator'!A783,'Lorri 401b'!N:N,0),0)</f>
        <v>-11291864.758706894</v>
      </c>
      <c r="S783" s="25">
        <f t="shared" ca="1" si="787"/>
        <v>-16182572.336038467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-4919516.1370908152</v>
      </c>
      <c r="R784" s="25">
        <f t="array" aca="1" ref="R784" ca="1">INDEX('Lorri 401b'!L:L,MATCH('Retirement Calculator'!A784,'Lorri 401b'!N:N,0),0)</f>
        <v>-11360659.729147395</v>
      </c>
      <c r="S784" s="25">
        <f t="shared" ca="1" si="787"/>
        <v>-16280175.86623821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-4948444.7325157216</v>
      </c>
      <c r="R785" s="25">
        <f t="array" aca="1" ref="R785" ca="1">INDEX('Lorri 401b'!L:L,MATCH('Retirement Calculator'!A785,'Lorri 401b'!N:N,0),0)</f>
        <v>-11429741.345298067</v>
      </c>
      <c r="S785" s="25">
        <f t="shared" ca="1" si="787"/>
        <v>-16378186.077813789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-4977493.8637548983</v>
      </c>
      <c r="R786" s="25">
        <f t="array" aca="1" ref="R786" ca="1">INDEX('Lorri 401b'!L:L,MATCH('Retirement Calculator'!A786,'Lorri 401b'!N:N,0),0)</f>
        <v>-11499110.801516032</v>
      </c>
      <c r="S786" s="25">
        <f t="shared" ca="1" si="787"/>
        <v>-16476604.66527093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-5006664.0330409054</v>
      </c>
      <c r="R787" s="25">
        <f t="array" aca="1" ref="R787" ca="1">INDEX('Lorri 401b'!L:L,MATCH('Retirement Calculator'!A787,'Lorri 401b'!N:N,0),0)</f>
        <v>-11568769.297134906</v>
      </c>
      <c r="S787" s="25">
        <f t="shared" ca="1" si="787"/>
        <v>-16575433.330175811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-5035955.7446989371</v>
      </c>
      <c r="R788" s="25">
        <f t="array" aca="1" ref="R788" ca="1">INDEX('Lorri 401b'!L:L,MATCH('Retirement Calculator'!A788,'Lorri 401b'!N:N,0),0)</f>
        <v>-11638718.036485525</v>
      </c>
      <c r="S788" s="25">
        <f t="shared" ca="1" si="787"/>
        <v>-16674673.781184461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-5065369.5051555438</v>
      </c>
      <c r="R789" s="25">
        <f t="array" aca="1" ref="R789" ca="1">INDEX('Lorri 401b'!L:L,MATCH('Retirement Calculator'!A789,'Lorri 401b'!N:N,0),0)</f>
        <v>-11708958.228916772</v>
      </c>
      <c r="S789" s="25">
        <f t="shared" ca="1" si="787"/>
        <v>-16774327.734072316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-5094905.8229473867</v>
      </c>
      <c r="R790" s="25">
        <f t="array" aca="1" ref="R790" ca="1">INDEX('Lorri 401b'!L:L,MATCH('Retirement Calculator'!A790,'Lorri 401b'!N:N,0),0)</f>
        <v>-11779491.088816483</v>
      </c>
      <c r="S790" s="25">
        <f t="shared" ca="1" si="787"/>
        <v>-16874396.911763869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-5124565.2087300289</v>
      </c>
      <c r="R791" s="25">
        <f t="array" aca="1" ref="R791" ca="1">INDEX('Lorri 401b'!L:L,MATCH('Retirement Calculator'!A791,'Lorri 401b'!N:N,0),0)</f>
        <v>-11850317.835632442</v>
      </c>
      <c r="S791" s="25">
        <f t="shared" ca="1" si="787"/>
        <v>-16974883.044362471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-5154348.1752867652</v>
      </c>
      <c r="R792" s="25">
        <f t="array" aca="1" ref="R792" ca="1">INDEX('Lorri 401b'!L:L,MATCH('Retirement Calculator'!A792,'Lorri 401b'!N:N,0),0)</f>
        <v>-11921439.693893466</v>
      </c>
      <c r="S792" s="25">
        <f t="shared" ca="1" si="787"/>
        <v>-17075787.869180232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-5184255.2375374883</v>
      </c>
      <c r="R793" s="25">
        <f t="array" aca="1" ref="R793" ca="1">INDEX('Lorri 401b'!L:L,MATCH('Retirement Calculator'!A793,'Lorri 401b'!N:N,0),0)</f>
        <v>-11992857.89323058</v>
      </c>
      <c r="S793" s="25">
        <f t="shared" ca="1" si="787"/>
        <v>-17177113.130768068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-5214286.9125475893</v>
      </c>
      <c r="R794" s="25">
        <f t="array" aca="1" ref="R794" ca="1">INDEX('Lorri 401b'!L:L,MATCH('Retirement Calculator'!A794,'Lorri 401b'!N:N,0),0)</f>
        <v>-12064573.668398265</v>
      </c>
      <c r="S794" s="25">
        <f t="shared" ca="1" si="787"/>
        <v>-17278860.580945853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-5244443.7195368987</v>
      </c>
      <c r="R795" s="25">
        <f t="array" aca="1" ref="R795" ca="1">INDEX('Lorri 401b'!L:L,MATCH('Retirement Calculator'!A795,'Lorri 401b'!N:N,0),0)</f>
        <v>-12136588.259295814</v>
      </c>
      <c r="S795" s="25">
        <f t="shared" ca="1" si="787"/>
        <v>-17381031.978832714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-5274726.1798886638</v>
      </c>
      <c r="R796" s="25">
        <f t="array" aca="1" ref="R796" ca="1">INDEX('Lorri 401b'!L:L,MATCH('Retirement Calculator'!A796,'Lorri 401b'!N:N,0),0)</f>
        <v>-12208902.91098877</v>
      </c>
      <c r="S796" s="25">
        <f t="shared" ca="1" si="787"/>
        <v>-17483629.090877436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-5305134.8171585612</v>
      </c>
      <c r="R797" s="25">
        <f t="array" aca="1" ref="R797" ca="1">INDEX('Lorri 401b'!L:L,MATCH('Retirement Calculator'!A797,'Lorri 401b'!N:N,0),0)</f>
        <v>-12281518.873730447</v>
      </c>
      <c r="S797" s="25">
        <f t="shared" ca="1" si="787"/>
        <v>-17586653.690889008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-5335670.1570837498</v>
      </c>
      <c r="R798" s="25">
        <f t="array" aca="1" ref="R798" ca="1">INDEX('Lorri 401b'!L:L,MATCH('Retirement Calculator'!A798,'Lorri 401b'!N:N,0),0)</f>
        <v>-12354437.402983548</v>
      </c>
      <c r="S798" s="25">
        <f t="shared" ca="1" si="787"/>
        <v>-17690107.560067296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-5366332.7275919598</v>
      </c>
      <c r="R799" s="25">
        <f t="array" aca="1" ref="R799" ca="1">INDEX('Lorri 401b'!L:L,MATCH('Retirement Calculator'!A799,'Lorri 401b'!N:N,0),0)</f>
        <v>-12427659.759441869</v>
      </c>
      <c r="S799" s="25">
        <f t="shared" ca="1" si="787"/>
        <v>-17793992.487033829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-5397123.0588106206</v>
      </c>
      <c r="R800" s="25">
        <f t="array" aca="1" ref="R800" ca="1">INDEX('Lorri 401b'!L:L,MATCH('Retirement Calculator'!A800,'Lorri 401b'!N:N,0),0)</f>
        <v>-12501187.209052101</v>
      </c>
      <c r="S800" s="25">
        <f t="shared" ca="1" si="787"/>
        <v>-17898310.267862722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-5428041.6830760259</v>
      </c>
      <c r="R801" s="25">
        <f t="array" aca="1" ref="R801" ca="1">INDEX('Lorri 401b'!L:L,MATCH('Retirement Calculator'!A801,'Lorri 401b'!N:N,0),0)</f>
        <v>-12575021.023035709</v>
      </c>
      <c r="S801" s="25">
        <f t="shared" ca="1" si="787"/>
        <v>-18003062.706111737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-5459089.1349425372</v>
      </c>
      <c r="R802" s="25">
        <f t="array" aca="1" ref="R802" ca="1">INDEX('Lorri 401b'!L:L,MATCH('Retirement Calculator'!A802,'Lorri 401b'!N:N,0),0)</f>
        <v>-12649162.477910914</v>
      </c>
      <c r="S802" s="25">
        <f t="shared" ca="1" si="787"/>
        <v>-18108251.612853453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-5490265.9511918258</v>
      </c>
      <c r="R803" s="25">
        <f t="array" aca="1" ref="R803" ca="1">INDEX('Lorri 401b'!L:L,MATCH('Retirement Calculator'!A803,'Lorri 401b'!N:N,0),0)</f>
        <v>-12723612.855514767</v>
      </c>
      <c r="S803" s="25">
        <f t="shared" ca="1" si="787"/>
        <v>-18213878.806706592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-5521572.670842153</v>
      </c>
      <c r="R804" s="25">
        <f t="array" aca="1" ref="R804" ca="1">INDEX('Lorri 401b'!L:L,MATCH('Retirement Calculator'!A804,'Lorri 401b'!N:N,0),0)</f>
        <v>-12798373.443025302</v>
      </c>
      <c r="S804" s="25">
        <f t="shared" ca="1" si="787"/>
        <v>-18319946.113867454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-5553009.8351576896</v>
      </c>
      <c r="R805" s="25">
        <f t="array" aca="1" ref="R805" ca="1">INDEX('Lorri 401b'!L:L,MATCH('Retirement Calculator'!A805,'Lorri 401b'!N:N,0),0)</f>
        <v>-12873445.532983799</v>
      </c>
      <c r="S805" s="25">
        <f t="shared" ca="1" si="787"/>
        <v>-18426455.368141487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-5584577.9876578748</v>
      </c>
      <c r="R806" s="25">
        <f t="array" aca="1" ref="R806" ca="1">INDEX('Lorri 401b'!L:L,MATCH('Retirement Calculator'!A806,'Lorri 401b'!N:N,0),0)</f>
        <v>-12948830.423317121</v>
      </c>
      <c r="S806" s="25">
        <f t="shared" ca="1" si="787"/>
        <v>-18533408.410974994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-5616277.6741268104</v>
      </c>
      <c r="R807" s="25">
        <f t="array" aca="1" ref="R807" ca="1">INDEX('Lorri 401b'!L:L,MATCH('Retirement Calculator'!A807,'Lorri 401b'!N:N,0),0)</f>
        <v>-13024529.417360166</v>
      </c>
      <c r="S807" s="25">
        <f t="shared" ca="1" si="787"/>
        <v>-18640807.091486976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-5648109.4426226998</v>
      </c>
      <c r="R808" s="25">
        <f t="array" aca="1" ref="R808" ca="1">INDEX('Lorri 401b'!L:L,MATCH('Retirement Calculator'!A808,'Lorri 401b'!N:N,0),0)</f>
        <v>-13100543.823878391</v>
      </c>
      <c r="S808" s="25">
        <f t="shared" ca="1" si="787"/>
        <v>-18748653.266501091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-5680073.8434873223</v>
      </c>
      <c r="R809" s="25">
        <f t="array" aca="1" ref="R809" ca="1">INDEX('Lorri 401b'!L:L,MATCH('Retirement Calculator'!A809,'Lorri 401b'!N:N,0),0)</f>
        <v>-13176874.957090441</v>
      </c>
      <c r="S809" s="25">
        <f t="shared" ca="1" si="787"/>
        <v>-18856948.800577763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-5712171.4293555478</v>
      </c>
      <c r="R810" s="25">
        <f t="array" aca="1" ref="R810" ca="1">INDEX('Lorri 401b'!L:L,MATCH('Retirement Calculator'!A810,'Lorri 401b'!N:N,0),0)</f>
        <v>-13253524.136690876</v>
      </c>
      <c r="S810" s="25">
        <f t="shared" ca="1" si="787"/>
        <v>-18965695.566046424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-5744402.7551648906</v>
      </c>
      <c r="R811" s="25">
        <f t="array" aca="1" ref="R811" ca="1">INDEX('Lorri 401b'!L:L,MATCH('Retirement Calculator'!A811,'Lorri 401b'!N:N,0),0)</f>
        <v>-13330492.687872978</v>
      </c>
      <c r="S811" s="25">
        <f t="shared" ca="1" si="787"/>
        <v>-19074895.443037868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-5776768.3781651054</v>
      </c>
      <c r="R812" s="25">
        <f t="array" aca="1" ref="R812" ca="1">INDEX('Lorri 401b'!L:L,MATCH('Retirement Calculator'!A812,'Lorri 401b'!N:N,0),0)</f>
        <v>-13407781.941351673</v>
      </c>
      <c r="S812" s="25">
        <f t="shared" ca="1" si="787"/>
        <v>-19184550.319516778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-5809268.8579278216</v>
      </c>
      <c r="R813" s="25">
        <f t="array" aca="1" ref="R813" ca="1">INDEX('Lorri 401b'!L:L,MATCH('Retirement Calculator'!A813,'Lorri 401b'!N:N,0),0)</f>
        <v>-13485393.233386528</v>
      </c>
      <c r="S813" s="25">
        <f t="shared" ca="1" si="787"/>
        <v>-19294662.091314349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-5841904.7563562151</v>
      </c>
      <c r="R814" s="25">
        <f t="array" aca="1" ref="R814" ca="1">INDEX('Lorri 401b'!L:L,MATCH('Retirement Calculator'!A814,'Lorri 401b'!N:N,0),0)</f>
        <v>-13563327.905804861</v>
      </c>
      <c r="S814" s="25">
        <f t="shared" ca="1" si="787"/>
        <v>-19405232.662161075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-5874676.6376947276</v>
      </c>
      <c r="R815" s="25">
        <f t="array" aca="1" ref="R815" ca="1">INDEX('Lorri 401b'!L:L,MATCH('Retirement Calculator'!A815,'Lorri 401b'!N:N,0),0)</f>
        <v>-13641587.306024939</v>
      </c>
      <c r="S815" s="25">
        <f t="shared" ca="1" si="787"/>
        <v>-19516263.943719666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-5907585.0685388166</v>
      </c>
      <c r="R816" s="25">
        <f t="array" aca="1" ref="R816" ca="1">INDEX('Lorri 401b'!L:L,MATCH('Retirement Calculator'!A816,'Lorri 401b'!N:N,0),0)</f>
        <v>-13720172.787079265</v>
      </c>
      <c r="S816" s="25">
        <f t="shared" ca="1" si="787"/>
        <v>-19627757.855618082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-5940630.6178447567</v>
      </c>
      <c r="R817" s="25">
        <f t="array" aca="1" ref="R817" ca="1">INDEX('Lorri 401b'!L:L,MATCH('Retirement Calculator'!A817,'Lorri 401b'!N:N,0),0)</f>
        <v>-13799085.707637986</v>
      </c>
      <c r="S817" s="25">
        <f t="shared" ca="1" si="787"/>
        <v>-19739716.325482741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-5973813.8569394713</v>
      </c>
      <c r="R818" s="25">
        <f t="array" aca="1" ref="R818" ca="1">INDEX('Lorri 401b'!L:L,MATCH('Retirement Calculator'!A818,'Lorri 401b'!N:N,0),0)</f>
        <v>-13878327.432032367</v>
      </c>
      <c r="S818" s="25">
        <f t="shared" ca="1" si="787"/>
        <v>-19852141.288971838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-6007135.3595304135</v>
      </c>
      <c r="R819" s="25">
        <f t="array" aca="1" ref="R819" ca="1">INDEX('Lorri 401b'!L:L,MATCH('Retirement Calculator'!A819,'Lorri 401b'!N:N,0),0)</f>
        <v>-13957899.330278393</v>
      </c>
      <c r="S819" s="25">
        <f t="shared" ca="1" si="787"/>
        <v>-19965034.689808808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-6040595.7017154852</v>
      </c>
      <c r="R820" s="25">
        <f t="array" aca="1" ref="R820" ca="1">INDEX('Lorri 401b'!L:L,MATCH('Retirement Calculator'!A820,'Lorri 401b'!N:N,0),0)</f>
        <v>-14037802.778100442</v>
      </c>
      <c r="S820" s="25">
        <f t="shared" ca="1" si="787"/>
        <v>-20078398.479815926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-6074195.461992994</v>
      </c>
      <c r="R821" s="25">
        <f t="array" aca="1" ref="R821" ca="1">INDEX('Lorri 401b'!L:L,MATCH('Retirement Calculator'!A821,'Lorri 401b'!N:N,0),0)</f>
        <v>-14118039.156955084</v>
      </c>
      <c r="S821" s="25">
        <f t="shared" ca="1" si="787"/>
        <v>-20192234.61894808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-6107935.2212716592</v>
      </c>
      <c r="R822" s="25">
        <f t="array" aca="1" ref="R822" ca="1">INDEX('Lorri 401b'!L:L,MATCH('Retirement Calculator'!A822,'Lorri 401b'!N:N,0),0)</f>
        <v>-14198609.854054954</v>
      </c>
      <c r="S822" s="25">
        <f t="shared" ca="1" si="787"/>
        <v>-20306545.075326614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-6141815.562880653</v>
      </c>
      <c r="R823" s="25">
        <f t="array" aca="1" ref="R823" ca="1">INDEX('Lorri 401b'!L:L,MATCH('Retirement Calculator'!A823,'Lorri 401b'!N:N,0),0)</f>
        <v>-14279516.262392739</v>
      </c>
      <c r="S823" s="25">
        <f t="shared" ca="1" si="787"/>
        <v>-20421331.825273391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-6175837.0725796837</v>
      </c>
      <c r="R824" s="25">
        <f t="array" aca="1" ref="R824" ca="1">INDEX('Lorri 401b'!L:L,MATCH('Retirement Calculator'!A824,'Lorri 401b'!N:N,0),0)</f>
        <v>-14360759.780765265</v>
      </c>
      <c r="S824" s="25">
        <f t="shared" ca="1" si="787"/>
        <v>-20536596.853344947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-6210000.338569127</v>
      </c>
      <c r="R825" s="25">
        <f t="array" aca="1" ref="R825" ca="1">INDEX('Lorri 401b'!L:L,MATCH('Retirement Calculator'!A825,'Lorri 401b'!N:N,0),0)</f>
        <v>-14442341.813797677</v>
      </c>
      <c r="S825" s="25">
        <f t="shared" ca="1" si="787"/>
        <v>-20652342.152366802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-6244305.9515001932</v>
      </c>
      <c r="R826" s="25">
        <f t="array" aca="1" ref="R826" ca="1">INDEX('Lorri 401b'!L:L,MATCH('Retirement Calculator'!A826,'Lorri 401b'!N:N,0),0)</f>
        <v>-14524263.771967724</v>
      </c>
      <c r="S826" s="25">
        <f t="shared" ca="1" si="787"/>
        <v>-20768569.723467916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-6278754.5044851387</v>
      </c>
      <c r="R827" s="25">
        <f t="array" aca="1" ref="R827" ca="1">INDEX('Lorri 401b'!L:L,MATCH('Retirement Calculator'!A827,'Lorri 401b'!N:N,0),0)</f>
        <v>-14606527.071630146</v>
      </c>
      <c r="S827" s="25">
        <f t="shared" ca="1" si="787"/>
        <v>-20885281.576115284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-6313346.5931075215</v>
      </c>
      <c r="R828" s="25">
        <f t="array" aca="1" ref="R828" ca="1">INDEX('Lorri 401b'!L:L,MATCH('Retirement Calculator'!A828,'Lorri 401b'!N:N,0),0)</f>
        <v>-14689133.135041162</v>
      </c>
      <c r="S828" s="25">
        <f t="shared" ca="1" si="787"/>
        <v>-21002479.728148684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-6348082.8154324973</v>
      </c>
      <c r="R829" s="25">
        <f t="array" aca="1" ref="R829" ca="1">INDEX('Lorri 401b'!L:L,MATCH('Retirement Calculator'!A829,'Lorri 401b'!N:N,0),0)</f>
        <v>-14772083.390383057</v>
      </c>
      <c r="S829" s="25">
        <f t="shared" ca="1" si="787"/>
        <v>-21120166.205815554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-6382963.7720171604</v>
      </c>
      <c r="R830" s="25">
        <f t="array" aca="1" ref="R830" ca="1">INDEX('Lorri 401b'!L:L,MATCH('Retirement Calculator'!A830,'Lorri 401b'!N:N,0),0)</f>
        <v>-14855379.271788877</v>
      </c>
      <c r="S830" s="25">
        <f t="shared" ca="1" si="787"/>
        <v>-21238343.043806039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-6417990.0659209266</v>
      </c>
      <c r="R831" s="25">
        <f t="array" aca="1" ref="R831" ca="1">INDEX('Lorri 401b'!L:L,MATCH('Retirement Calculator'!A831,'Lorri 401b'!N:N,0),0)</f>
        <v>-14939022.219367221</v>
      </c>
      <c r="S831" s="25">
        <f t="shared" ca="1" si="787"/>
        <v>-21357012.285288148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-6453162.3027159581</v>
      </c>
      <c r="R832" s="25">
        <f t="array" aca="1" ref="R832" ca="1">INDEX('Lorri 401b'!L:L,MATCH('Retirement Calculator'!A832,'Lorri 401b'!N:N,0),0)</f>
        <v>-15023013.679227142</v>
      </c>
      <c r="S832" s="25">
        <f t="shared" ca="1" si="787"/>
        <v>-21476175.981943101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-6488481.0904976362</v>
      </c>
      <c r="R833" s="25">
        <f t="array" aca="1" ref="R833" ca="1">INDEX('Lorri 401b'!L:L,MATCH('Retirement Calculator'!A833,'Lorri 401b'!N:N,0),0)</f>
        <v>-15107355.103503145</v>
      </c>
      <c r="S833" s="25">
        <f t="shared" ca="1" si="787"/>
        <v>-21595836.194000781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-6523947.0398950707</v>
      </c>
      <c r="R834" s="25">
        <f t="array" aca="1" ref="R834" ca="1">INDEX('Lorri 401b'!L:L,MATCH('Retirement Calculator'!A834,'Lorri 401b'!N:N,0),0)</f>
        <v>-15192047.950380299</v>
      </c>
      <c r="S834" s="25">
        <f t="shared" ca="1" si="787"/>
        <v>-21715994.990275368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-6559560.7640816616</v>
      </c>
      <c r="R835" s="25">
        <f t="array" aca="1" ref="R835" ca="1">INDEX('Lorri 401b'!L:L,MATCH('Retirement Calculator'!A835,'Lorri 401b'!N:N,0),0)</f>
        <v>-15277093.684119441</v>
      </c>
      <c r="S835" s="25">
        <f t="shared" ca="1" si="787"/>
        <v>-21836654.448201101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-6595322.8787856968</v>
      </c>
      <c r="R836" s="25">
        <f t="array" aca="1" ref="R836" ca="1">INDEX('Lorri 401b'!L:L,MATCH('Retirement Calculator'!A836,'Lorri 401b'!N:N,0),0)</f>
        <v>-15362493.775082495</v>
      </c>
      <c r="S836" s="25">
        <f t="shared" ca="1" si="787"/>
        <v>-21957816.653868191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-6631234.0023009982</v>
      </c>
      <c r="R837" s="25">
        <f t="array" aca="1" ref="R837" ca="1">INDEX('Lorri 401b'!L:L,MATCH('Retirement Calculator'!A837,'Lorri 401b'!N:N,0),0)</f>
        <v>-15448249.699757896</v>
      </c>
      <c r="S837" s="25">
        <f t="shared" ca="1" si="787"/>
        <v>-22079483.702058896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-6667294.7554976139</v>
      </c>
      <c r="R838" s="25">
        <f t="array" aca="1" ref="R838" ca="1">INDEX('Lorri 401b'!L:L,MATCH('Retirement Calculator'!A838,'Lorri 401b'!N:N,0),0)</f>
        <v>-15534362.94078611</v>
      </c>
      <c r="S838" s="25">
        <f t="shared" ca="1" si="787"/>
        <v>-22201657.696283724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-6703505.7618325483</v>
      </c>
      <c r="R839" s="25">
        <f t="array" aca="1" ref="R839" ca="1">INDEX('Lorri 401b'!L:L,MATCH('Retirement Calculator'!A839,'Lorri 401b'!N:N,0),0)</f>
        <v>-15620834.986985276</v>
      </c>
      <c r="S839" s="25">
        <f t="shared" ca="1" si="787"/>
        <v>-22324340.748817824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-6739867.6473605456</v>
      </c>
      <c r="R840" s="25">
        <f t="array" aca="1" ref="R840" ca="1">INDEX('Lorri 401b'!L:L,MATCH('Retirement Calculator'!A840,'Lorri 401b'!N:N,0),0)</f>
        <v>-15707667.333376938</v>
      </c>
      <c r="S840" s="25">
        <f t="shared" ca="1" si="787"/>
        <v>-22447534.980737485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-6776381.0407449091</v>
      </c>
      <c r="R841" s="25">
        <f t="array" aca="1" ref="R841" ca="1">INDEX('Lorri 401b'!L:L,MATCH('Retirement Calculator'!A841,'Lorri 401b'!N:N,0),0)</f>
        <v>-15794861.481211899</v>
      </c>
      <c r="S841" s="25">
        <f t="shared" ca="1" si="787"/>
        <v>-22571242.521956809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-6813046.5732683744</v>
      </c>
      <c r="R842" s="25">
        <f t="array" aca="1" ref="R842" ca="1">INDEX('Lorri 401b'!L:L,MATCH('Retirement Calculator'!A842,'Lorri 401b'!N:N,0),0)</f>
        <v>-15882418.937996171</v>
      </c>
      <c r="S842" s="25">
        <f t="shared" ca="1" si="787"/>
        <v>-22695465.511264548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-6849864.8788440209</v>
      </c>
      <c r="R843" s="25">
        <f t="array" aca="1" ref="R843" ca="1">INDEX('Lorri 401b'!L:L,MATCH('Retirement Calculator'!A843,'Lorri 401b'!N:N,0),0)</f>
        <v>-15970341.217517046</v>
      </c>
      <c r="S843" s="25">
        <f t="shared" ca="1" si="787"/>
        <v>-22820206.096361067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-6886836.5940262321</v>
      </c>
      <c r="R844" s="25">
        <f t="array" aca="1" ref="R844" ca="1">INDEX('Lorri 401b'!L:L,MATCH('Retirement Calculator'!A844,'Lorri 401b'!N:N,0),0)</f>
        <v>-16058629.839869257</v>
      </c>
      <c r="S844" s="25">
        <f t="shared" ca="1" si="787"/>
        <v>-22945466.433895491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-6923962.3580217026</v>
      </c>
      <c r="R845" s="25">
        <f t="array" aca="1" ref="R845" ca="1">INDEX('Lorri 401b'!L:L,MATCH('Retirement Calculator'!A845,'Lorri 401b'!N:N,0),0)</f>
        <v>-16147286.331481269</v>
      </c>
      <c r="S845" s="25">
        <f t="shared" ca="1" si="787"/>
        <v>-23071248.689502969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-6961242.8127004877</v>
      </c>
      <c r="R846" s="25">
        <f t="array" aca="1" ref="R846" ca="1">INDEX('Lorri 401b'!L:L,MATCH('Retirement Calculator'!A846,'Lorri 401b'!N:N,0),0)</f>
        <v>-16236312.225141663</v>
      </c>
      <c r="S846" s="25">
        <f t="shared" ca="1" si="787"/>
        <v>-23197555.037842151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-6998678.6026071012</v>
      </c>
      <c r="R847" s="25">
        <f t="array" aca="1" ref="R847" ca="1">INDEX('Lorri 401b'!L:L,MATCH('Retirement Calculator'!A847,'Lorri 401b'!N:N,0),0)</f>
        <v>-16325709.060025644</v>
      </c>
      <c r="S847" s="25">
        <f t="shared" ca="1" si="787"/>
        <v>-23324387.662632745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-7036270.3749716589</v>
      </c>
      <c r="R848" s="25">
        <f t="array" aca="1" ref="R848" ca="1">INDEX('Lorri 401b'!L:L,MATCH('Retirement Calculator'!A848,'Lorri 401b'!N:N,0),0)</f>
        <v>-16415478.38172164</v>
      </c>
      <c r="S848" s="25">
        <f t="shared" ca="1" si="787"/>
        <v>-23451748.7566933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-7074018.7797210691</v>
      </c>
      <c r="R849" s="25">
        <f t="array" aca="1" ref="R849" ca="1">INDEX('Lorri 401b'!L:L,MATCH('Retirement Calculator'!A849,'Lorri 401b'!N:N,0),0)</f>
        <v>-16505621.742258037</v>
      </c>
      <c r="S849" s="25">
        <f t="shared" ca="1" si="787"/>
        <v>-23579640.521979105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-7111924.4694902683</v>
      </c>
      <c r="R850" s="25">
        <f t="array" aca="1" ref="R850" ca="1">INDEX('Lorri 401b'!L:L,MATCH('Retirement Calculator'!A850,'Lorri 401b'!N:N,0),0)</f>
        <v>-16596140.700130003</v>
      </c>
      <c r="S850" s="25">
        <f t="shared" ca="1" si="787"/>
        <v>-23708065.169620272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-7149988.0996335056</v>
      </c>
      <c r="R851" s="25">
        <f t="array" aca="1" ref="R851" ca="1">INDEX('Lorri 401b'!L:L,MATCH('Retirement Calculator'!A851,'Lorri 401b'!N:N,0),0)</f>
        <v>-16687036.820326434</v>
      </c>
      <c r="S851" s="25">
        <f t="shared" ca="1" si="787"/>
        <v>-23837024.91995994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-7188210.3282356728</v>
      </c>
      <c r="R852" s="25">
        <f t="array" aca="1" ref="R852" ca="1">INDEX('Lorri 401b'!L:L,MATCH('Retirement Calculator'!A852,'Lorri 401b'!N:N,0),0)</f>
        <v>-16778311.674357019</v>
      </c>
      <c r="S852" s="25">
        <f t="shared" ca="1" si="787"/>
        <v>-23966522.00259269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-7226591.816123683</v>
      </c>
      <c r="R853" s="25">
        <f t="array" aca="1" ref="R853" ca="1">INDEX('Lorri 401b'!L:L,MATCH('Retirement Calculator'!A853,'Lorri 401b'!N:N,0),0)</f>
        <v>-16869966.840279397</v>
      </c>
      <c r="S853" s="25">
        <f t="shared" ca="1" si="787"/>
        <v>-24096558.65640308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-7265133.2268778933</v>
      </c>
      <c r="R854" s="25">
        <f t="array" aca="1" ref="R854" ca="1">INDEX('Lorri 401b'!L:L,MATCH('Retirement Calculator'!A854,'Lorri 401b'!N:N,0),0)</f>
        <v>-16962003.902726449</v>
      </c>
      <c r="S854" s="25">
        <f t="shared" ca="1" si="787"/>
        <v>-24227137.129604343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-7303835.2268435787</v>
      </c>
      <c r="R855" s="25">
        <f t="array" aca="1" ref="R855" ca="1">INDEX('Lorri 401b'!L:L,MATCH('Retirement Calculator'!A855,'Lorri 401b'!N:N,0),0)</f>
        <v>-17054424.452933699</v>
      </c>
      <c r="S855" s="25">
        <f t="shared" ca="1" si="787"/>
        <v>-24358259.679777279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-7342698.4851424554</v>
      </c>
      <c r="R856" s="25">
        <f t="array" aca="1" ref="R856" ca="1">INDEX('Lorri 401b'!L:L,MATCH('Retirement Calculator'!A856,'Lorri 401b'!N:N,0),0)</f>
        <v>-17147230.08876681</v>
      </c>
      <c r="S856" s="25">
        <f t="shared" ca="1" si="787"/>
        <v>-24489928.573909264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-7381723.673684244</v>
      </c>
      <c r="R857" s="25">
        <f t="array" aca="1" ref="R857" ca="1">INDEX('Lorri 401b'!L:L,MATCH('Retirement Calculator'!A857,'Lorri 401b'!N:N,0),0)</f>
        <v>-17240422.414749227</v>
      </c>
      <c r="S857" s="25">
        <f t="shared" ca="1" si="787"/>
        <v>-24622146.088433471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-7420911.4671782898</v>
      </c>
      <c r="R858" s="25">
        <f t="array" aca="1" ref="R858" ca="1">INDEX('Lorri 401b'!L:L,MATCH('Retirement Calculator'!A858,'Lorri 401b'!N:N,0),0)</f>
        <v>-17334003.042089906</v>
      </c>
      <c r="S858" s="25">
        <f t="shared" ca="1" si="787"/>
        <v>-24754914.509268194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-7460262.5431452272</v>
      </c>
      <c r="R859" s="25">
        <f t="array" aca="1" ref="R859" ca="1">INDEX('Lorri 401b'!L:L,MATCH('Retirement Calculator'!A859,'Lorri 401b'!N:N,0),0)</f>
        <v>-17427973.588711169</v>
      </c>
      <c r="S859" s="25">
        <f t="shared" ca="1" si="787"/>
        <v>-24888236.131856397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-7499777.5819286937</v>
      </c>
      <c r="R860" s="25">
        <f t="array" aca="1" ref="R860" ca="1">INDEX('Lorri 401b'!L:L,MATCH('Retirement Calculator'!A860,'Lorri 401b'!N:N,0),0)</f>
        <v>-17522335.679276686</v>
      </c>
      <c r="S860" s="25">
        <f t="shared" ca="1" si="787"/>
        <v>-25022113.261205379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-7539457.2667070916</v>
      </c>
      <c r="R861" s="25">
        <f t="array" aca="1" ref="R861" ca="1">INDEX('Lorri 401b'!L:L,MATCH('Retirement Calculator'!A861,'Lorri 401b'!N:N,0),0)</f>
        <v>-17617090.945219561</v>
      </c>
      <c r="S861" s="25">
        <f t="shared" ca="1" si="787"/>
        <v>-25156548.211926654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-7579302.2835053988</v>
      </c>
      <c r="R862" s="25">
        <f t="array" aca="1" ref="R862" ca="1">INDEX('Lorri 401b'!L:L,MATCH('Retirement Calculator'!A862,'Lorri 401b'!N:N,0),0)</f>
        <v>-17712241.024770532</v>
      </c>
      <c r="S862" s="25">
        <f t="shared" ca="1" si="787"/>
        <v>-25291543.308275931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-7619313.3212070325</v>
      </c>
      <c r="R863" s="25">
        <f t="array" aca="1" ref="R863" ca="1">INDEX('Lorri 401b'!L:L,MATCH('Retirement Calculator'!A863,'Lorri 401b'!N:N,0),0)</f>
        <v>-17807787.562986296</v>
      </c>
      <c r="S863" s="25">
        <f t="shared" ca="1" si="787"/>
        <v>-25427100.884193327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-7659491.0715657566</v>
      </c>
      <c r="R864" s="25">
        <f t="array" aca="1" ref="R864" ca="1">INDEX('Lorri 401b'!L:L,MATCH('Retirement Calculator'!A864,'Lorri 401b'!N:N,0),0)</f>
        <v>-17903732.211777959</v>
      </c>
      <c r="S864" s="25">
        <f t="shared" ca="1" si="787"/>
        <v>-25563223.283343717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-7699836.229217642</v>
      </c>
      <c r="R865" s="25">
        <f t="array" aca="1" ref="R865" ca="1">INDEX('Lorri 401b'!L:L,MATCH('Retirement Calculator'!A865,'Lorri 401b'!N:N,0),0)</f>
        <v>-18000076.62993959</v>
      </c>
      <c r="S865" s="25">
        <f t="shared" ca="1" si="787"/>
        <v>-25699912.859157231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-7740349.4916930767</v>
      </c>
      <c r="R866" s="25">
        <f t="array" aca="1" ref="R866" ca="1">INDEX('Lorri 401b'!L:L,MATCH('Retirement Calculator'!A866,'Lorri 401b'!N:N,0),0)</f>
        <v>-18096822.483176894</v>
      </c>
      <c r="S866" s="25">
        <f t="shared" ca="1" si="787"/>
        <v>-25837171.97486997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-7781031.559428826</v>
      </c>
      <c r="R867" s="25">
        <f t="array" aca="1" ref="R867" ca="1">INDEX('Lorri 401b'!L:L,MATCH('Retirement Calculator'!A867,'Lorri 401b'!N:N,0),0)</f>
        <v>-18193971.44413602</v>
      </c>
      <c r="S867" s="25">
        <f t="shared" ca="1" si="787"/>
        <v>-25975003.003564846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-7821883.1357801408</v>
      </c>
      <c r="R868" s="25">
        <f t="array" aca="1" ref="R868" ca="1">INDEX('Lorri 401b'!L:L,MATCH('Retirement Calculator'!A868,'Lorri 401b'!N:N,0),0)</f>
        <v>-18291525.192432474</v>
      </c>
      <c r="S868" s="25">
        <f t="shared" ca="1" si="787"/>
        <v>-26113408.328212615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-7862904.9270329196</v>
      </c>
      <c r="R869" s="25">
        <f t="array" aca="1" ref="R869" ca="1">INDEX('Lorri 401b'!L:L,MATCH('Retirement Calculator'!A869,'Lorri 401b'!N:N,0),0)</f>
        <v>-18389485.414680164</v>
      </c>
      <c r="S869" s="25">
        <f t="shared" ca="1" si="787"/>
        <v>-26252390.341713086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-7904097.6424159184</v>
      </c>
      <c r="R870" s="25">
        <f t="array" aca="1" ref="R870" ca="1">INDEX('Lorri 401b'!L:L,MATCH('Retirement Calculator'!A870,'Lorri 401b'!N:N,0),0)</f>
        <v>-18487853.804520555</v>
      </c>
      <c r="S870" s="25">
        <f t="shared" ca="1" si="787"/>
        <v>-26391951.446936473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-7945461.9941130131</v>
      </c>
      <c r="R871" s="25">
        <f t="array" aca="1" ref="R871" ca="1">INDEX('Lorri 401b'!L:L,MATCH('Retirement Calculator'!A871,'Lorri 401b'!N:N,0),0)</f>
        <v>-18586632.062651947</v>
      </c>
      <c r="S871" s="25">
        <f t="shared" ca="1" si="787"/>
        <v>-26532094.05676496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-7986998.6972755119</v>
      </c>
      <c r="R872" s="25">
        <f t="array" aca="1" ref="R872" ca="1">INDEX('Lorri 401b'!L:L,MATCH('Retirement Calculator'!A872,'Lorri 401b'!N:N,0),0)</f>
        <v>-18685821.896858886</v>
      </c>
      <c r="S872" s="25">
        <f t="shared" ca="1" si="787"/>
        <v>-26672820.594134398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-8028708.4700345211</v>
      </c>
      <c r="R873" s="25">
        <f t="array" aca="1" ref="R873" ca="1">INDEX('Lorri 401b'!L:L,MATCH('Retirement Calculator'!A873,'Lorri 401b'!N:N,0),0)</f>
        <v>-18785425.022041686</v>
      </c>
      <c r="S873" s="25">
        <f t="shared" ca="1" si="787"/>
        <v>-26814133.492076207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-8070592.0335133597</v>
      </c>
      <c r="R874" s="25">
        <f t="array" aca="1" ref="R874" ca="1">INDEX('Lorri 401b'!L:L,MATCH('Retirement Calculator'!A874,'Lorri 401b'!N:N,0),0)</f>
        <v>-18885443.160246082</v>
      </c>
      <c r="S874" s="25">
        <f t="shared" ca="1" si="787"/>
        <v>-26956035.193759441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-8112650.1118400265</v>
      </c>
      <c r="R875" s="25">
        <f t="array" aca="1" ref="R875" ca="1">INDEX('Lorri 401b'!L:L,MATCH('Retirement Calculator'!A875,'Lorri 401b'!N:N,0),0)</f>
        <v>-18985878.040692996</v>
      </c>
      <c r="S875" s="25">
        <f t="shared" ca="1" si="787"/>
        <v>-27098528.152533025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-8154883.4321597209</v>
      </c>
      <c r="R876" s="25">
        <f t="array" aca="1" ref="R876" ca="1">INDEX('Lorri 401b'!L:L,MATCH('Retirement Calculator'!A876,'Lorri 401b'!N:N,0),0)</f>
        <v>-19086731.39980844</v>
      </c>
      <c r="S876" s="25">
        <f t="shared" ca="1" si="787"/>
        <v>-27241614.831968162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-8197292.7246474149</v>
      </c>
      <c r="R877" s="25">
        <f t="array" aca="1" ref="R877" ca="1">INDEX('Lorri 401b'!L:L,MATCH('Retirement Calculator'!A877,'Lorri 401b'!N:N,0),0)</f>
        <v>-19188004.981253531</v>
      </c>
      <c r="S877" s="25">
        <f t="shared" ca="1" si="787"/>
        <v>-27385297.705900945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-8239878.7225204734</v>
      </c>
      <c r="R878" s="25">
        <f t="array" aca="1" ref="R878" ca="1">INDEX('Lorri 401b'!L:L,MATCH('Retirement Calculator'!A878,'Lorri 401b'!N:N,0),0)</f>
        <v>-19289700.535954643</v>
      </c>
      <c r="S878" s="25">
        <f t="shared" ca="1" si="787"/>
        <v>-27529579.258475117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-8282642.1620513368</v>
      </c>
      <c r="R879" s="25">
        <f t="array" aca="1" ref="R879" ca="1">INDEX('Lorri 401b'!L:L,MATCH('Retirement Calculator'!A879,'Lorri 401b'!N:N,0),0)</f>
        <v>-19391819.822133675</v>
      </c>
      <c r="S879" s="25">
        <f t="shared" ca="1" si="787"/>
        <v>-27674461.98418501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-8325583.7825802453</v>
      </c>
      <c r="R880" s="25">
        <f t="array" aca="1" ref="R880" ca="1">INDEX('Lorri 401b'!L:L,MATCH('Retirement Calculator'!A880,'Lorri 401b'!N:N,0),0)</f>
        <v>-19494364.605338454</v>
      </c>
      <c r="S880" s="25">
        <f t="shared" ca="1" si="787"/>
        <v>-27819948.3879187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-8368704.3265280239</v>
      </c>
      <c r="R881" s="25">
        <f t="array" aca="1" ref="R881" ca="1">INDEX('Lorri 401b'!L:L,MATCH('Retirement Calculator'!A881,'Lorri 401b'!N:N,0),0)</f>
        <v>-19597336.658473253</v>
      </c>
      <c r="S881" s="25">
        <f t="shared" ca="1" si="787"/>
        <v>-27966040.985001277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-8412004.5394089185</v>
      </c>
      <c r="R882" s="25">
        <f t="array" aca="1" ref="R882" ca="1">INDEX('Lorri 401b'!L:L,MATCH('Retirement Calculator'!A882,'Lorri 401b'!N:N,0),0)</f>
        <v>-19700737.761829447</v>
      </c>
      <c r="S882" s="25">
        <f t="shared" ca="1" si="787"/>
        <v>-28112742.301238365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-8455485.1698434837</v>
      </c>
      <c r="R883" s="25">
        <f t="array" aca="1" ref="R883" ca="1">INDEX('Lorri 401b'!L:L,MATCH('Retirement Calculator'!A883,'Lorri 401b'!N:N,0),0)</f>
        <v>-19804569.70311629</v>
      </c>
      <c r="S883" s="25">
        <f t="shared" ca="1" si="787"/>
        <v>-28260054.872959774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-8499146.9695715271</v>
      </c>
      <c r="R884" s="25">
        <f t="array" aca="1" ref="R884" ca="1">INDEX('Lorri 401b'!L:L,MATCH('Retirement Calculator'!A884,'Lorri 401b'!N:N,0),0)</f>
        <v>-19908834.27749183</v>
      </c>
      <c r="S884" s="25">
        <f t="shared" ca="1" si="787"/>
        <v>-28407981.247063357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-8542990.6934651025</v>
      </c>
      <c r="R885" s="25">
        <f t="array" aca="1" ref="R885" ca="1">INDEX('Lorri 401b'!L:L,MATCH('Retirement Calculator'!A885,'Lorri 401b'!N:N,0),0)</f>
        <v>-20013533.287593935</v>
      </c>
      <c r="S885" s="25">
        <f t="shared" ca="1" si="787"/>
        <v>-28556523.981059037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-8587017.0995415691</v>
      </c>
      <c r="R886" s="25">
        <f t="array" aca="1" ref="R886" ca="1">INDEX('Lorri 401b'!L:L,MATCH('Retirement Calculator'!A886,'Lorri 401b'!N:N,0),0)</f>
        <v>-20118668.543571465</v>
      </c>
      <c r="S886" s="25">
        <f t="shared" ca="1" si="787"/>
        <v>-28705685.643113032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-8631226.9489766862</v>
      </c>
      <c r="R887" s="25">
        <f t="array" aca="1" ref="R887" ca="1">INDEX('Lorri 401b'!L:L,MATCH('Retirement Calculator'!A887,'Lorri 401b'!N:N,0),0)</f>
        <v>-20224241.863115568</v>
      </c>
      <c r="S887" s="25">
        <f t="shared" ca="1" si="787"/>
        <v>-28855468.812092252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-8675621.0061177835</v>
      </c>
      <c r="R888" s="25">
        <f t="array" aca="1" ref="R888" ca="1">INDEX('Lorri 401b'!L:L,MATCH('Retirement Calculator'!A888,'Lorri 401b'!N:N,0),0)</f>
        <v>-20330255.071491104</v>
      </c>
      <c r="S888" s="25">
        <f t="shared" ca="1" si="787"/>
        <v>-29005876.077608887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-8720200.0384969693</v>
      </c>
      <c r="R889" s="25">
        <f t="array" aca="1" ref="R889" ca="1">INDEX('Lorri 401b'!L:L,MATCH('Retirement Calculator'!A889,'Lorri 401b'!N:N,0),0)</f>
        <v>-20436710.001568206</v>
      </c>
      <c r="S889" s="25">
        <f t="shared" ca="1" si="787"/>
        <v>-29156910.040065177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-8764964.8168444019</v>
      </c>
      <c r="R890" s="25">
        <f t="array" aca="1" ref="R890" ca="1">INDEX('Lorri 401b'!L:L,MATCH('Retirement Calculator'!A890,'Lorri 401b'!N:N,0),0)</f>
        <v>-20543608.49385396</v>
      </c>
      <c r="S890" s="25">
        <f t="shared" ca="1" si="787"/>
        <v>-29308573.31069836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-8809916.115101615</v>
      </c>
      <c r="R891" s="25">
        <f t="array" aca="1" ref="R891" ca="1">INDEX('Lorri 401b'!L:L,MATCH('Retirement Calculator'!A891,'Lorri 401b'!N:N,0),0)</f>
        <v>-20650952.396524239</v>
      </c>
      <c r="S891" s="25">
        <f t="shared" ca="1" si="787"/>
        <v>-29460868.511625856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-8855054.7104349006</v>
      </c>
      <c r="R892" s="25">
        <f t="array" aca="1" ref="R892" ca="1">INDEX('Lorri 401b'!L:L,MATCH('Retirement Calculator'!A892,'Lorri 401b'!N:N,0),0)</f>
        <v>-20758743.565455645</v>
      </c>
      <c r="S892" s="25">
        <f t="shared" ca="1" si="787"/>
        <v>-29613798.275890544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-8900381.3832487408</v>
      </c>
      <c r="R893" s="25">
        <f t="array" aca="1" ref="R893" ca="1">INDEX('Lorri 401b'!L:L,MATCH('Retirement Calculator'!A893,'Lorri 401b'!N:N,0),0)</f>
        <v>-20866983.8642576</v>
      </c>
      <c r="S893" s="25">
        <f t="shared" ca="1" si="787"/>
        <v>-29767365.247506343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-8945896.9171993043</v>
      </c>
      <c r="R894" s="25">
        <f t="array" aca="1" ref="R894" ca="1">INDEX('Lorri 401b'!L:L,MATCH('Retirement Calculator'!A894,'Lorri 401b'!N:N,0),0)</f>
        <v>-20975675.164304562</v>
      </c>
      <c r="S894" s="25">
        <f t="shared" ca="1" si="787"/>
        <v>-29921572.081503868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-8991602.0992079955</v>
      </c>
      <c r="R895" s="25">
        <f t="array" aca="1" ref="R895" ca="1">INDEX('Lorri 401b'!L:L,MATCH('Retirement Calculator'!A895,'Lorri 401b'!N:N,0),0)</f>
        <v>-21084819.344768386</v>
      </c>
      <c r="S895" s="25">
        <f t="shared" ca="1" si="787"/>
        <v>-30076421.44397638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-9037497.719475057</v>
      </c>
      <c r="R896" s="25">
        <f t="array" aca="1" ref="R896" ca="1">INDEX('Lorri 401b'!L:L,MATCH('Retirement Calculator'!A896,'Lorri 401b'!N:N,0),0)</f>
        <v>-21194418.292650808</v>
      </c>
      <c r="S896" s="25">
        <f t="shared" ca="1" si="787"/>
        <v>-30231916.012125865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-9083584.5714932308</v>
      </c>
      <c r="R897" s="25">
        <f t="array" aca="1" ref="R897" ca="1">INDEX('Lorri 401b'!L:L,MATCH('Retirement Calculator'!A897,'Lorri 401b'!N:N,0),0)</f>
        <v>-21304473.902816076</v>
      </c>
      <c r="S897" s="25">
        <f t="shared" ca="1" si="787"/>
        <v>-30388058.474309307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-9129863.4520614799</v>
      </c>
      <c r="R898" s="25">
        <f t="array" aca="1" ref="R898" ca="1">INDEX('Lorri 401b'!L:L,MATCH('Retirement Calculator'!A898,'Lorri 401b'!N:N,0),0)</f>
        <v>-21414988.078023698</v>
      </c>
      <c r="S898" s="25">
        <f t="shared" ca="1" si="787"/>
        <v>-30544851.530085176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-9176335.1612987649</v>
      </c>
      <c r="R899" s="25">
        <f t="array" aca="1" ref="R899" ca="1">INDEX('Lorri 401b'!L:L,MATCH('Retirement Calculator'!A899,'Lorri 401b'!N:N,0),0)</f>
        <v>-21525962.728961352</v>
      </c>
      <c r="S899" s="25">
        <f t="shared" ca="1" si="787"/>
        <v>-30702297.890260115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-9223000.5026578717</v>
      </c>
      <c r="R900" s="25">
        <f t="array" aca="1" ref="R900" ca="1">INDEX('Lorri 401b'!L:L,MATCH('Retirement Calculator'!A900,'Lorri 401b'!N:N,0),0)</f>
        <v>-21637399.774277914</v>
      </c>
      <c r="S900" s="25">
        <f t="shared" ca="1" si="787"/>
        <v>-30860400.276935786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-9269860.2829393074</v>
      </c>
      <c r="R901" s="25">
        <f t="array" aca="1" ref="R901" ca="1">INDEX('Lorri 401b'!L:L,MATCH('Retirement Calculator'!A901,'Lorri 401b'!N:N,0),0)</f>
        <v>-21749301.140616626</v>
      </c>
      <c r="S901" s="25">
        <f t="shared" ca="1" si="787"/>
        <v>-31019161.423555933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-9316915.3123052493</v>
      </c>
      <c r="R902" s="25">
        <f t="array" aca="1" ref="R902" ca="1">INDEX('Lorri 401b'!L:L,MATCH('Retirement Calculator'!A902,'Lorri 401b'!N:N,0),0)</f>
        <v>-21861668.762648415</v>
      </c>
      <c r="S902" s="25">
        <f t="shared" ca="1" si="787"/>
        <v>-31178584.074953664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-9364166.4042935483</v>
      </c>
      <c r="R903" s="25">
        <f t="array" aca="1" ref="R903" ca="1">INDEX('Lorri 401b'!L:L,MATCH('Retirement Calculator'!A903,'Lorri 401b'!N:N,0),0)</f>
        <v>-21974504.583105337</v>
      </c>
      <c r="S903" s="25">
        <f t="shared" ca="1" si="787"/>
        <v>-31338670.987398885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-9411614.3758317996</v>
      </c>
      <c r="R904" s="25">
        <f t="array" aca="1" ref="R904" ca="1">INDEX('Lorri 401b'!L:L,MATCH('Retirement Calculator'!A904,'Lorri 401b'!N:N,0),0)</f>
        <v>-22087810.552814163</v>
      </c>
      <c r="S904" s="25">
        <f t="shared" ca="1" si="787"/>
        <v>-31499424.928645961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-9459260.0472514592</v>
      </c>
      <c r="R905" s="25">
        <f t="array" aca="1" ref="R905" ca="1">INDEX('Lorri 401b'!L:L,MATCH('Retirement Calculator'!A905,'Lorri 401b'!N:N,0),0)</f>
        <v>-22201588.630730111</v>
      </c>
      <c r="S905" s="25">
        <f t="shared" ca="1" si="787"/>
        <v>-31660848.67798157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-9507104.2423020341</v>
      </c>
      <c r="R906" s="25">
        <f t="array" aca="1" ref="R906" ca="1">INDEX('Lorri 401b'!L:L,MATCH('Retirement Calculator'!A906,'Lorri 401b'!N:N,0),0)</f>
        <v>-22315840.78397071</v>
      </c>
      <c r="S906" s="25">
        <f t="shared" ca="1" si="787"/>
        <v>-31822945.026272744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-9555147.7881653197</v>
      </c>
      <c r="R907" s="25">
        <f t="array" aca="1" ref="R907" ca="1">INDEX('Lorri 401b'!L:L,MATCH('Retirement Calculator'!A907,'Lorri 401b'!N:N,0),0)</f>
        <v>-22430568.987849809</v>
      </c>
      <c r="S907" s="25">
        <f t="shared" ca="1" si="787"/>
        <v>-31985716.776015129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-9603391.5154697038</v>
      </c>
      <c r="R908" s="25">
        <f t="array" aca="1" ref="R908" ca="1">INDEX('Lorri 401b'!L:L,MATCH('Retirement Calculator'!A908,'Lorri 401b'!N:N,0),0)</f>
        <v>-22545775.225911736</v>
      </c>
      <c r="S908" s="25">
        <f t="shared" ca="1" si="787"/>
        <v>-32149166.74138144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-9651836.2583045214</v>
      </c>
      <c r="R909" s="25">
        <f t="array" aca="1" ref="R909" ca="1">INDEX('Lorri 401b'!L:L,MATCH('Retirement Calculator'!A909,'Lorri 401b'!N:N,0),0)</f>
        <v>-22661461.489965592</v>
      </c>
      <c r="S909" s="25">
        <f t="shared" ca="1" si="787"/>
        <v>-32313297.748270113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-9700482.854234485</v>
      </c>
      <c r="R910" s="25">
        <f t="array" aca="1" ref="R910" ca="1">INDEX('Lorri 401b'!L:L,MATCH('Retirement Calculator'!A910,'Lorri 401b'!N:N,0),0)</f>
        <v>-22777629.780119669</v>
      </c>
      <c r="S910" s="25">
        <f t="shared" ca="1" si="787"/>
        <v>-32478112.634354152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-9749332.1443141568</v>
      </c>
      <c r="R911" s="25">
        <f t="array" aca="1" ref="R911" ca="1">INDEX('Lorri 401b'!L:L,MATCH('Retirement Calculator'!A911,'Lorri 401b'!N:N,0),0)</f>
        <v>-22894282.104816057</v>
      </c>
      <c r="S911" s="25">
        <f t="shared" ca="1" si="787"/>
        <v>-32643614.249130212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-9798384.9731024932</v>
      </c>
      <c r="R912" s="25">
        <f t="array" aca="1" ref="R912" ca="1">INDEX('Lorri 401b'!L:L,MATCH('Retirement Calculator'!A912,'Lorri 401b'!N:N,0),0)</f>
        <v>-23011420.480865344</v>
      </c>
      <c r="S912" s="25">
        <f t="shared" ca="1" si="787"/>
        <v>-32809805.453967839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-9847642.1886774488</v>
      </c>
      <c r="R913" s="25">
        <f t="array" aca="1" ref="R913" ca="1">INDEX('Lorri 401b'!L:L,MATCH('Retirement Calculator'!A913,'Lorri 401b'!N:N,0),0)</f>
        <v>-23129046.933481503</v>
      </c>
      <c r="S913" s="25">
        <f t="shared" ca="1" si="787"/>
        <v>-32976689.122158952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-9897104.6426506322</v>
      </c>
      <c r="R914" s="25">
        <f t="array" aca="1" ref="R914" ca="1">INDEX('Lorri 401b'!L:L,MATCH('Retirement Calculator'!A914,'Lorri 401b'!N:N,0),0)</f>
        <v>-23247163.496316899</v>
      </c>
      <c r="S914" s="25">
        <f t="shared" ca="1" si="787"/>
        <v>-33144268.138967529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-9946773.1901820377</v>
      </c>
      <c r="R915" s="25">
        <f t="array" aca="1" ref="R915" ca="1">INDEX('Lorri 401b'!L:L,MATCH('Retirement Calculator'!A915,'Lorri 401b'!N:N,0),0)</f>
        <v>-23365772.211497441</v>
      </c>
      <c r="S915" s="25">
        <f t="shared" ca="1" si="787"/>
        <v>-33312545.401679479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-9996648.6899948251</v>
      </c>
      <c r="R916" s="25">
        <f t="array" aca="1" ref="R916" ca="1">INDEX('Lorri 401b'!L:L,MATCH('Retirement Calculator'!A916,'Lorri 401b'!N:N,0),0)</f>
        <v>-23484875.129657902</v>
      </c>
      <c r="S916" s="25">
        <f t="shared" ca="1" si="787"/>
        <v>-33481523.819652729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-10046732.004390165</v>
      </c>
      <c r="R917" s="25">
        <f t="array" aca="1" ref="R917" ca="1">INDEX('Lorri 401b'!L:L,MATCH('Retirement Calculator'!A917,'Lorri 401b'!N:N,0),0)</f>
        <v>-23604474.309977364</v>
      </c>
      <c r="S917" s="25">
        <f t="shared" ca="1" si="787"/>
        <v>-33651206.314367533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-10097023.999262152</v>
      </c>
      <c r="R918" s="25">
        <f t="array" aca="1" ref="R918" ca="1">INDEX('Lorri 401b'!L:L,MATCH('Retirement Calculator'!A918,'Lorri 401b'!N:N,0),0)</f>
        <v>-23724571.820214823</v>
      </c>
      <c r="S918" s="25">
        <f t="shared" ca="1" si="787"/>
        <v>-33821595.819476977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-10147525.544112772</v>
      </c>
      <c r="R919" s="25">
        <f t="array" aca="1" ref="R919" ca="1">INDEX('Lorri 401b'!L:L,MATCH('Retirement Calculator'!A919,'Lorri 401b'!N:N,0),0)</f>
        <v>-23845169.73674494</v>
      </c>
      <c r="S919" s="25">
        <f t="shared" ca="1" si="787"/>
        <v>-33992695.280857712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-10198237.512066936</v>
      </c>
      <c r="R920" s="25">
        <f t="array" aca="1" ref="R920" ca="1">INDEX('Lorri 401b'!L:L,MATCH('Retirement Calculator'!A920,'Lorri 401b'!N:N,0),0)</f>
        <v>-23966270.144593932</v>
      </c>
      <c r="S920" s="25">
        <f t="shared" ca="1" si="787"/>
        <v>-34164507.65666087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-10249160.779887576</v>
      </c>
      <c r="R921" s="25">
        <f t="array" aca="1" ref="R921" ca="1">INDEX('Lorri 401b'!L:L,MATCH('Retirement Calculator'!A921,'Lorri 401b'!N:N,0),0)</f>
        <v>-24087875.137475628</v>
      </c>
      <c r="S921" s="25">
        <f t="shared" ca="1" si="787"/>
        <v>-34337035.917363204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-10300296.227990802</v>
      </c>
      <c r="R922" s="25">
        <f t="array" aca="1" ref="R922" ca="1">INDEX('Lorri 401b'!L:L,MATCH('Retirement Calculator'!A922,'Lorri 401b'!N:N,0),0)</f>
        <v>-24209986.817827664</v>
      </c>
      <c r="S922" s="25">
        <f t="shared" ca="1" si="787"/>
        <v>-34510283.045818463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-10351644.740461126</v>
      </c>
      <c r="R923" s="25">
        <f t="array" aca="1" ref="R923" ca="1">INDEX('Lorri 401b'!L:L,MATCH('Retirement Calculator'!A923,'Lorri 401b'!N:N,0),0)</f>
        <v>-24332607.296847835</v>
      </c>
      <c r="S923" s="25">
        <f t="shared" ca="1" si="787"/>
        <v>-34684252.037308961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-10403207.205066742</v>
      </c>
      <c r="R924" s="25">
        <f t="array" aca="1" ref="R924" ca="1">INDEX('Lorri 401b'!L:L,MATCH('Retirement Calculator'!A924,'Lorri 401b'!N:N,0),0)</f>
        <v>-24455738.694530588</v>
      </c>
      <c r="S924" s="25">
        <f t="shared" ca="1" si="787"/>
        <v>-34858945.899597332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-10454984.513274882</v>
      </c>
      <c r="R925" s="25">
        <f t="array" aca="1" ref="R925" ca="1">INDEX('Lorri 401b'!L:L,MATCH('Retirement Calculator'!A925,'Lorri 401b'!N:N,0),0)</f>
        <v>-24579383.139703687</v>
      </c>
      <c r="S925" s="25">
        <f t="shared" ca="1" si="787"/>
        <v>-35034367.652978569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-10506977.560267221</v>
      </c>
      <c r="R926" s="25">
        <f t="array" aca="1" ref="R926" ca="1">INDEX('Lorri 401b'!L:L,MATCH('Retirement Calculator'!A926,'Lorri 401b'!N:N,0),0)</f>
        <v>-24703542.770065006</v>
      </c>
      <c r="S926" s="25">
        <f t="shared" ca="1" si="787"/>
        <v>-35210520.330332227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-10559187.244955363</v>
      </c>
      <c r="R927" s="25">
        <f t="array" aca="1" ref="R927" ca="1">INDEX('Lorri 401b'!L:L,MATCH('Retirement Calculator'!A927,'Lorri 401b'!N:N,0),0)</f>
        <v>-24828219.732219499</v>
      </c>
      <c r="S927" s="25">
        <f t="shared" ca="1" si="787"/>
        <v>-35387406.977174863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-10611614.469996372</v>
      </c>
      <c r="R928" s="25">
        <f t="array" aca="1" ref="R928" ca="1">INDEX('Lorri 401b'!L:L,MATCH('Retirement Calculator'!A928,'Lorri 401b'!N:N,0),0)</f>
        <v>-24953416.181716301</v>
      </c>
      <c r="S928" s="25">
        <f t="shared" ca="1" si="787"/>
        <v>-35565030.651712671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-10664260.141808385</v>
      </c>
      <c r="R929" s="25">
        <f t="array" aca="1" ref="R929" ca="1">INDEX('Lorri 401b'!L:L,MATCH('Retirement Calculator'!A929,'Lorri 401b'!N:N,0),0)</f>
        <v>-25079134.283086006</v>
      </c>
      <c r="S929" s="25">
        <f t="shared" ca="1" si="787"/>
        <v>-35743394.424894392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-10717125.170586281</v>
      </c>
      <c r="R930" s="25">
        <f t="array" aca="1" ref="R930" ca="1">INDEX('Lorri 401b'!L:L,MATCH('Retirement Calculator'!A930,'Lorri 401b'!N:N,0),0)</f>
        <v>-25205376.209878087</v>
      </c>
      <c r="S930" s="25">
        <f t="shared" ca="1" si="787"/>
        <v>-35922501.380464368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-10770210.470317418</v>
      </c>
      <c r="R931" s="25">
        <f t="array" aca="1" ref="R931" ca="1">INDEX('Lorri 401b'!L:L,MATCH('Retirement Calculator'!A931,'Lorri 401b'!N:N,0),0)</f>
        <v>-25332144.144698467</v>
      </c>
      <c r="S931" s="25">
        <f t="shared" ca="1" si="787"/>
        <v>-36102354.615015887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-10823516.958797434</v>
      </c>
      <c r="R932" s="25">
        <f t="array" aca="1" ref="R932" ca="1">INDEX('Lorri 401b'!L:L,MATCH('Retirement Calculator'!A932,'Lorri 401b'!N:N,0),0)</f>
        <v>-25459440.279247265</v>
      </c>
      <c r="S932" s="25">
        <f t="shared" ca="1" si="787"/>
        <v>-36282957.238044702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-10877045.557646118</v>
      </c>
      <c r="R933" s="25">
        <f t="array" aca="1" ref="R933" ca="1">INDEX('Lorri 401b'!L:L,MATCH('Retirement Calculator'!A933,'Lorri 401b'!N:N,0),0)</f>
        <v>-25587266.814356685</v>
      </c>
      <c r="S933" s="25">
        <f t="shared" ca="1" si="787"/>
        <v>-36464312.372002803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-10930797.192323338</v>
      </c>
      <c r="R934" s="25">
        <f t="array" aca="1" ref="R934" ca="1">INDEX('Lorri 401b'!L:L,MATCH('Retirement Calculator'!A934,'Lorri 401b'!N:N,0),0)</f>
        <v>-25715625.960029058</v>
      </c>
      <c r="S934" s="25">
        <f t="shared" ca="1" si="787"/>
        <v>-36646423.152352393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-10984772.792145047</v>
      </c>
      <c r="R935" s="25">
        <f t="array" aca="1" ref="R935" ca="1">INDEX('Lorri 401b'!L:L,MATCH('Retirement Calculator'!A935,'Lorri 401b'!N:N,0),0)</f>
        <v>-25844519.935475066</v>
      </c>
      <c r="S935" s="25">
        <f t="shared" ca="1" si="787"/>
        <v>-36829292.72762011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-11038973.290299347</v>
      </c>
      <c r="R936" s="25">
        <f t="array" aca="1" ref="R936" ca="1">INDEX('Lorri 401b'!L:L,MATCH('Retirement Calculator'!A936,'Lorri 401b'!N:N,0),0)</f>
        <v>-25973950.9691521</v>
      </c>
      <c r="S936" s="25">
        <f t="shared" ca="1" si="787"/>
        <v>-37012924.259451449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-11093399.623862622</v>
      </c>
      <c r="R937" s="25">
        <f t="array" aca="1" ref="R937" ca="1">INDEX('Lorri 401b'!L:L,MATCH('Retirement Calculator'!A937,'Lorri 401b'!N:N,0),0)</f>
        <v>-26103921.298802789</v>
      </c>
      <c r="S937" s="25">
        <f t="shared" ca="1" si="787"/>
        <v>-37197320.92266541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-11148052.733815745</v>
      </c>
      <c r="R938" s="25">
        <f t="array" aca="1" ref="R938" ca="1">INDEX('Lorri 401b'!L:L,MATCH('Retirement Calculator'!A938,'Lorri 401b'!N:N,0),0)</f>
        <v>-26234433.17149369</v>
      </c>
      <c r="S938" s="25">
        <f t="shared" ca="1" si="787"/>
        <v>-37382485.905309439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-11202933.565060338</v>
      </c>
      <c r="R939" s="25">
        <f t="array" aca="1" ref="R939" ca="1">INDEX('Lorri 401b'!L:L,MATCH('Retirement Calculator'!A939,'Lorri 401b'!N:N,0),0)</f>
        <v>-26365488.843654137</v>
      </c>
      <c r="S939" s="25">
        <f t="shared" ca="1" si="787"/>
        <v>-37568422.408714473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-11258043.066435117</v>
      </c>
      <c r="R940" s="25">
        <f t="array" aca="1" ref="R940" ca="1">INDEX('Lorri 401b'!L:L,MATCH('Retirement Calculator'!A940,'Lorri 401b'!N:N,0),0)</f>
        <v>-26497090.58111525</v>
      </c>
      <c r="S940" s="25">
        <f t="shared" ca="1" si="787"/>
        <v>-37755133.647550367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-11313382.190732291</v>
      </c>
      <c r="R941" s="25">
        <f t="array" aca="1" ref="R941" ca="1">INDEX('Lorri 401b'!L:L,MATCH('Retirement Calculator'!A941,'Lorri 401b'!N:N,0),0)</f>
        <v>-26629240.659149118</v>
      </c>
      <c r="S941" s="25">
        <f t="shared" ca="1" si="787"/>
        <v>-37942622.849881411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-11368951.894714037</v>
      </c>
      <c r="R942" s="25">
        <f t="array" aca="1" ref="R942" ca="1">INDEX('Lorri 401b'!L:L,MATCH('Retirement Calculator'!A942,'Lorri 401b'!N:N,0),0)</f>
        <v>-26761941.362508126</v>
      </c>
      <c r="S942" s="25">
        <f t="shared" ca="1" si="787"/>
        <v>-38130893.257222161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-11424753.139129041</v>
      </c>
      <c r="R943" s="25">
        <f t="array" aca="1" ref="R943" ca="1">INDEX('Lorri 401b'!L:L,MATCH('Retirement Calculator'!A943,'Lorri 401b'!N:N,0),0)</f>
        <v>-26895194.985464465</v>
      </c>
      <c r="S943" s="25">
        <f t="shared" ca="1" si="787"/>
        <v>-38319948.124593504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-11480786.888729107</v>
      </c>
      <c r="R944" s="25">
        <f t="array" aca="1" ref="R944" ca="1">INDEX('Lorri 401b'!L:L,MATCH('Retirement Calculator'!A944,'Lorri 401b'!N:N,0),0)</f>
        <v>-27029003.831849787</v>
      </c>
      <c r="S944" s="25">
        <f t="shared" ca="1" si="787"/>
        <v>-38509790.720578894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-11537054.112285839</v>
      </c>
      <c r="R945" s="25">
        <f t="array" aca="1" ref="R945" ca="1">INDEX('Lorri 401b'!L:L,MATCH('Retirement Calculator'!A945,'Lorri 401b'!N:N,0),0)</f>
        <v>-27163370.215095051</v>
      </c>
      <c r="S945" s="25">
        <f t="shared" ca="1" si="787"/>
        <v>-38700424.327380888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-11593555.782607391</v>
      </c>
      <c r="R946" s="25">
        <f t="array" aca="1" ref="R946" ca="1">INDEX('Lorri 401b'!L:L,MATCH('Retirement Calculator'!A946,'Lorri 401b'!N:N,0),0)</f>
        <v>-27298296.458270501</v>
      </c>
      <c r="S946" s="25">
        <f t="shared" ca="1" si="787"/>
        <v>-38891852.240877897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-11650292.876555284</v>
      </c>
      <c r="R947" s="25">
        <f t="array" aca="1" ref="R947" ca="1">INDEX('Lorri 401b'!L:L,MATCH('Retirement Calculator'!A947,'Lorri 401b'!N:N,0),0)</f>
        <v>-27433784.894125849</v>
      </c>
      <c r="S947" s="25">
        <f t="shared" ca="1" si="787"/>
        <v>-39084077.770681135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-11707266.375061292</v>
      </c>
      <c r="R948" s="25">
        <f t="array" aca="1" ref="R948" ca="1">INDEX('Lorri 401b'!L:L,MATCH('Retirement Calculator'!A948,'Lorri 401b'!N:N,0),0)</f>
        <v>-27569837.865130596</v>
      </c>
      <c r="S948" s="25">
        <f t="shared" ca="1" si="787"/>
        <v>-39277104.240191892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-11764477.263144409</v>
      </c>
      <c r="R949" s="25">
        <f t="array" aca="1" ref="R949" ca="1">INDEX('Lorri 401b'!L:L,MATCH('Retirement Calculator'!A949,'Lorri 401b'!N:N,0),0)</f>
        <v>-27706457.723514527</v>
      </c>
      <c r="S949" s="25">
        <f t="shared" ca="1" si="787"/>
        <v>-39470934.986658938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-11821926.529927872</v>
      </c>
      <c r="R950" s="25">
        <f t="array" aca="1" ref="R950" ca="1">INDEX('Lorri 401b'!L:L,MATCH('Retirement Calculator'!A950,'Lorri 401b'!N:N,0),0)</f>
        <v>-27843646.831308391</v>
      </c>
      <c r="S950" s="25">
        <f t="shared" ca="1" si="787"/>
        <v>-39665573.361236259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-11879615.168656265</v>
      </c>
      <c r="R951" s="25">
        <f t="array" aca="1" ref="R951" ca="1">INDEX('Lorri 401b'!L:L,MATCH('Retirement Calculator'!A951,'Lorri 401b'!N:N,0),0)</f>
        <v>-27981407.560384732</v>
      </c>
      <c r="S951" s="25">
        <f t="shared" ca="1" si="787"/>
        <v>-39861022.729040995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-11937544.176712694</v>
      </c>
      <c r="R952" s="25">
        <f t="array" aca="1" ref="R952" ca="1">INDEX('Lorri 401b'!L:L,MATCH('Retirement Calculator'!A952,'Lorri 401b'!N:N,0),0)</f>
        <v>-28119742.29249889</v>
      </c>
      <c r="S952" s="25">
        <f t="shared" ca="1" si="787"/>
        <v>-40057286.469211586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-11995714.555636024</v>
      </c>
      <c r="R953" s="25">
        <f t="array" aca="1" ref="R953" ca="1">INDEX('Lorri 401b'!L:L,MATCH('Retirement Calculator'!A953,'Lorri 401b'!N:N,0),0)</f>
        <v>-28258653.419330191</v>
      </c>
      <c r="S953" s="25">
        <f t="shared" ca="1" si="787"/>
        <v>-40254367.974966213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-12054127.311138202</v>
      </c>
      <c r="R954" s="25">
        <f t="array" aca="1" ref="R954" ca="1">INDEX('Lorri 401b'!L:L,MATCH('Retirement Calculator'!A954,'Lorri 401b'!N:N,0),0)</f>
        <v>-28398143.342523288</v>
      </c>
      <c r="S954" s="25">
        <f t="shared" ca="1" si="787"/>
        <v>-40452270.653661489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-12112783.453121638</v>
      </c>
      <c r="R955" s="25">
        <f t="array" aca="1" ref="R955" ca="1">INDEX('Lorri 401b'!L:L,MATCH('Retirement Calculator'!A955,'Lorri 401b'!N:N,0),0)</f>
        <v>-28538214.473729689</v>
      </c>
      <c r="S955" s="25">
        <f t="shared" ca="1" si="787"/>
        <v>-40650997.926851325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-12171683.995696673</v>
      </c>
      <c r="R956" s="25">
        <f t="array" aca="1" ref="R956" ca="1">INDEX('Lorri 401b'!L:L,MATCH('Retirement Calculator'!A956,'Lorri 401b'!N:N,0),0)</f>
        <v>-28678869.23464945</v>
      </c>
      <c r="S956" s="25">
        <f t="shared" ca="1" si="787"/>
        <v>-40850553.230346121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-12230829.957199104</v>
      </c>
      <c r="R957" s="25">
        <f t="array" aca="1" ref="R957" ca="1">INDEX('Lorri 401b'!L:L,MATCH('Retirement Calculator'!A957,'Lorri 401b'!N:N,0),0)</f>
        <v>-28820110.057073046</v>
      </c>
      <c r="S957" s="25">
        <f t="shared" ca="1" si="787"/>
        <v>-41050940.014272153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-12290222.360207794</v>
      </c>
      <c r="R958" s="25">
        <f t="array" aca="1" ref="R958" ca="1">INDEX('Lorri 401b'!L:L,MATCH('Retirement Calculator'!A958,'Lorri 401b'!N:N,0),0)</f>
        <v>-28961939.382923406</v>
      </c>
      <c r="S958" s="25">
        <f t="shared" ca="1" si="787"/>
        <v>-41252161.743131198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-12349862.231562356</v>
      </c>
      <c r="R959" s="25">
        <f t="array" aca="1" ref="R959" ca="1">INDEX('Lorri 401b'!L:L,MATCH('Retirement Calculator'!A959,'Lorri 401b'!N:N,0),0)</f>
        <v>-29104359.66429814</v>
      </c>
      <c r="S959" s="25">
        <f t="shared" ca="1" si="787"/>
        <v>-41454221.895860493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-12409750.602380894</v>
      </c>
      <c r="R960" s="25">
        <f t="array" aca="1" ref="R960" ca="1">INDEX('Lorri 401b'!L:L,MATCH('Retirement Calculator'!A960,'Lorri 401b'!N:N,0),0)</f>
        <v>-29247373.363511935</v>
      </c>
      <c r="S960" s="25">
        <f t="shared" ca="1" si="787"/>
        <v>-41657123.965892829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-12469888.508077843</v>
      </c>
      <c r="R961" s="25">
        <f t="array" aca="1" ref="R961" ca="1">INDEX('Lorri 401b'!L:L,MATCH('Retirement Calculator'!A961,'Lorri 401b'!N:N,0),0)</f>
        <v>-29390982.953139123</v>
      </c>
      <c r="S961" s="25">
        <f t="shared" ca="1" si="787"/>
        <v>-41860871.461216964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-12530276.988381863</v>
      </c>
      <c r="R962" s="25">
        <f t="array" aca="1" ref="R962" ca="1">INDEX('Lorri 401b'!L:L,MATCH('Retirement Calculator'!A962,'Lorri 401b'!N:N,0),0)</f>
        <v>-29535190.916056424</v>
      </c>
      <c r="S962" s="25">
        <f t="shared" ca="1" si="787"/>
        <v>-42065467.904438287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-12590917.087353814</v>
      </c>
      <c r="R963" s="25">
        <f t="array" aca="1" ref="R963" ca="1">INDEX('Lorri 401b'!L:L,MATCH('Retirement Calculator'!A963,'Lorri 401b'!N:N,0),0)</f>
        <v>-29679999.745485879</v>
      </c>
      <c r="S963" s="25">
        <f t="shared" ca="1" si="787"/>
        <v>-42270916.832839698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-12651809.853404816</v>
      </c>
      <c r="R964" s="25">
        <f t="array" aca="1" ref="R964" ca="1">INDEX('Lorri 401b'!L:L,MATCH('Retirement Calculator'!A964,'Lorri 401b'!N:N,0),0)</f>
        <v>-29825411.945037957</v>
      </c>
      <c r="S964" s="25">
        <f t="shared" ca="1" si="787"/>
        <v>-42477221.798442774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-12712956.339314364</v>
      </c>
      <c r="R965" s="25">
        <f t="array" aca="1" ref="R965" ca="1">INDEX('Lorri 401b'!L:L,MATCH('Retirement Calculator'!A965,'Lorri 401b'!N:N,0),0)</f>
        <v>-29971430.028754838</v>
      </c>
      <c r="S965" s="25">
        <f t="shared" ca="1" si="787"/>
        <v>-42684386.368069202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-12774357.602248535</v>
      </c>
      <c r="R966" s="25">
        <f t="array" aca="1" ref="R966" ca="1">INDEX('Lorri 401b'!L:L,MATCH('Retirement Calculator'!A966,'Lorri 401b'!N:N,0),0)</f>
        <v>-30118056.521153871</v>
      </c>
      <c r="S966" s="25">
        <f t="shared" ca="1" si="787"/>
        <v>-42892414.123402402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-12836014.703778265</v>
      </c>
      <c r="R967" s="25">
        <f t="array" aca="1" ref="R967" ca="1">INDEX('Lorri 401b'!L:L,MATCH('Retirement Calculator'!A967,'Lorri 401b'!N:N,0),0)</f>
        <v>-30265293.957271233</v>
      </c>
      <c r="S967" s="25">
        <f t="shared" ca="1" si="787"/>
        <v>-43101308.6610495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-12897928.709897703</v>
      </c>
      <c r="R968" s="25">
        <f t="array" aca="1" ref="R968" ca="1">INDEX('Lorri 401b'!L:L,MATCH('Retirement Calculator'!A968,'Lorri 401b'!N:N,0),0)</f>
        <v>-30413144.882705752</v>
      </c>
      <c r="S968" s="25">
        <f t="shared" ca="1" si="787"/>
        <v>-43311073.592603453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-12960100.691042637</v>
      </c>
      <c r="R969" s="25">
        <f t="array" aca="1" ref="R969" ca="1">INDEX('Lorri 401b'!L:L,MATCH('Retirement Calculator'!A969,'Lorri 401b'!N:N,0),0)</f>
        <v>-30561611.853662916</v>
      </c>
      <c r="S969" s="25">
        <f t="shared" ca="1" si="787"/>
        <v>-43521712.544705555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-13022531.72210901</v>
      </c>
      <c r="R970" s="25">
        <f t="array" aca="1" ref="R970" ca="1">INDEX('Lorri 401b'!L:L,MATCH('Retirement Calculator'!A970,'Lorri 401b'!N:N,0),0)</f>
        <v>-30710697.436999068</v>
      </c>
      <c r="S970" s="25">
        <f t="shared" ca="1" si="787"/>
        <v>-43733229.15910808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-13085222.882471493</v>
      </c>
      <c r="R971" s="25">
        <f t="array" aca="1" ref="R971" ca="1">INDEX('Lorri 401b'!L:L,MATCH('Retirement Calculator'!A971,'Lorri 401b'!N:N,0),0)</f>
        <v>-30860404.210265785</v>
      </c>
      <c r="S971" s="25">
        <f t="shared" ca="1" si="787"/>
        <v>-43945627.09273728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-13148175.256002152</v>
      </c>
      <c r="R972" s="25">
        <f t="array" aca="1" ref="R972" ca="1">INDEX('Lorri 401b'!L:L,MATCH('Retirement Calculator'!A972,'Lorri 401b'!N:N,0),0)</f>
        <v>-31010734.761754449</v>
      </c>
      <c r="S972" s="25">
        <f t="shared" ca="1" si="787"/>
        <v>-44158910.017756604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-13211389.931089189</v>
      </c>
      <c r="R973" s="25">
        <f t="array" aca="1" ref="R973" ca="1">INDEX('Lorri 401b'!L:L,MATCH('Retirement Calculator'!A973,'Lorri 401b'!N:N,0),0)</f>
        <v>-31161691.690540981</v>
      </c>
      <c r="S973" s="25">
        <f t="shared" ca="1" si="787"/>
        <v>-44373081.621630169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-13274868.000655755</v>
      </c>
      <c r="R974" s="25">
        <f t="array" aca="1" ref="R974" ca="1">INDEX('Lorri 401b'!L:L,MATCH('Retirement Calculator'!A974,'Lorri 401b'!N:N,0),0)</f>
        <v>-31313277.606530789</v>
      </c>
      <c r="S974" s="25">
        <f t="shared" ca="1" si="787"/>
        <v>-44588145.607186541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-13338610.562178848</v>
      </c>
      <c r="R975" s="25">
        <f t="array" aca="1" ref="R975" ca="1">INDEX('Lorri 401b'!L:L,MATCH('Retirement Calculator'!A975,'Lorri 401b'!N:N,0),0)</f>
        <v>-31465495.130503889</v>
      </c>
      <c r="S975" s="25">
        <f t="shared" ca="1" si="787"/>
        <v>-44804105.692682736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-13402618.717708288</v>
      </c>
      <c r="R976" s="25">
        <f t="array" aca="1" ref="R976" ca="1">INDEX('Lorri 401b'!L:L,MATCH('Retirement Calculator'!A976,'Lorri 401b'!N:N,0),0)</f>
        <v>-31618346.894160211</v>
      </c>
      <c r="S976" s="25">
        <f t="shared" ca="1" si="787"/>
        <v>-45020965.611868501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-13466893.573885767</v>
      </c>
      <c r="R977" s="25">
        <f t="array" aca="1" ref="R977" ca="1">INDEX('Lorri 401b'!L:L,MATCH('Retirement Calculator'!A977,'Lorri 401b'!N:N,0),0)</f>
        <v>-31771835.5401651</v>
      </c>
      <c r="S977" s="25">
        <f t="shared" ca="1" si="787"/>
        <v>-45238729.114050865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-13531436.241963986</v>
      </c>
      <c r="R978" s="25">
        <f t="array" aca="1" ref="R978" ca="1">INDEX('Lorri 401b'!L:L,MATCH('Retirement Calculator'!A978,'Lorri 401b'!N:N,0),0)</f>
        <v>-31925963.722195011</v>
      </c>
      <c r="S978" s="25">
        <f t="shared" ca="1" si="787"/>
        <v>-45457399.964158997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-13596247.837825865</v>
      </c>
      <c r="R979" s="25">
        <f t="array" aca="1" ref="R979" ca="1">INDEX('Lorri 401b'!L:L,MATCH('Retirement Calculator'!A979,'Lorri 401b'!N:N,0),0)</f>
        <v>-32080734.104983378</v>
      </c>
      <c r="S979" s="25">
        <f t="shared" ca="1" si="787"/>
        <v>-45676981.942809239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-13661329.482003834</v>
      </c>
      <c r="R980" s="25">
        <f t="array" aca="1" ref="R980" ca="1">INDEX('Lorri 401b'!L:L,MATCH('Retirement Calculator'!A980,'Lorri 401b'!N:N,0),0)</f>
        <v>-32236149.364366695</v>
      </c>
      <c r="S980" s="25">
        <f t="shared" ca="1" si="787"/>
        <v>-45897478.846370533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-13726682.299699211</v>
      </c>
      <c r="R981" s="25">
        <f t="array" aca="1" ref="R981" ca="1">INDEX('Lorri 401b'!L:L,MATCH('Retirement Calculator'!A981,'Lorri 401b'!N:N,0),0)</f>
        <v>-32392212.187330779</v>
      </c>
      <c r="S981" s="25">
        <f t="shared" ca="1" si="787"/>
        <v>-46118894.487029992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-13792307.420801653</v>
      </c>
      <c r="R982" s="25">
        <f t="array" aca="1" ref="R982" ca="1">INDEX('Lorri 401b'!L:L,MATCH('Retirement Calculator'!A982,'Lorri 401b'!N:N,0),0)</f>
        <v>-32548925.272057213</v>
      </c>
      <c r="S982" s="25">
        <f t="shared" ca="1" si="787"/>
        <v>-46341232.692858867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-13858205.979908688</v>
      </c>
      <c r="R983" s="25">
        <f t="array" aca="1" ref="R983" ca="1">INDEX('Lorri 401b'!L:L,MATCH('Retirement Calculator'!A983,'Lorri 401b'!N:N,0),0)</f>
        <v>-32706291.327970006</v>
      </c>
      <c r="S983" s="25">
        <f t="shared" ca="1" si="787"/>
        <v>-46564497.307878695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-13924379.116345335</v>
      </c>
      <c r="R984" s="25">
        <f t="array" aca="1" ref="R984" ca="1">INDEX('Lorri 401b'!L:L,MATCH('Retirement Calculator'!A984,'Lorri 401b'!N:N,0),0)</f>
        <v>-32864313.075782437</v>
      </c>
      <c r="S984" s="25">
        <f t="shared" ca="1" si="787"/>
        <v>-46788692.192127772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-13990827.974183802</v>
      </c>
      <c r="R985" s="25">
        <f t="array" aca="1" ref="R985" ca="1">INDEX('Lorri 401b'!L:L,MATCH('Retirement Calculator'!A985,'Lorri 401b'!N:N,0),0)</f>
        <v>-33022993.247544084</v>
      </c>
      <c r="S985" s="25">
        <f t="shared" ca="1" si="787"/>
        <v>-47013821.221727885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-14057553.702263262</v>
      </c>
      <c r="R986" s="25">
        <f t="array" aca="1" ref="R986" ca="1">INDEX('Lorri 401b'!L:L,MATCH('Retirement Calculator'!A986,'Lorri 401b'!N:N,0),0)</f>
        <v>-33182334.586688071</v>
      </c>
      <c r="S986" s="25">
        <f t="shared" ca="1" si="787"/>
        <v>-47239888.288951337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-14124557.454209721</v>
      </c>
      <c r="R987" s="25">
        <f t="array" aca="1" ref="R987" ca="1">INDEX('Lorri 401b'!L:L,MATCH('Retirement Calculator'!A987,'Lorri 401b'!N:N,0),0)</f>
        <v>-33342339.848078493</v>
      </c>
      <c r="S987" s="25">
        <f t="shared" ca="1" si="787"/>
        <v>-47466897.302288212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-14191840.388455955</v>
      </c>
      <c r="R988" s="25">
        <f t="array" aca="1" ref="R988" ca="1">INDEX('Lorri 401b'!L:L,MATCH('Retirement Calculator'!A988,'Lorri 401b'!N:N,0),0)</f>
        <v>-33503011.79805804</v>
      </c>
      <c r="S988" s="25">
        <f t="shared" ca="1" si="787"/>
        <v>-47694852.186513998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-14259403.66826155</v>
      </c>
      <c r="R989" s="25">
        <f t="array" aca="1" ref="R989" ca="1">INDEX('Lorri 401b'!L:L,MATCH('Retirement Calculator'!A989,'Lorri 401b'!N:N,0),0)</f>
        <v>-33664353.214495838</v>
      </c>
      <c r="S989" s="25">
        <f t="shared" ca="1" si="787"/>
        <v>-47923756.882757388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-14327248.461733002</v>
      </c>
      <c r="R990" s="25">
        <f t="array" aca="1" ref="R990" ca="1">INDEX('Lorri 401b'!L:L,MATCH('Retirement Calculator'!A990,'Lorri 401b'!N:N,0),0)</f>
        <v>-33826366.886835456</v>
      </c>
      <c r="S990" s="25">
        <f t="shared" ca="1" si="787"/>
        <v>-48153615.348568454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-14395375.941843918</v>
      </c>
      <c r="R991" s="25">
        <f t="array" aca="1" ref="R991" ca="1">INDEX('Lorri 401b'!L:L,MATCH('Retirement Calculator'!A991,'Lorri 401b'!N:N,0),0)</f>
        <v>-33989055.61614316</v>
      </c>
      <c r="S991" s="25">
        <f t="shared" ca="1" si="787"/>
        <v>-48384431.557987079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-14463787.286455296</v>
      </c>
      <c r="R992" s="25">
        <f t="array" aca="1" ref="R992" ca="1">INDEX('Lorri 401b'!L:L,MATCH('Retirement Calculator'!A992,'Lorri 401b'!N:N,0),0)</f>
        <v>-34152422.215156309</v>
      </c>
      <c r="S992" s="25">
        <f t="shared" ca="1" si="787"/>
        <v>-48616209.501611605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-14532483.678335888</v>
      </c>
      <c r="R993" s="25">
        <f t="array" aca="1" ref="R993" ca="1">INDEX('Lorri 401b'!L:L,MATCH('Retirement Calculator'!A993,'Lorri 401b'!N:N,0),0)</f>
        <v>-34316469.508332014</v>
      </c>
      <c r="S993" s="25">
        <f t="shared" ca="1" si="787"/>
        <v>-48848953.186667904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-14601466.305182649</v>
      </c>
      <c r="R994" s="25">
        <f t="array" aca="1" ref="R994" ca="1">INDEX('Lorri 401b'!L:L,MATCH('Retirement Calculator'!A994,'Lorri 401b'!N:N,0),0)</f>
        <v>-34481200.331895955</v>
      </c>
      <c r="S994" s="25">
        <f t="shared" ca="1" si="787"/>
        <v>-49082666.637078606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-14670736.359641271</v>
      </c>
      <c r="R995" s="25">
        <f t="array" aca="1" ref="R995" ca="1">INDEX('Lorri 401b'!L:L,MATCH('Retirement Calculator'!A995,'Lorri 401b'!N:N,0),0)</f>
        <v>-34646617.53389141</v>
      </c>
      <c r="S995" s="25">
        <f t="shared" ca="1" si="787"/>
        <v>-49317353.893532678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-14740295.039326804</v>
      </c>
      <c r="R996" s="25">
        <f t="array" aca="1" ref="R996" ca="1">INDEX('Lorri 401b'!L:L,MATCH('Retirement Calculator'!A996,'Lorri 401b'!N:N,0),0)</f>
        <v>-34812723.974228509</v>
      </c>
      <c r="S996" s="25">
        <f t="shared" ca="1" si="787"/>
        <v>-49553019.013555311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-14810143.546844359</v>
      </c>
      <c r="R997" s="25">
        <f t="array" aca="1" ref="R997" ca="1">INDEX('Lorri 401b'!L:L,MATCH('Retirement Calculator'!A997,'Lorri 401b'!N:N,0),0)</f>
        <v>-34979522.524733685</v>
      </c>
      <c r="S997" s="25">
        <f t="shared" ca="1" si="787"/>
        <v>-49789666.071578041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-14880283.089809906</v>
      </c>
      <c r="R998" s="25">
        <f t="array" aca="1" ref="R998" ca="1">INDEX('Lorri 401b'!L:L,MATCH('Retirement Calculator'!A998,'Lorri 401b'!N:N,0),0)</f>
        <v>-35147016.069199294</v>
      </c>
      <c r="S998" s="25">
        <f t="shared" ca="1" si="787"/>
        <v>-50027299.159009203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-14950714.880871141</v>
      </c>
      <c r="R999" s="25">
        <f t="array" aca="1" ref="R999" ca="1">INDEX('Lorri 401b'!L:L,MATCH('Retirement Calculator'!A999,'Lorri 401b'!N:N,0),0)</f>
        <v>-35315207.503433511</v>
      </c>
      <c r="S999" s="25">
        <f t="shared" ca="1" si="787"/>
        <v>-50265922.38430465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-15021440.137728466</v>
      </c>
      <c r="R1000" s="25">
        <f t="array" aca="1" ref="R1000" ca="1">INDEX('Lorri 401b'!L:L,MATCH('Retirement Calculator'!A1000,'Lorri 401b'!N:N,0),0)</f>
        <v>-35484099.735310368</v>
      </c>
      <c r="S1000" s="25">
        <f t="shared" ca="1" si="787"/>
        <v>-50505539.873038836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-15092460.083156029</v>
      </c>
      <c r="R1001" s="25">
        <f t="array" aca="1" ref="R1001" ca="1">INDEX('Lorri 401b'!L:L,MATCH('Retirement Calculator'!A1001,'Lorri 401b'!N:N,0),0)</f>
        <v>-35653695.684820049</v>
      </c>
      <c r="S1001" s="25">
        <f t="shared" ca="1" si="787"/>
        <v>-50746155.767976075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-15163775.945022874</v>
      </c>
      <c r="R1002" s="25">
        <f t="array" aca="1" ref="R1002" ca="1">INDEX('Lorri 401b'!L:L,MATCH('Retirement Calculator'!A1002,'Lorri 401b'!N:N,0),0)</f>
        <v>-35823998.284119353</v>
      </c>
      <c r="S1002" s="25">
        <f t="shared" ca="1" si="787"/>
        <v>-50987774.229142226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-15235388.956314163</v>
      </c>
      <c r="R1003" s="25">
        <f t="array" aca="1" ref="R1003" ca="1">INDEX('Lorri 401b'!L:L,MATCH('Retirement Calculator'!A1003,'Lorri 401b'!N:N,0),0)</f>
        <v>-35995010.477582403</v>
      </c>
      <c r="S1003" s="25">
        <f t="shared" ca="1" si="787"/>
        <v>-51230399.433896564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-15307300.355152501</v>
      </c>
      <c r="R1004" s="25">
        <f t="array" aca="1" ref="R1004" ca="1">INDEX('Lorri 401b'!L:L,MATCH('Retirement Calculator'!A1004,'Lorri 401b'!N:N,0),0)</f>
        <v>-36166735.22185155</v>
      </c>
      <c r="S1004" s="25">
        <f t="shared" ca="1" si="787"/>
        <v>-51474035.577004053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-15379511.384819331</v>
      </c>
      <c r="R1005" s="25">
        <f t="array" aca="1" ref="R1005" ca="1">INDEX('Lorri 401b'!L:L,MATCH('Retirement Calculator'!A1005,'Lorri 401b'!N:N,0),0)</f>
        <v>-36339175.485888489</v>
      </c>
      <c r="S1005" s="25">
        <f t="shared" ca="1" si="787"/>
        <v>-51718686.870707817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-15452023.29377644</v>
      </c>
      <c r="R1006" s="25">
        <f t="array" aca="1" ref="R1006" ca="1">INDEX('Lorri 401b'!L:L,MATCH('Retirement Calculator'!A1006,'Lorri 401b'!N:N,0),0)</f>
        <v>-36512334.25102558</v>
      </c>
      <c r="S1006" s="25">
        <f t="shared" ca="1" si="787"/>
        <v>-51964357.544802018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-15524837.335687537</v>
      </c>
      <c r="R1007" s="25">
        <f t="array" aca="1" ref="R1007" ca="1">INDEX('Lorri 401b'!L:L,MATCH('Retirement Calculator'!A1007,'Lorri 401b'!N:N,0),0)</f>
        <v>-36686214.511017404</v>
      </c>
      <c r="S1007" s="25">
        <f t="shared" ca="1" si="787"/>
        <v>-52211051.846704945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-15597954.76943993</v>
      </c>
      <c r="R1008" s="25">
        <f t="array" aca="1" ref="R1008" ca="1">INDEX('Lorri 401b'!L:L,MATCH('Retirement Calculator'!A1008,'Lorri 401b'!N:N,0),0)</f>
        <v>-36860819.272092529</v>
      </c>
      <c r="S1008" s="25">
        <f t="shared" ca="1" si="787"/>
        <v>-52458774.041532457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-15671376.859166291</v>
      </c>
      <c r="R1009" s="25">
        <f t="array" aca="1" ref="R1009" ca="1">INDEX('Lorri 401b'!L:L,MATCH('Retirement Calculator'!A1009,'Lorri 401b'!N:N,0),0)</f>
        <v>-37036151.553005472</v>
      </c>
      <c r="S1009" s="25">
        <f t="shared" ca="1" si="787"/>
        <v>-52707528.412171766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-15745104.874266511</v>
      </c>
      <c r="R1010" s="25">
        <f t="array" aca="1" ref="R1010" ca="1">INDEX('Lorri 401b'!L:L,MATCH('Retirement Calculator'!A1010,'Lorri 401b'!N:N,0),0)</f>
        <v>-37212214.385088883</v>
      </c>
      <c r="S1010" s="25">
        <f t="shared" ca="1" si="787"/>
        <v>-52957319.259355396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-15819140.089429649</v>
      </c>
      <c r="R1011" s="25">
        <f t="array" aca="1" ref="R1011" ca="1">INDEX('Lorri 401b'!L:L,MATCH('Retirement Calculator'!A1011,'Lorri 401b'!N:N,0),0)</f>
        <v>-37389010.812305972</v>
      </c>
      <c r="S1011" s="25">
        <f t="shared" ca="1" si="787"/>
        <v>-53208150.901735619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-15893483.784655966</v>
      </c>
      <c r="R1012" s="25">
        <f t="array" aca="1" ref="R1012" ca="1">INDEX('Lorri 401b'!L:L,MATCH('Retirement Calculator'!A1012,'Lorri 401b'!N:N,0),0)</f>
        <v>-37566543.891303137</v>
      </c>
      <c r="S1012" s="25">
        <f t="shared" ca="1" si="787"/>
        <v>-53460027.675959103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-15968137.245279061</v>
      </c>
      <c r="R1013" s="25">
        <f t="array" aca="1" ref="R1013" ca="1">INDEX('Lorri 401b'!L:L,MATCH('Retirement Calculator'!A1013,'Lorri 401b'!N:N,0),0)</f>
        <v>-37744816.691462785</v>
      </c>
      <c r="S1013" s="25">
        <f t="shared" ca="1" si="787"/>
        <v>-53712953.936741844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-16043101.761988085</v>
      </c>
      <c r="R1014" s="25">
        <f t="array" aca="1" ref="R1014" ca="1">INDEX('Lorri 401b'!L:L,MATCH('Retirement Calculator'!A1014,'Lorri 401b'!N:N,0),0)</f>
        <v>-37923832.294956438</v>
      </c>
      <c r="S1014" s="25">
        <f t="shared" ca="1" si="787"/>
        <v>-53966934.056944519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-16118378.630850064</v>
      </c>
      <c r="R1015" s="25">
        <f t="array" aca="1" ref="R1015" ca="1">INDEX('Lorri 401b'!L:L,MATCH('Retirement Calculator'!A1015,'Lorri 401b'!N:N,0),0)</f>
        <v>-38103593.796797976</v>
      </c>
      <c r="S1015" s="25">
        <f t="shared" ca="1" si="787"/>
        <v>-54221972.427648038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-16193969.1533323</v>
      </c>
      <c r="R1016" s="25">
        <f t="array" aca="1" ref="R1016" ca="1">INDEX('Lorri 401b'!L:L,MATCH('Retirement Calculator'!A1016,'Lorri 401b'!N:N,0),0)</f>
        <v>-38284104.304897189</v>
      </c>
      <c r="S1016" s="25">
        <f t="shared" ca="1" si="787"/>
        <v>-54478073.45822949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-16269874.636324881</v>
      </c>
      <c r="R1017" s="25">
        <f t="array" aca="1" ref="R1017" ca="1">INDEX('Lorri 401b'!L:L,MATCH('Retirement Calculator'!A1017,'Lorri 401b'!N:N,0),0)</f>
        <v>-38465366.940113485</v>
      </c>
      <c r="S1017" s="25">
        <f t="shared" ca="1" si="787"/>
        <v>-54735241.576438367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-16346096.392163262</v>
      </c>
      <c r="R1018" s="25">
        <f t="array" aca="1" ref="R1018" ca="1">INDEX('Lorri 401b'!L:L,MATCH('Retirement Calculator'!A1018,'Lorri 401b'!N:N,0),0)</f>
        <v>-38647384.836309843</v>
      </c>
      <c r="S1018" s="25">
        <f t="shared" ca="1" si="787"/>
        <v>-54993481.228473105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-16422635.73865097</v>
      </c>
      <c r="R1019" s="25">
        <f t="array" aca="1" ref="R1019" ca="1">INDEX('Lorri 401b'!L:L,MATCH('Retirement Calculator'!A1019,'Lorri 401b'!N:N,0),0)</f>
        <v>-38830161.140407018</v>
      </c>
      <c r="S1019" s="25">
        <f t="shared" ca="1" si="787"/>
        <v>-55252796.879057989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-16499493.999082377</v>
      </c>
      <c r="R1020" s="25">
        <f t="array" aca="1" ref="R1020" ca="1">INDEX('Lorri 401b'!L:L,MATCH('Retirement Calculator'!A1020,'Lorri 401b'!N:N,0),0)</f>
        <v>-39013699.012437932</v>
      </c>
      <c r="S1020" s="25">
        <f t="shared" ca="1" si="787"/>
        <v>-55513193.011520311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-16576672.502265582</v>
      </c>
      <c r="R1021" s="25">
        <f t="array" aca="1" ref="R1021" ca="1">INDEX('Lorri 401b'!L:L,MATCH('Retirement Calculator'!A1021,'Lorri 401b'!N:N,0),0)</f>
        <v>-39198001.625602312</v>
      </c>
      <c r="S1021" s="25">
        <f t="shared" ca="1" si="787"/>
        <v>-55774674.127867892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-16654172.582545383</v>
      </c>
      <c r="R1022" s="25">
        <f t="array" aca="1" ref="R1022" ca="1">INDEX('Lorri 401b'!L:L,MATCH('Retirement Calculator'!A1022,'Lorri 401b'!N:N,0),0)</f>
        <v>-39383072.166321546</v>
      </c>
      <c r="S1022" s="25">
        <f t="shared" ca="1" si="787"/>
        <v>-56037244.748866931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-16731995.579826349</v>
      </c>
      <c r="R1023" s="25">
        <f t="array" aca="1" ref="R1023" ca="1">INDEX('Lorri 401b'!L:L,MATCH('Retirement Calculator'!A1023,'Lorri 401b'!N:N,0),0)</f>
        <v>-39568913.834293775</v>
      </c>
      <c r="S1023" s="25">
        <f t="shared" ca="1" si="787"/>
        <v>-56300909.414120123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-16810142.839595988</v>
      </c>
      <c r="R1024" s="25">
        <f t="array" aca="1" ref="R1024" ca="1">INDEX('Lorri 401b'!L:L,MATCH('Retirement Calculator'!A1024,'Lorri 401b'!N:N,0),0)</f>
        <v>-39755529.84254922</v>
      </c>
      <c r="S1024" s="25">
        <f t="shared" ca="1" si="787"/>
        <v>-56565672.682145208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-16888615.712947998</v>
      </c>
      <c r="R1025" s="25">
        <f t="array" aca="1" ref="R1025" ca="1">INDEX('Lorri 401b'!L:L,MATCH('Retirement Calculator'!A1025,'Lorri 401b'!N:N,0),0)</f>
        <v>-39942923.417505726</v>
      </c>
      <c r="S1025" s="25">
        <f t="shared" ca="1" si="787"/>
        <v>-56831539.130453721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-16967415.556605641</v>
      </c>
      <c r="R1026" s="25">
        <f t="array" aca="1" ref="R1026" ca="1">INDEX('Lorri 401b'!L:L,MATCH('Retirement Calculator'!A1026,'Lorri 401b'!N:N,0),0)</f>
        <v>-40131097.799024552</v>
      </c>
      <c r="S1026" s="25">
        <f t="shared" ca="1" si="787"/>
        <v>-57098513.355630189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-17046543.732945189</v>
      </c>
      <c r="R1027" s="25">
        <f t="array" aca="1" ref="R1027" ca="1">INDEX('Lorri 401b'!L:L,MATCH('Retirement Calculator'!A1027,'Lorri 401b'!N:N,0),0)</f>
        <v>-40320056.240466379</v>
      </c>
      <c r="S1027" s="25">
        <f t="shared" ca="1" si="787"/>
        <v>-57366599.973411568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-17126001.610019486</v>
      </c>
      <c r="R1028" s="25">
        <f t="array" aca="1" ref="R1028" ca="1">INDEX('Lorri 401b'!L:L,MATCH('Retirement Calculator'!A1028,'Lorri 401b'!N:N,0),0)</f>
        <v>-40509802.00874754</v>
      </c>
      <c r="S1028" s="25">
        <f t="shared" ca="1" si="787"/>
        <v>-57635803.618767023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-17205790.561581593</v>
      </c>
      <c r="R1029" s="25">
        <f t="array" aca="1" ref="R1029" ca="1">INDEX('Lorri 401b'!L:L,MATCH('Retirement Calculator'!A1029,'Lorri 401b'!N:N,0),0)</f>
        <v>-40700338.384396546</v>
      </c>
      <c r="S1029" s="25">
        <f t="shared" ca="1" si="787"/>
        <v>-57906128.945978135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-17285911.967108544</v>
      </c>
      <c r="R1030" s="25">
        <f t="array" aca="1" ref="R1030" ca="1">INDEX('Lorri 401b'!L:L,MATCH('Retirement Calculator'!A1030,'Lorri 401b'!N:N,0),0)</f>
        <v>-40891668.661610752</v>
      </c>
      <c r="S1030" s="25">
        <f t="shared" ca="1" si="787"/>
        <v>-58177580.6287193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-17366367.211825188</v>
      </c>
      <c r="R1031" s="25">
        <f t="array" aca="1" ref="R1031" ca="1">INDEX('Lorri 401b'!L:L,MATCH('Retirement Calculator'!A1031,'Lorri 401b'!N:N,0),0)</f>
        <v>-41083796.148313351</v>
      </c>
      <c r="S1031" s="25">
        <f t="shared" ref="S1031:S1171" ca="1" si="1047">SUM(Q1031:R1031)</f>
        <v>-58450163.360138535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-17447157.686728153</v>
      </c>
      <c r="R1032" s="25">
        <f t="array" aca="1" ref="R1032" ca="1">INDEX('Lorri 401b'!L:L,MATCH('Retirement Calculator'!A1032,'Lorri 401b'!N:N,0),0)</f>
        <v>-41276724.166210547</v>
      </c>
      <c r="S1032" s="25">
        <f t="shared" ca="1" si="1047"/>
        <v>-58723881.852938697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-17528284.788609881</v>
      </c>
      <c r="R1033" s="25">
        <f t="array" aca="1" ref="R1033" ca="1">INDEX('Lorri 401b'!L:L,MATCH('Retirement Calculator'!A1033,'Lorri 401b'!N:N,0),0)</f>
        <v>-41470456.050848976</v>
      </c>
      <c r="S1033" s="25">
        <f t="shared" ca="1" si="1047"/>
        <v>-58998740.839458853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-17609749.920082781</v>
      </c>
      <c r="R1034" s="25">
        <f t="array" aca="1" ref="R1034" ca="1">INDEX('Lorri 401b'!L:L,MATCH('Retirement Calculator'!A1034,'Lorri 401b'!N:N,0),0)</f>
        <v>-41664995.151673399</v>
      </c>
      <c r="S1034" s="25">
        <f t="shared" ca="1" si="1047"/>
        <v>-59274745.071756184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-17691554.489603486</v>
      </c>
      <c r="R1035" s="25">
        <f t="array" aca="1" ref="R1035" ca="1">INDEX('Lorri 401b'!L:L,MATCH('Retirement Calculator'!A1035,'Lorri 401b'!N:N,0),0)</f>
        <v>-41860344.832084596</v>
      </c>
      <c r="S1035" s="25">
        <f t="shared" ca="1" si="1047"/>
        <v>-59551899.321688086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-17773699.911497194</v>
      </c>
      <c r="R1036" s="25">
        <f t="array" aca="1" ref="R1036" ca="1">INDEX('Lorri 401b'!L:L,MATCH('Retirement Calculator'!A1036,'Lorri 401b'!N:N,0),0)</f>
        <v>-42056508.469497502</v>
      </c>
      <c r="S1036" s="25">
        <f t="shared" ca="1" si="1047"/>
        <v>-59830208.380994692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-17856187.605982125</v>
      </c>
      <c r="R1037" s="25">
        <f t="array" aca="1" ref="R1037" ca="1">INDEX('Lorri 401b'!L:L,MATCH('Retirement Calculator'!A1037,'Lorri 401b'!N:N,0),0)</f>
        <v>-42253489.455399632</v>
      </c>
      <c r="S1037" s="25">
        <f t="shared" ca="1" si="1047"/>
        <v>-60109677.061381757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-17939018.999194078</v>
      </c>
      <c r="R1038" s="25">
        <f t="array" aca="1" ref="R1038" ca="1">INDEX('Lorri 401b'!L:L,MATCH('Retirement Calculator'!A1038,'Lorri 401b'!N:N,0),0)</f>
        <v>-42451291.195409685</v>
      </c>
      <c r="S1038" s="25">
        <f t="shared" ca="1" si="1047"/>
        <v>-60390310.194603764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-18022195.523211081</v>
      </c>
      <c r="R1039" s="25">
        <f t="array" aca="1" ref="R1039" ca="1">INDEX('Lorri 401b'!L:L,MATCH('Retirement Calculator'!A1039,'Lorri 401b'!N:N,0),0)</f>
        <v>-42649917.109336451</v>
      </c>
      <c r="S1039" s="25">
        <f t="shared" ca="1" si="1047"/>
        <v>-60672112.632547528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-18105718.616078153</v>
      </c>
      <c r="R1040" s="25">
        <f t="array" aca="1" ref="R1040" ca="1">INDEX('Lorri 401b'!L:L,MATCH('Retirement Calculator'!A1040,'Lorri 401b'!N:N,0),0)</f>
        <v>-42849370.631237909</v>
      </c>
      <c r="S1040" s="25">
        <f t="shared" ca="1" si="1047"/>
        <v>-60955089.247316062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-18189589.721832171</v>
      </c>
      <c r="R1041" s="25">
        <f t="array" aca="1" ref="R1041" ca="1">INDEX('Lorri 401b'!L:L,MATCH('Retirement Calculator'!A1041,'Lorri 401b'!N:N,0),0)</f>
        <v>-43049655.209480621</v>
      </c>
      <c r="S1041" s="25">
        <f t="shared" ca="1" si="1047"/>
        <v>-61239244.931312792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-18273810.29052683</v>
      </c>
      <c r="R1042" s="25">
        <f t="array" aca="1" ref="R1042" ca="1">INDEX('Lorri 401b'!L:L,MATCH('Retirement Calculator'!A1042,'Lorri 401b'!N:N,0),0)</f>
        <v>-43250774.306799345</v>
      </c>
      <c r="S1042" s="25">
        <f t="shared" ca="1" si="1047"/>
        <v>-61524584.597326174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-18358381.778257716</v>
      </c>
      <c r="R1043" s="25">
        <f t="array" aca="1" ref="R1043" ca="1">INDEX('Lorri 401b'!L:L,MATCH('Retirement Calculator'!A1043,'Lorri 401b'!N:N,0),0)</f>
        <v>-43452731.400356896</v>
      </c>
      <c r="S1043" s="25">
        <f t="shared" ca="1" si="1047"/>
        <v>-61811113.178614616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-18443305.647187483</v>
      </c>
      <c r="R1044" s="25">
        <f t="array" aca="1" ref="R1044" ca="1">INDEX('Lorri 401b'!L:L,MATCH('Retirement Calculator'!A1044,'Lorri 401b'!N:N,0),0)</f>
        <v>-43655529.981804274</v>
      </c>
      <c r="S1044" s="25">
        <f t="shared" ca="1" si="1047"/>
        <v>-62098835.628991753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-18528583.365571123</v>
      </c>
      <c r="R1045" s="25">
        <f t="array" aca="1" ref="R1045" ca="1">INDEX('Lorri 401b'!L:L,MATCH('Retirement Calculator'!A1045,'Lorri 401b'!N:N,0),0)</f>
        <v>-43859173.557341017</v>
      </c>
      <c r="S1045" s="25">
        <f t="shared" ca="1" si="1047"/>
        <v>-62387756.922912136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-18614216.407781363</v>
      </c>
      <c r="R1046" s="25">
        <f t="array" aca="1" ref="R1046" ca="1">INDEX('Lorri 401b'!L:L,MATCH('Retirement Calculator'!A1046,'Lorri 401b'!N:N,0),0)</f>
        <v>-44063665.647775829</v>
      </c>
      <c r="S1046" s="25">
        <f t="shared" ca="1" si="1047"/>
        <v>-62677882.055557191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-18700206.254334144</v>
      </c>
      <c r="R1047" s="25">
        <f t="array" aca="1" ref="R1047" ca="1">INDEX('Lorri 401b'!L:L,MATCH('Retirement Calculator'!A1047,'Lorri 401b'!N:N,0),0)</f>
        <v>-44269009.788587451</v>
      </c>
      <c r="S1047" s="25">
        <f t="shared" ca="1" si="1047"/>
        <v>-62969216.042921595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-18786554.39191423</v>
      </c>
      <c r="R1048" s="25">
        <f t="array" aca="1" ref="R1048" ca="1">INDEX('Lorri 401b'!L:L,MATCH('Retirement Calculator'!A1048,'Lorri 401b'!N:N,0),0)</f>
        <v>-44475209.529985785</v>
      </c>
      <c r="S1048" s="25">
        <f t="shared" ca="1" si="1047"/>
        <v>-63261763.921900019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-18873262.313400898</v>
      </c>
      <c r="R1049" s="25">
        <f t="array" aca="1" ref="R1049" ca="1">INDEX('Lorri 401b'!L:L,MATCH('Retirement Calculator'!A1049,'Lorri 401b'!N:N,0),0)</f>
        <v>-44682268.436973281</v>
      </c>
      <c r="S1049" s="25">
        <f t="shared" ca="1" si="1047"/>
        <v>-63555530.750374183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-18960331.517893761</v>
      </c>
      <c r="R1050" s="25">
        <f t="array" aca="1" ref="R1050" ca="1">INDEX('Lorri 401b'!L:L,MATCH('Retirement Calculator'!A1050,'Lorri 401b'!N:N,0),0)</f>
        <v>-44890190.089406557</v>
      </c>
      <c r="S1050" s="25">
        <f t="shared" ca="1" si="1047"/>
        <v>-63850521.607300319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-19047763.510738678</v>
      </c>
      <c r="R1051" s="25">
        <f t="array" aca="1" ref="R1051" ca="1">INDEX('Lorri 401b'!L:L,MATCH('Retirement Calculator'!A1051,'Lorri 401b'!N:N,0),0)</f>
        <v>-45098978.082058303</v>
      </c>
      <c r="S1051" s="25">
        <f t="shared" ca="1" si="1047"/>
        <v>-64146741.592796981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-19135559.803553782</v>
      </c>
      <c r="R1052" s="25">
        <f t="array" aca="1" ref="R1052" ca="1">INDEX('Lorri 401b'!L:L,MATCH('Retirement Calculator'!A1052,'Lorri 401b'!N:N,0),0)</f>
        <v>-45308636.024679437</v>
      </c>
      <c r="S1052" s="25">
        <f t="shared" ca="1" si="1047"/>
        <v>-64444195.82823322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-19223721.914255615</v>
      </c>
      <c r="R1053" s="25">
        <f t="array" aca="1" ref="R1053" ca="1">INDEX('Lorri 401b'!L:L,MATCH('Retirement Calculator'!A1053,'Lorri 401b'!N:N,0),0)</f>
        <v>-45519167.542061493</v>
      </c>
      <c r="S1053" s="25">
        <f t="shared" ca="1" si="1047"/>
        <v>-64742889.456317112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-19312251.367085375</v>
      </c>
      <c r="R1054" s="25">
        <f t="array" aca="1" ref="R1054" ca="1">INDEX('Lorri 401b'!L:L,MATCH('Retirement Calculator'!A1054,'Lorri 401b'!N:N,0),0)</f>
        <v>-45730576.274099305</v>
      </c>
      <c r="S1054" s="25">
        <f t="shared" ca="1" si="1047"/>
        <v>-65042827.64118468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-19401149.692635257</v>
      </c>
      <c r="R1055" s="25">
        <f t="array" aca="1" ref="R1055" ca="1">INDEX('Lorri 401b'!L:L,MATCH('Retirement Calculator'!A1055,'Lorri 401b'!N:N,0),0)</f>
        <v>-45942865.875853941</v>
      </c>
      <c r="S1055" s="25">
        <f t="shared" ca="1" si="1047"/>
        <v>-65344015.568489194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-19490418.42787493</v>
      </c>
      <c r="R1056" s="25">
        <f t="array" aca="1" ref="R1056" ca="1">INDEX('Lorri 401b'!L:L,MATCH('Retirement Calculator'!A1056,'Lorri 401b'!N:N,0),0)</f>
        <v>-46156040.017615885</v>
      </c>
      <c r="S1056" s="25">
        <f t="shared" ca="1" si="1047"/>
        <v>-65646458.445490815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-19580059.116178103</v>
      </c>
      <c r="R1057" s="25">
        <f t="array" aca="1" ref="R1057" ca="1">INDEX('Lorri 401b'!L:L,MATCH('Retirement Calculator'!A1057,'Lorri 401b'!N:N,0),0)</f>
        <v>-46370102.384968504</v>
      </c>
      <c r="S1057" s="25">
        <f t="shared" ca="1" si="1047"/>
        <v>-65950161.501146607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-19670073.307349205</v>
      </c>
      <c r="R1058" s="25">
        <f t="array" aca="1" ref="R1058" ca="1">INDEX('Lorri 401b'!L:L,MATCH('Retirement Calculator'!A1058,'Lorri 401b'!N:N,0),0)</f>
        <v>-46585056.678851761</v>
      </c>
      <c r="S1058" s="25">
        <f t="shared" ca="1" si="1047"/>
        <v>-66255129.986200966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-19760462.557650186</v>
      </c>
      <c r="R1059" s="25">
        <f t="array" aca="1" ref="R1059" ca="1">INDEX('Lorri 401b'!L:L,MATCH('Retirement Calculator'!A1059,'Lorri 401b'!N:N,0),0)</f>
        <v>-46800906.615626201</v>
      </c>
      <c r="S1059" s="25">
        <f t="shared" ca="1" si="1047"/>
        <v>-66561369.173276387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-19851228.429827422</v>
      </c>
      <c r="R1060" s="25">
        <f t="array" aca="1" ref="R1060" ca="1">INDEX('Lorri 401b'!L:L,MATCH('Retirement Calculator'!A1060,'Lorri 401b'!N:N,0),0)</f>
        <v>-47017655.927137196</v>
      </c>
      <c r="S1060" s="25">
        <f t="shared" ca="1" si="1047"/>
        <v>-66868884.356964618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-19942372.493138731</v>
      </c>
      <c r="R1061" s="25">
        <f t="array" aca="1" ref="R1061" ca="1">INDEX('Lorri 401b'!L:L,MATCH('Retirement Calculator'!A1061,'Lorri 401b'!N:N,0),0)</f>
        <v>-47235308.360779487</v>
      </c>
      <c r="S1061" s="25">
        <f t="shared" ca="1" si="1047"/>
        <v>-67177680.853918225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-20033896.3233805</v>
      </c>
      <c r="R1062" s="25">
        <f t="array" aca="1" ref="R1062" ca="1">INDEX('Lorri 401b'!L:L,MATCH('Retirement Calculator'!A1062,'Lorri 401b'!N:N,0),0)</f>
        <v>-47453867.679561958</v>
      </c>
      <c r="S1062" s="25">
        <f t="shared" ca="1" si="1047"/>
        <v>-67487764.002942458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-20125801.502914947</v>
      </c>
      <c r="R1063" s="25">
        <f t="array" aca="1" ref="R1063" ca="1">INDEX('Lorri 401b'!L:L,MATCH('Retirement Calculator'!A1063,'Lorri 401b'!N:N,0),0)</f>
        <v>-47673337.66217269</v>
      </c>
      <c r="S1063" s="25">
        <f t="shared" ca="1" si="1047"/>
        <v>-67799139.16508764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-20218089.62069745</v>
      </c>
      <c r="R1064" s="25">
        <f t="array" aca="1" ref="R1064" ca="1">INDEX('Lorri 401b'!L:L,MATCH('Retirement Calculator'!A1064,'Lorri 401b'!N:N,0),0)</f>
        <v>-47893722.103044301</v>
      </c>
      <c r="S1064" s="25">
        <f t="shared" ca="1" si="1047"/>
        <v>-68111811.723741755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-20310762.272304047</v>
      </c>
      <c r="R1065" s="25">
        <f t="array" aca="1" ref="R1065" ca="1">INDEX('Lorri 401b'!L:L,MATCH('Retirement Calculator'!A1065,'Lorri 401b'!N:N,0),0)</f>
        <v>-48115024.812419541</v>
      </c>
      <c r="S1065" s="25">
        <f t="shared" ca="1" si="1047"/>
        <v>-68425787.084723592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-20403821.059959006</v>
      </c>
      <c r="R1066" s="25">
        <f t="array" aca="1" ref="R1066" ca="1">INDEX('Lorri 401b'!L:L,MATCH('Retirement Calculator'!A1066,'Lorri 401b'!N:N,0),0)</f>
        <v>-48337249.616417177</v>
      </c>
      <c r="S1066" s="25">
        <f t="shared" ca="1" si="1047"/>
        <v>-68741070.676376179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-20497267.592562526</v>
      </c>
      <c r="R1067" s="25">
        <f t="array" aca="1" ref="R1067" ca="1">INDEX('Lorri 401b'!L:L,MATCH('Retirement Calculator'!A1067,'Lorri 401b'!N:N,0),0)</f>
        <v>-48560400.35709814</v>
      </c>
      <c r="S1067" s="25">
        <f t="shared" ca="1" si="1047"/>
        <v>-69057667.949660659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-20591103.485718563</v>
      </c>
      <c r="R1068" s="25">
        <f t="array" aca="1" ref="R1068" ca="1">INDEX('Lorri 401b'!L:L,MATCH('Retirement Calculator'!A1068,'Lorri 401b'!N:N,0),0)</f>
        <v>-48784480.892531939</v>
      </c>
      <c r="S1068" s="25">
        <f t="shared" ca="1" si="1047"/>
        <v>-69375584.37825051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-20685330.361762751</v>
      </c>
      <c r="R1069" s="25">
        <f t="array" aca="1" ref="R1069" ca="1">INDEX('Lorri 401b'!L:L,MATCH('Retirement Calculator'!A1069,'Lorri 401b'!N:N,0),0)</f>
        <v>-49009495.096863374</v>
      </c>
      <c r="S1069" s="25">
        <f t="shared" ca="1" si="1047"/>
        <v>-69694825.458626121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-20779949.849790454</v>
      </c>
      <c r="R1070" s="25">
        <f t="array" aca="1" ref="R1070" ca="1">INDEX('Lorri 401b'!L:L,MATCH('Retirement Calculator'!A1070,'Lorri 401b'!N:N,0),0)</f>
        <v>-49235446.860379525</v>
      </c>
      <c r="S1070" s="25">
        <f t="shared" ca="1" si="1047"/>
        <v>-70015396.710169971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-20874963.58568494</v>
      </c>
      <c r="R1071" s="25">
        <f t="array" aca="1" ref="R1071" ca="1">INDEX('Lorri 401b'!L:L,MATCH('Retirement Calculator'!A1071,'Lorri 401b'!N:N,0),0)</f>
        <v>-49462340.089576997</v>
      </c>
      <c r="S1071" s="25">
        <f t="shared" ca="1" si="1047"/>
        <v>-70337303.675261945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-20970373.212145653</v>
      </c>
      <c r="R1072" s="25">
        <f t="array" aca="1" ref="R1072" ca="1">INDEX('Lorri 401b'!L:L,MATCH('Retirement Calculator'!A1072,'Lorri 401b'!N:N,0),0)</f>
        <v>-49690178.707229458</v>
      </c>
      <c r="S1072" s="25">
        <f t="shared" ca="1" si="1047"/>
        <v>-70660551.919375107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-21066180.378716618</v>
      </c>
      <c r="R1073" s="25">
        <f t="array" aca="1" ref="R1073" ca="1">INDEX('Lorri 401b'!L:L,MATCH('Retirement Calculator'!A1073,'Lorri 401b'!N:N,0),0)</f>
        <v>-49918966.652455471</v>
      </c>
      <c r="S1073" s="25">
        <f t="shared" ca="1" si="1047"/>
        <v>-70985147.031172097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-21162386.741814964</v>
      </c>
      <c r="R1074" s="25">
        <f t="array" aca="1" ref="R1074" ca="1">INDEX('Lorri 401b'!L:L,MATCH('Retirement Calculator'!A1074,'Lorri 401b'!N:N,0),0)</f>
        <v>-50148707.88078659</v>
      </c>
      <c r="S1074" s="25">
        <f t="shared" ca="1" si="1047"/>
        <v>-71311094.622601554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-21258993.964759551</v>
      </c>
      <c r="R1075" s="25">
        <f t="array" aca="1" ref="R1075" ca="1">INDEX('Lorri 401b'!L:L,MATCH('Retirement Calculator'!A1075,'Lorri 401b'!N:N,0),0)</f>
        <v>-50379406.364235759</v>
      </c>
      <c r="S1075" s="25">
        <f t="shared" ca="1" si="1047"/>
        <v>-71638400.328995317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-21356003.717799742</v>
      </c>
      <c r="R1076" s="25">
        <f t="array" aca="1" ref="R1076" ca="1">INDEX('Lorri 401b'!L:L,MATCH('Retirement Calculator'!A1076,'Lorri 401b'!N:N,0),0)</f>
        <v>-50611066.091365963</v>
      </c>
      <c r="S1076" s="25">
        <f t="shared" ca="1" si="1047"/>
        <v>-71967069.809165701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-21453417.678144269</v>
      </c>
      <c r="R1077" s="25">
        <f t="array" aca="1" ref="R1077" ca="1">INDEX('Lorri 401b'!L:L,MATCH('Retirement Calculator'!A1077,'Lorri 401b'!N:N,0),0)</f>
        <v>-50843691.067359209</v>
      </c>
      <c r="S1077" s="25">
        <f t="shared" ca="1" si="1047"/>
        <v>-72297108.745503485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-21551237.52999023</v>
      </c>
      <c r="R1078" s="25">
        <f t="array" aca="1" ref="R1078" ca="1">INDEX('Lorri 401b'!L:L,MATCH('Retirement Calculator'!A1078,'Lorri 401b'!N:N,0),0)</f>
        <v>-51077285.314085759</v>
      </c>
      <c r="S1078" s="25">
        <f t="shared" ca="1" si="1047"/>
        <v>-72628522.844075993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-21649464.964552216</v>
      </c>
      <c r="R1079" s="25">
        <f t="array" aca="1" ref="R1079" ca="1">INDEX('Lorri 401b'!L:L,MATCH('Retirement Calculator'!A1079,'Lorri 401b'!N:N,0),0)</f>
        <v>-51311852.87017367</v>
      </c>
      <c r="S1079" s="25">
        <f t="shared" ca="1" si="1047"/>
        <v>-72961317.834725887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-21748101.680091545</v>
      </c>
      <c r="R1080" s="25">
        <f t="array" aca="1" ref="R1080" ca="1">INDEX('Lorri 401b'!L:L,MATCH('Retirement Calculator'!A1080,'Lorri 401b'!N:N,0),0)</f>
        <v>-51547397.791078612</v>
      </c>
      <c r="S1080" s="25">
        <f t="shared" ca="1" si="1047"/>
        <v>-73295499.471170157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-21847149.381945617</v>
      </c>
      <c r="R1081" s="25">
        <f t="array" aca="1" ref="R1081" ca="1">INDEX('Lorri 401b'!L:L,MATCH('Retirement Calculator'!A1081,'Lorri 401b'!N:N,0),0)</f>
        <v>-51783924.149153993</v>
      </c>
      <c r="S1081" s="25">
        <f t="shared" ca="1" si="1047"/>
        <v>-73631073.531099617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-21946609.782557417</v>
      </c>
      <c r="R1082" s="25">
        <f t="array" aca="1" ref="R1082" ca="1">INDEX('Lorri 401b'!L:L,MATCH('Retirement Calculator'!A1082,'Lorri 401b'!N:N,0),0)</f>
        <v>-52021436.033721358</v>
      </c>
      <c r="S1082" s="25">
        <f t="shared" ca="1" si="1047"/>
        <v>-73968045.816278771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-22046484.601505097</v>
      </c>
      <c r="R1083" s="25">
        <f t="array" aca="1" ref="R1083" ca="1">INDEX('Lorri 401b'!L:L,MATCH('Retirement Calculator'!A1083,'Lorri 401b'!N:N,0),0)</f>
        <v>-52259937.551141083</v>
      </c>
      <c r="S1083" s="25">
        <f t="shared" ca="1" si="1047"/>
        <v>-74306422.152646184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-22146775.565531727</v>
      </c>
      <c r="R1084" s="25">
        <f t="array" aca="1" ref="R1084" ca="1">INDEX('Lorri 401b'!L:L,MATCH('Retirement Calculator'!A1084,'Lorri 401b'!N:N,0),0)</f>
        <v>-52499432.824883394</v>
      </c>
      <c r="S1084" s="25">
        <f t="shared" ca="1" si="1047"/>
        <v>-74646208.390415117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-22247484.408575136</v>
      </c>
      <c r="R1085" s="25">
        <f t="array" aca="1" ref="R1085" ca="1">INDEX('Lorri 401b'!L:L,MATCH('Retirement Calculator'!A1085,'Lorri 401b'!N:N,0),0)</f>
        <v>-52739925.995599627</v>
      </c>
      <c r="S1085" s="25">
        <f t="shared" ca="1" si="1047"/>
        <v>-74987410.40417476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-22348612.871797893</v>
      </c>
      <c r="R1086" s="25">
        <f t="array" aca="1" ref="R1086" ca="1">INDEX('Lorri 401b'!L:L,MATCH('Retirement Calculator'!A1086,'Lorri 401b'!N:N,0),0)</f>
        <v>-52981421.22119385</v>
      </c>
      <c r="S1086" s="25">
        <f t="shared" ca="1" si="1047"/>
        <v>-75330034.09299174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-22450162.703617409</v>
      </c>
      <c r="R1087" s="25">
        <f t="array" aca="1" ref="R1087" ca="1">INDEX('Lorri 401b'!L:L,MATCH('Retirement Calculator'!A1087,'Lorri 401b'!N:N,0),0)</f>
        <v>-53223922.676894709</v>
      </c>
      <c r="S1087" s="25">
        <f t="shared" ca="1" si="1047"/>
        <v>-75674085.380512118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-22552135.659736175</v>
      </c>
      <c r="R1088" s="25">
        <f t="array" aca="1" ref="R1088" ca="1">INDEX('Lorri 401b'!L:L,MATCH('Retirement Calculator'!A1088,'Lorri 401b'!N:N,0),0)</f>
        <v>-53467434.555327661</v>
      </c>
      <c r="S1088" s="25">
        <f t="shared" ca="1" si="1047"/>
        <v>-76019570.21506384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-22654533.503172103</v>
      </c>
      <c r="R1089" s="25">
        <f t="array" aca="1" ref="R1089" ca="1">INDEX('Lorri 401b'!L:L,MATCH('Retirement Calculator'!A1089,'Lorri 401b'!N:N,0),0)</f>
        <v>-53711961.066587418</v>
      </c>
      <c r="S1089" s="25">
        <f t="shared" ca="1" si="1047"/>
        <v>-76366494.569759518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-22757358.004289012</v>
      </c>
      <c r="R1090" s="25">
        <f t="array" aca="1" ref="R1090" ca="1">INDEX('Lorri 401b'!L:L,MATCH('Retirement Calculator'!A1090,'Lorri 401b'!N:N,0),0)</f>
        <v>-53957506.438310757</v>
      </c>
      <c r="S1090" s="25">
        <f t="shared" ca="1" si="1047"/>
        <v>-76714864.442599773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-22860610.940827243</v>
      </c>
      <c r="R1091" s="25">
        <f t="array" aca="1" ref="R1091" ca="1">INDEX('Lorri 401b'!L:L,MATCH('Retirement Calculator'!A1091,'Lorri 401b'!N:N,0),0)</f>
        <v>-54204074.915749609</v>
      </c>
      <c r="S1091" s="25">
        <f t="shared" ca="1" si="1047"/>
        <v>-77064685.85657686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-22964294.097934384</v>
      </c>
      <c r="R1092" s="25">
        <f t="array" aca="1" ref="R1092" ca="1">INDEX('Lorri 401b'!L:L,MATCH('Retirement Calculator'!A1092,'Lorri 401b'!N:N,0),0)</f>
        <v>-54451670.761844456</v>
      </c>
      <c r="S1092" s="25">
        <f t="shared" ca="1" si="1047"/>
        <v>-77415964.859778836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-23068409.268196136</v>
      </c>
      <c r="R1093" s="25">
        <f t="array" aca="1" ref="R1093" ca="1">INDEX('Lorri 401b'!L:L,MATCH('Retirement Calculator'!A1093,'Lorri 401b'!N:N,0),0)</f>
        <v>-54700298.25729803</v>
      </c>
      <c r="S1093" s="25">
        <f t="shared" ca="1" si="1047"/>
        <v>-77768707.525494158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-23172958.251667313</v>
      </c>
      <c r="R1094" s="25">
        <f t="array" aca="1" ref="R1094" ca="1">INDEX('Lorri 401b'!L:L,MATCH('Retirement Calculator'!A1094,'Lorri 401b'!N:N,0),0)</f>
        <v>-54949961.700649329</v>
      </c>
      <c r="S1094" s="25">
        <f t="shared" ca="1" si="1047"/>
        <v>-78122919.952316642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-23277942.855902955</v>
      </c>
      <c r="R1095" s="25">
        <f t="array" aca="1" ref="R1095" ca="1">INDEX('Lorri 401b'!L:L,MATCH('Retirement Calculator'!A1095,'Lorri 401b'!N:N,0),0)</f>
        <v>-55200665.40834792</v>
      </c>
      <c r="S1095" s="25">
        <f t="shared" ca="1" si="1047"/>
        <v>-78478608.264250875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-23383364.895989578</v>
      </c>
      <c r="R1096" s="25">
        <f t="array" aca="1" ref="R1096" ca="1">INDEX('Lorri 401b'!L:L,MATCH('Retirement Calculator'!A1096,'Lorri 401b'!N:N,0),0)</f>
        <v>-55452413.714828588</v>
      </c>
      <c r="S1096" s="25">
        <f t="shared" ca="1" si="1047"/>
        <v>-78835778.610818163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-23489226.194576561</v>
      </c>
      <c r="R1097" s="25">
        <f t="array" aca="1" ref="R1097" ca="1">INDEX('Lorri 401b'!L:L,MATCH('Retirement Calculator'!A1097,'Lorri 401b'!N:N,0),0)</f>
        <v>-55705210.972586259</v>
      </c>
      <c r="S1097" s="25">
        <f t="shared" ca="1" si="1047"/>
        <v>-79194437.167162821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-23595528.581907656</v>
      </c>
      <c r="R1098" s="25">
        <f t="array" aca="1" ref="R1098" ca="1">INDEX('Lorri 401b'!L:L,MATCH('Retirement Calculator'!A1098,'Lorri 401b'!N:N,0),0)</f>
        <v>-55959061.552251257</v>
      </c>
      <c r="S1098" s="25">
        <f t="shared" ca="1" si="1047"/>
        <v>-79554590.134158909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-23702273.895852629</v>
      </c>
      <c r="R1099" s="25">
        <f t="array" aca="1" ref="R1099" ca="1">INDEX('Lorri 401b'!L:L,MATCH('Retirement Calculator'!A1099,'Lorri 401b'!N:N,0),0)</f>
        <v>-56213969.84266486</v>
      </c>
      <c r="S1099" s="25">
        <f t="shared" ca="1" si="1047"/>
        <v>-79916243.738517493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-23809463.98193904</v>
      </c>
      <c r="R1100" s="25">
        <f t="array" aca="1" ref="R1100" ca="1">INDEX('Lorri 401b'!L:L,MATCH('Retirement Calculator'!A1100,'Lorri 401b'!N:N,0),0)</f>
        <v>-56469940.250955187</v>
      </c>
      <c r="S1100" s="25">
        <f t="shared" ca="1" si="1047"/>
        <v>-80279404.232894227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-23917100.693384144</v>
      </c>
      <c r="R1101" s="25">
        <f t="array" aca="1" ref="R1101" ca="1">INDEX('Lorri 401b'!L:L,MATCH('Retirement Calculator'!A1101,'Lorri 401b'!N:N,0),0)</f>
        <v>-56726977.202613391</v>
      </c>
      <c r="S1101" s="25">
        <f t="shared" ca="1" si="1047"/>
        <v>-80644077.895997539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-24025185.891126938</v>
      </c>
      <c r="R1102" s="25">
        <f t="array" aca="1" ref="R1102" ca="1">INDEX('Lorri 401b'!L:L,MATCH('Retirement Calculator'!A1102,'Lorri 401b'!N:N,0),0)</f>
        <v>-56985085.141570166</v>
      </c>
      <c r="S1102" s="25">
        <f t="shared" ca="1" si="1047"/>
        <v>-81010271.032697111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-24133721.443860326</v>
      </c>
      <c r="R1103" s="25">
        <f t="array" aca="1" ref="R1103" ca="1">INDEX('Lorri 401b'!L:L,MATCH('Retirement Calculator'!A1103,'Lorri 401b'!N:N,0),0)</f>
        <v>-57244268.530272596</v>
      </c>
      <c r="S1103" s="25">
        <f t="shared" ca="1" si="1047"/>
        <v>-81377989.974132925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-24242709.228063438</v>
      </c>
      <c r="R1104" s="25">
        <f t="array" aca="1" ref="R1104" ca="1">INDEX('Lorri 401b'!L:L,MATCH('Retirement Calculator'!A1104,'Lorri 401b'!N:N,0),0)</f>
        <v>-57504531.849761285</v>
      </c>
      <c r="S1104" s="25">
        <f t="shared" ca="1" si="1047"/>
        <v>-81747241.077824727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-24352151.128034063</v>
      </c>
      <c r="R1105" s="25">
        <f t="array" aca="1" ref="R1105" ca="1">INDEX('Lorri 401b'!L:L,MATCH('Retirement Calculator'!A1105,'Lorri 401b'!N:N,0),0)</f>
        <v>-57765879.599747844</v>
      </c>
      <c r="S1105" s="25">
        <f t="shared" ca="1" si="1047"/>
        <v>-82118030.727781907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-24462049.035921231</v>
      </c>
      <c r="R1106" s="25">
        <f t="array" aca="1" ref="R1106" ca="1">INDEX('Lorri 401b'!L:L,MATCH('Retirement Calculator'!A1106,'Lorri 401b'!N:N,0),0)</f>
        <v>-58028316.298692681</v>
      </c>
      <c r="S1106" s="25">
        <f t="shared" ca="1" si="1047"/>
        <v>-82490365.334613919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-24572404.851757929</v>
      </c>
      <c r="R1107" s="25">
        <f t="array" aca="1" ref="R1107" ca="1">INDEX('Lorri 401b'!L:L,MATCH('Retirement Calculator'!A1107,'Lorri 401b'!N:N,0),0)</f>
        <v>-58291846.48388312</v>
      </c>
      <c r="S1107" s="25">
        <f t="shared" ca="1" si="1047"/>
        <v>-82864251.335641056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-24683220.483493946</v>
      </c>
      <c r="R1108" s="25">
        <f t="array" aca="1" ref="R1108" ca="1">INDEX('Lorri 401b'!L:L,MATCH('Retirement Calculator'!A1108,'Lorri 401b'!N:N,0),0)</f>
        <v>-58556474.711511858</v>
      </c>
      <c r="S1108" s="25">
        <f t="shared" ca="1" si="1047"/>
        <v>-83239695.195005804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-24794497.847028863</v>
      </c>
      <c r="R1109" s="25">
        <f t="array" aca="1" ref="R1109" ca="1">INDEX('Lorri 401b'!L:L,MATCH('Retirement Calculator'!A1109,'Lorri 401b'!N:N,0),0)</f>
        <v>-58822205.556755714</v>
      </c>
      <c r="S1109" s="25">
        <f t="shared" ca="1" si="1047"/>
        <v>-83616703.403784573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-24906238.866245177</v>
      </c>
      <c r="R1110" s="25">
        <f t="array" aca="1" ref="R1110" ca="1">INDEX('Lorri 401b'!L:L,MATCH('Retirement Calculator'!A1110,'Lorri 401b'!N:N,0),0)</f>
        <v>-59089043.613854751</v>
      </c>
      <c r="S1110" s="25">
        <f t="shared" ca="1" si="1047"/>
        <v>-83995282.480099931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-25018445.473041557</v>
      </c>
      <c r="R1111" s="25">
        <f t="array" aca="1" ref="R1111" ca="1">INDEX('Lorri 401b'!L:L,MATCH('Retirement Calculator'!A1111,'Lorri 401b'!N:N,0),0)</f>
        <v>-59356993.496191703</v>
      </c>
      <c r="S1111" s="25">
        <f t="shared" ca="1" si="1047"/>
        <v>-84375438.96923326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-25131119.607366256</v>
      </c>
      <c r="R1112" s="25">
        <f t="array" aca="1" ref="R1112" ca="1">INDEX('Lorri 401b'!L:L,MATCH('Retirement Calculator'!A1112,'Lorri 401b'!N:N,0),0)</f>
        <v>-59626059.83637172</v>
      </c>
      <c r="S1112" s="25">
        <f t="shared" ca="1" si="1047"/>
        <v>-84757179.443737984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-25244263.217250641</v>
      </c>
      <c r="R1113" s="25">
        <f t="array" aca="1" ref="R1113" ca="1">INDEX('Lorri 401b'!L:L,MATCH('Retirement Calculator'!A1113,'Lorri 401b'!N:N,0),0)</f>
        <v>-59896247.286302492</v>
      </c>
      <c r="S1113" s="25">
        <f t="shared" ca="1" si="1047"/>
        <v>-85140510.503553137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-25357878.258842878</v>
      </c>
      <c r="R1114" s="25">
        <f t="array" aca="1" ref="R1114" ca="1">INDEX('Lorri 401b'!L:L,MATCH('Retirement Calculator'!A1114,'Lorri 401b'!N:N,0),0)</f>
        <v>-60167560.517274641</v>
      </c>
      <c r="S1114" s="25">
        <f t="shared" ca="1" si="1047"/>
        <v>-85525438.776117519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-25471966.696441751</v>
      </c>
      <c r="R1115" s="25">
        <f t="array" aca="1" ref="R1115" ca="1">INDEX('Lorri 401b'!L:L,MATCH('Retirement Calculator'!A1115,'Lorri 401b'!N:N,0),0)</f>
        <v>-60440004.220042504</v>
      </c>
      <c r="S1115" s="25">
        <f t="shared" ca="1" si="1047"/>
        <v>-85911970.916484252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-25586530.50253062</v>
      </c>
      <c r="R1116" s="25">
        <f t="array" aca="1" ref="R1116" ca="1">INDEX('Lorri 401b'!L:L,MATCH('Retirement Calculator'!A1116,'Lorri 401b'!N:N,0),0)</f>
        <v>-60713583.104905233</v>
      </c>
      <c r="S1116" s="25">
        <f t="shared" ca="1" si="1047"/>
        <v>-86300113.607435852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-25701571.657811522</v>
      </c>
      <c r="R1117" s="25">
        <f t="array" aca="1" ref="R1117" ca="1">INDEX('Lorri 401b'!L:L,MATCH('Retirement Calculator'!A1117,'Lorri 401b'!N:N,0),0)</f>
        <v>-60988301.901788227</v>
      </c>
      <c r="S1117" s="25">
        <f t="shared" ca="1" si="1047"/>
        <v>-86689873.559599757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-25817092.151239429</v>
      </c>
      <c r="R1118" s="25">
        <f t="array" aca="1" ref="R1118" ca="1">INDEX('Lorri 401b'!L:L,MATCH('Retirement Calculator'!A1118,'Lorri 401b'!N:N,0),0)</f>
        <v>-61264165.360324897</v>
      </c>
      <c r="S1118" s="25">
        <f t="shared" ca="1" si="1047"/>
        <v>-87081257.511564329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-25933093.980056617</v>
      </c>
      <c r="R1119" s="25">
        <f t="array" aca="1" ref="R1119" ca="1">INDEX('Lorri 401b'!L:L,MATCH('Retirement Calculator'!A1119,'Lorri 401b'!N:N,0),0)</f>
        <v>-61541178.249938808</v>
      </c>
      <c r="S1119" s="25">
        <f t="shared" ca="1" si="1047"/>
        <v>-87474272.22999543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-26049579.149827212</v>
      </c>
      <c r="R1120" s="25">
        <f t="array" aca="1" ref="R1120" ca="1">INDEX('Lorri 401b'!L:L,MATCH('Retirement Calculator'!A1120,'Lorri 401b'!N:N,0),0)</f>
        <v>-61819345.359926105</v>
      </c>
      <c r="S1120" s="25">
        <f t="shared" ca="1" si="1047"/>
        <v>-87868924.509753317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-26166549.674471851</v>
      </c>
      <c r="R1121" s="25">
        <f t="array" aca="1" ref="R1121" ca="1">INDEX('Lorri 401b'!L:L,MATCH('Retirement Calculator'!A1121,'Lorri 401b'!N:N,0),0)</f>
        <v>-62098671.499538355</v>
      </c>
      <c r="S1121" s="25">
        <f t="shared" ca="1" si="1047"/>
        <v>-88265221.174010202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-26284007.57630251</v>
      </c>
      <c r="R1122" s="25">
        <f t="array" aca="1" ref="R1122" ca="1">INDEX('Lorri 401b'!L:L,MATCH('Retirement Calculator'!A1122,'Lorri 401b'!N:N,0),0)</f>
        <v>-62379161.49806565</v>
      </c>
      <c r="S1122" s="25">
        <f t="shared" ca="1" si="1047"/>
        <v>-88663169.074368164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-26401954.886057463</v>
      </c>
      <c r="R1123" s="25">
        <f t="array" aca="1" ref="R1123" ca="1">INDEX('Lorri 401b'!L:L,MATCH('Retirement Calculator'!A1123,'Lorri 401b'!N:N,0),0)</f>
        <v>-62660820.204920143</v>
      </c>
      <c r="S1123" s="25">
        <f t="shared" ca="1" si="1047"/>
        <v>-89062775.090977609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-26520393.642936394</v>
      </c>
      <c r="R1124" s="25">
        <f t="array" aca="1" ref="R1124" ca="1">INDEX('Lorri 401b'!L:L,MATCH('Retirement Calculator'!A1124,'Lorri 401b'!N:N,0),0)</f>
        <v>-62943652.489719868</v>
      </c>
      <c r="S1124" s="25">
        <f t="shared" ca="1" si="1047"/>
        <v>-89464046.132656261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-26639325.894635655</v>
      </c>
      <c r="R1125" s="25">
        <f t="array" aca="1" ref="R1125" ca="1">INDEX('Lorri 401b'!L:L,MATCH('Retirement Calculator'!A1125,'Lorri 401b'!N:N,0),0)</f>
        <v>-63227663.242372923</v>
      </c>
      <c r="S1125" s="25">
        <f t="shared" ca="1" si="1047"/>
        <v>-89866989.137008578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-26758753.697383665</v>
      </c>
      <c r="R1126" s="25">
        <f t="array" aca="1" ref="R1126" ca="1">INDEX('Lorri 401b'!L:L,MATCH('Retirement Calculator'!A1126,'Lorri 401b'!N:N,0),0)</f>
        <v>-63512857.373162031</v>
      </c>
      <c r="S1126" s="25">
        <f t="shared" ca="1" si="1047"/>
        <v>-90271611.070545703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-26878679.115976457</v>
      </c>
      <c r="R1127" s="25">
        <f t="array" aca="1" ref="R1127" ca="1">INDEX('Lorri 401b'!L:L,MATCH('Retirement Calculator'!A1127,'Lorri 401b'!N:N,0),0)</f>
        <v>-63799239.812829427</v>
      </c>
      <c r="S1127" s="25">
        <f t="shared" ca="1" si="1047"/>
        <v>-90677918.928805888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-26999104.223813385</v>
      </c>
      <c r="R1128" s="25">
        <f t="array" aca="1" ref="R1128" ca="1">INDEX('Lorri 401b'!L:L,MATCH('Retirement Calculator'!A1128,'Lorri 401b'!N:N,0),0)</f>
        <v>-64086815.512662105</v>
      </c>
      <c r="S1128" s="25">
        <f t="shared" ca="1" si="1047"/>
        <v>-91085919.736475497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-27120031.102932967</v>
      </c>
      <c r="R1129" s="25">
        <f t="array" aca="1" ref="R1129" ca="1">INDEX('Lorri 401b'!L:L,MATCH('Retirement Calculator'!A1129,'Lorri 401b'!N:N,0),0)</f>
        <v>-64375589.444577418</v>
      </c>
      <c r="S1129" s="25">
        <f t="shared" ca="1" si="1047"/>
        <v>-91495620.547510386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-27241461.84404888</v>
      </c>
      <c r="R1130" s="25">
        <f t="array" aca="1" ref="R1130" ca="1">INDEX('Lorri 401b'!L:L,MATCH('Retirement Calculator'!A1130,'Lorri 401b'!N:N,0),0)</f>
        <v>-64665566.601209044</v>
      </c>
      <c r="S1130" s="25">
        <f t="shared" ca="1" si="1047"/>
        <v>-91907028.445257932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-27363398.546586111</v>
      </c>
      <c r="R1131" s="25">
        <f t="array" aca="1" ref="R1131" ca="1">INDEX('Lorri 401b'!L:L,MATCH('Retirement Calculator'!A1131,'Lorri 401b'!N:N,0),0)</f>
        <v>-64956751.995993301</v>
      </c>
      <c r="S1131" s="25">
        <f t="shared" ca="1" si="1047"/>
        <v>-92320150.542579412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-27485843.318717245</v>
      </c>
      <c r="R1132" s="25">
        <f t="array" aca="1" ref="R1132" ca="1">INDEX('Lorri 401b'!L:L,MATCH('Retirement Calculator'!A1132,'Lorri 401b'!N:N,0),0)</f>
        <v>-65249150.663255826</v>
      </c>
      <c r="S1132" s="25">
        <f t="shared" ca="1" si="1047"/>
        <v>-92734993.981973067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-27608798.277398925</v>
      </c>
      <c r="R1133" s="25">
        <f t="array" aca="1" ref="R1133" ca="1">INDEX('Lorri 401b'!L:L,MATCH('Retirement Calculator'!A1133,'Lorri 401b'!N:N,0),0)</f>
        <v>-65542767.658298612</v>
      </c>
      <c r="S1133" s="25">
        <f t="shared" ca="1" si="1047"/>
        <v>-93151565.935697541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-27732265.548408449</v>
      </c>
      <c r="R1134" s="25">
        <f t="array" aca="1" ref="R1134" ca="1">INDEX('Lorri 401b'!L:L,MATCH('Retirement Calculator'!A1134,'Lorri 401b'!N:N,0),0)</f>
        <v>-65837608.057487413</v>
      </c>
      <c r="S1134" s="25">
        <f t="shared" ca="1" si="1047"/>
        <v>-93569873.605895862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-27856247.266380511</v>
      </c>
      <c r="R1135" s="25">
        <f t="array" aca="1" ref="R1135" ca="1">INDEX('Lorri 401b'!L:L,MATCH('Retirement Calculator'!A1135,'Lorri 401b'!N:N,0),0)</f>
        <v>-66133676.958339497</v>
      </c>
      <c r="S1135" s="25">
        <f t="shared" ca="1" si="1047"/>
        <v>-93989924.224720001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-27980745.574844122</v>
      </c>
      <c r="R1136" s="25">
        <f t="array" aca="1" ref="R1136" ca="1">INDEX('Lorri 401b'!L:L,MATCH('Retirement Calculator'!A1136,'Lorri 401b'!N:N,0),0)</f>
        <v>-66430979.479611799</v>
      </c>
      <c r="S1136" s="25">
        <f t="shared" ca="1" si="1047"/>
        <v>-94411725.054455921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-28105762.626259666</v>
      </c>
      <c r="R1137" s="25">
        <f t="array" aca="1" ref="R1137" ca="1">INDEX('Lorri 401b'!L:L,MATCH('Retirement Calculator'!A1137,'Lorri 401b'!N:N,0),0)</f>
        <v>-66729520.761389405</v>
      </c>
      <c r="S1137" s="25">
        <f t="shared" ca="1" si="1047"/>
        <v>-94835283.387649074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-28231300.582056109</v>
      </c>
      <c r="R1138" s="25">
        <f t="array" aca="1" ref="R1138" ca="1">INDEX('Lorri 401b'!L:L,MATCH('Retirement Calculator'!A1138,'Lorri 401b'!N:N,0),0)</f>
        <v>-67029305.965174414</v>
      </c>
      <c r="S1138" s="25">
        <f t="shared" ca="1" si="1047"/>
        <v>-95260606.547230527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-28357361.612668369</v>
      </c>
      <c r="R1139" s="25">
        <f t="array" aca="1" ref="R1139" ca="1">INDEX('Lorri 401b'!L:L,MATCH('Retirement Calculator'!A1139,'Lorri 401b'!N:N,0),0)</f>
        <v>-67330340.273975194</v>
      </c>
      <c r="S1139" s="25">
        <f t="shared" ca="1" si="1047"/>
        <v>-95687701.886643559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-28483947.897574846</v>
      </c>
      <c r="R1140" s="25">
        <f t="array" aca="1" ref="R1140" ca="1">INDEX('Lorri 401b'!L:L,MATCH('Retirement Calculator'!A1140,'Lorri 401b'!N:N,0),0)</f>
        <v>-67632628.892395988</v>
      </c>
      <c r="S1140" s="25">
        <f t="shared" ca="1" si="1047"/>
        <v>-96116576.78997083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-28611061.625335101</v>
      </c>
      <c r="R1141" s="25">
        <f t="array" aca="1" ref="R1141" ca="1">INDEX('Lorri 401b'!L:L,MATCH('Retirement Calculator'!A1141,'Lorri 401b'!N:N,0),0)</f>
        <v>-67936177.046726868</v>
      </c>
      <c r="S1141" s="25">
        <f t="shared" ca="1" si="1047"/>
        <v>-96547238.672061965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-28738704.99362769</v>
      </c>
      <c r="R1142" s="25">
        <f t="array" aca="1" ref="R1142" ca="1">INDEX('Lorri 401b'!L:L,MATCH('Retirement Calculator'!A1142,'Lorri 401b'!N:N,0),0)</f>
        <v>-68240989.985034123</v>
      </c>
      <c r="S1142" s="25">
        <f t="shared" ca="1" si="1047"/>
        <v>-96979694.978661805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-28866880.209288165</v>
      </c>
      <c r="R1143" s="25">
        <f t="array" aca="1" ref="R1143" ca="1">INDEX('Lorri 401b'!L:L,MATCH('Retirement Calculator'!A1143,'Lorri 401b'!N:N,0),0)</f>
        <v>-68547072.977250993</v>
      </c>
      <c r="S1143" s="25">
        <f t="shared" ca="1" si="1047"/>
        <v>-97413953.186539158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-28995589.488347225</v>
      </c>
      <c r="R1144" s="25">
        <f t="array" aca="1" ref="R1144" ca="1">INDEX('Lorri 401b'!L:L,MATCH('Retirement Calculator'!A1144,'Lorri 401b'!N:N,0),0)</f>
        <v>-68854431.31526877</v>
      </c>
      <c r="S1144" s="25">
        <f t="shared" ca="1" si="1047"/>
        <v>-97850020.803615987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-29124835.056069031</v>
      </c>
      <c r="R1145" s="25">
        <f t="array" aca="1" ref="R1145" ca="1">INDEX('Lorri 401b'!L:L,MATCH('Retirement Calculator'!A1145,'Lorri 401b'!N:N,0),0)</f>
        <v>-69163070.313028291</v>
      </c>
      <c r="S1145" s="25">
        <f t="shared" ca="1" si="1047"/>
        <v>-98287905.369097322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-29254619.146989677</v>
      </c>
      <c r="R1146" s="25">
        <f t="array" aca="1" ref="R1146" ca="1">INDEX('Lorri 401b'!L:L,MATCH('Retirement Calculator'!A1146,'Lorri 401b'!N:N,0),0)</f>
        <v>-69472995.306611806</v>
      </c>
      <c r="S1146" s="25">
        <f t="shared" ca="1" si="1047"/>
        <v>-98727614.45360148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-29384944.004955828</v>
      </c>
      <c r="R1147" s="25">
        <f t="array" aca="1" ref="R1147" ca="1">INDEX('Lorri 401b'!L:L,MATCH('Retirement Calculator'!A1147,'Lorri 401b'!N:N,0),0)</f>
        <v>-69784211.654335245</v>
      </c>
      <c r="S1147" s="25">
        <f t="shared" ca="1" si="1047"/>
        <v>-99169155.659291074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-29515811.883163504</v>
      </c>
      <c r="R1148" s="25">
        <f t="array" aca="1" ref="R1148" ca="1">INDEX('Lorri 401b'!L:L,MATCH('Retirement Calculator'!A1148,'Lorri 401b'!N:N,0),0)</f>
        <v>-70096724.736840874</v>
      </c>
      <c r="S1148" s="25">
        <f t="shared" ca="1" si="1047"/>
        <v>-99612536.620004386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-29647225.044197045</v>
      </c>
      <c r="R1149" s="25">
        <f t="array" aca="1" ref="R1149" ca="1">INDEX('Lorri 401b'!L:L,MATCH('Retirement Calculator'!A1149,'Lorri 401b'!N:N,0),0)</f>
        <v>-70410539.957190275</v>
      </c>
      <c r="S1149" s="25">
        <f t="shared" ca="1" si="1047"/>
        <v>-100057765.00138733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-29779185.760068227</v>
      </c>
      <c r="R1150" s="25">
        <f t="array" aca="1" ref="R1150" ca="1">INDEX('Lorri 401b'!L:L,MATCH('Retirement Calculator'!A1150,'Lorri 401b'!N:N,0),0)</f>
        <v>-70725662.740957797</v>
      </c>
      <c r="S1150" s="25">
        <f t="shared" ca="1" si="1047"/>
        <v>-100504848.50102602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-29911696.312255535</v>
      </c>
      <c r="R1151" s="25">
        <f t="array" aca="1" ref="R1151" ca="1">INDEX('Lorri 401b'!L:L,MATCH('Retirement Calculator'!A1151,'Lorri 401b'!N:N,0),0)</f>
        <v>-71042098.536324352</v>
      </c>
      <c r="S1151" s="25">
        <f t="shared" ca="1" si="1047"/>
        <v>-100953794.84857988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-30044758.991743628</v>
      </c>
      <c r="R1152" s="25">
        <f t="array" aca="1" ref="R1152" ca="1">INDEX('Lorri 401b'!L:L,MATCH('Retirement Calculator'!A1152,'Lorri 401b'!N:N,0),0)</f>
        <v>-71359852.814171597</v>
      </c>
      <c r="S1152" s="25">
        <f t="shared" ca="1" si="1047"/>
        <v>-101404611.80591522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-30178376.09906292</v>
      </c>
      <c r="R1153" s="25">
        <f t="array" aca="1" ref="R1153" ca="1">INDEX('Lorri 401b'!L:L,MATCH('Retirement Calculator'!A1153,'Lorri 401b'!N:N,0),0)</f>
        <v>-71678931.068176538</v>
      </c>
      <c r="S1153" s="25">
        <f t="shared" ca="1" si="1047"/>
        <v>-101857307.16723946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-30312549.944329374</v>
      </c>
      <c r="R1154" s="25">
        <f t="array" aca="1" ref="R1154" ca="1">INDEX('Lorri 401b'!L:L,MATCH('Retirement Calculator'!A1154,'Lorri 401b'!N:N,0),0)</f>
        <v>-71999338.814906508</v>
      </c>
      <c r="S1154" s="25">
        <f t="shared" ca="1" si="1047"/>
        <v>-102311888.75923589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-30447282.84728444</v>
      </c>
      <c r="R1155" s="25">
        <f t="array" aca="1" ref="R1155" ca="1">INDEX('Lorri 401b'!L:L,MATCH('Retirement Calculator'!A1155,'Lorri 401b'!N:N,0),0)</f>
        <v>-72321081.593914509</v>
      </c>
      <c r="S1155" s="25">
        <f t="shared" ca="1" si="1047"/>
        <v>-102768364.44119895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-30582577.137335151</v>
      </c>
      <c r="R1156" s="25">
        <f t="array" aca="1" ref="R1156" ca="1">INDEX('Lorri 401b'!L:L,MATCH('Retirement Calculator'!A1156,'Lorri 401b'!N:N,0),0)</f>
        <v>-72644164.967835054</v>
      </c>
      <c r="S1156" s="25">
        <f t="shared" ca="1" si="1047"/>
        <v>-103226742.10517021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-30718435.153594408</v>
      </c>
      <c r="R1157" s="25">
        <f t="array" aca="1" ref="R1157" ca="1">INDEX('Lorri 401b'!L:L,MATCH('Retirement Calculator'!A1157,'Lorri 401b'!N:N,0),0)</f>
        <v>-72968594.522480264</v>
      </c>
      <c r="S1157" s="25">
        <f t="shared" ca="1" si="1047"/>
        <v>-103687029.67607467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-30854859.244921412</v>
      </c>
      <c r="R1158" s="25">
        <f t="array" aca="1" ref="R1158" ca="1">INDEX('Lorri 401b'!L:L,MATCH('Retirement Calculator'!A1158,'Lorri 401b'!N:N,0),0)</f>
        <v>-73294375.86693649</v>
      </c>
      <c r="S1158" s="25">
        <f t="shared" ca="1" si="1047"/>
        <v>-104149235.11185791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-30991851.769962277</v>
      </c>
      <c r="R1159" s="25">
        <f t="array" aca="1" ref="R1159" ca="1">INDEX('Lorri 401b'!L:L,MATCH('Retirement Calculator'!A1159,'Lorri 401b'!N:N,0),0)</f>
        <v>-73621514.633661285</v>
      </c>
      <c r="S1159" s="25">
        <f t="shared" ca="1" si="1047"/>
        <v>-104613366.40362357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-31129415.097190812</v>
      </c>
      <c r="R1160" s="25">
        <f t="array" aca="1" ref="R1160" ca="1">INDEX('Lorri 401b'!L:L,MATCH('Retirement Calculator'!A1160,'Lorri 401b'!N:N,0),0)</f>
        <v>-73950016.478580773</v>
      </c>
      <c r="S1160" s="25">
        <f t="shared" ca="1" si="1047"/>
        <v>-105079431.57577159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-31267551.604949467</v>
      </c>
      <c r="R1161" s="25">
        <f t="array" aca="1" ref="R1161" ca="1">INDEX('Lorri 401b'!L:L,MATCH('Retirement Calculator'!A1161,'Lorri 401b'!N:N,0),0)</f>
        <v>-74279887.081187427</v>
      </c>
      <c r="S1161" s="25">
        <f t="shared" ca="1" si="1047"/>
        <v>-105547438.6861369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-31406263.681490447</v>
      </c>
      <c r="R1162" s="25">
        <f t="array" aca="1" ref="R1162" ca="1">INDEX('Lorri 401b'!L:L,MATCH('Retirement Calculator'!A1162,'Lorri 401b'!N:N,0),0)</f>
        <v>-74611132.14463827</v>
      </c>
      <c r="S1162" s="25">
        <f t="shared" ca="1" si="1047"/>
        <v>-106017395.82612872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-31545553.725017019</v>
      </c>
      <c r="R1163" s="25">
        <f t="array" aca="1" ref="R1163" ca="1">INDEX('Lorri 401b'!L:L,MATCH('Retirement Calculator'!A1163,'Lorri 401b'!N:N,0),0)</f>
        <v>-74943757.39585349</v>
      </c>
      <c r="S1163" s="25">
        <f t="shared" ca="1" si="1047"/>
        <v>-106489311.1208705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-31685424.143724948</v>
      </c>
      <c r="R1164" s="25">
        <f t="array" aca="1" ref="R1164" ca="1">INDEX('Lorri 401b'!L:L,MATCH('Retirement Calculator'!A1164,'Lorri 401b'!N:N,0),0)</f>
        <v>-75277768.585615441</v>
      </c>
      <c r="S1164" s="25">
        <f t="shared" ca="1" si="1047"/>
        <v>-106963192.72934039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-31825877.355844162</v>
      </c>
      <c r="R1165" s="25">
        <f t="array" aca="1" ref="R1165" ca="1">INDEX('Lorri 401b'!L:L,MATCH('Retirement Calculator'!A1165,'Lorri 401b'!N:N,0),0)</f>
        <v>-75613171.488668069</v>
      </c>
      <c r="S1165" s="25">
        <f t="shared" ca="1" si="1047"/>
        <v>-107439048.84451222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-31966915.789680541</v>
      </c>
      <c r="R1166" s="25">
        <f t="array" aca="1" ref="R1166" ca="1">INDEX('Lorri 401b'!L:L,MATCH('Retirement Calculator'!A1166,'Lorri 401b'!N:N,0),0)</f>
        <v>-75949971.903816745</v>
      </c>
      <c r="S1166" s="25">
        <f t="shared" ca="1" si="1047"/>
        <v>-107916887.69349729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-32108541.883657902</v>
      </c>
      <c r="R1167" s="25">
        <f t="array" aca="1" ref="R1167" ca="1">INDEX('Lorri 401b'!L:L,MATCH('Retirement Calculator'!A1167,'Lorri 401b'!N:N,0),0)</f>
        <v>-76288175.65402855</v>
      </c>
      <c r="S1167" s="25">
        <f t="shared" ca="1" si="1047"/>
        <v>-108396717.53768645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-32250758.086360171</v>
      </c>
      <c r="R1168" s="25">
        <f t="array" aca="1" ref="R1168" ca="1">INDEX('Lorri 401b'!L:L,MATCH('Retirement Calculator'!A1168,'Lorri 401b'!N:N,0),0)</f>
        <v>-76627788.586532891</v>
      </c>
      <c r="S1168" s="25">
        <f t="shared" ca="1" si="1047"/>
        <v>-108878546.67289306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-32393566.856573697</v>
      </c>
      <c r="R1169" s="25">
        <f t="array" aca="1" ref="R1169" ca="1">INDEX('Lorri 401b'!L:L,MATCH('Retirement Calculator'!A1169,'Lorri 401b'!N:N,0),0)</f>
        <v>-76968816.572922677</v>
      </c>
      <c r="S1169" s="25">
        <f t="shared" ca="1" si="1047"/>
        <v>-109362383.42949638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-32536970.66332978</v>
      </c>
      <c r="R1170" s="25">
        <f t="array" aca="1" ref="R1170" ca="1">INDEX('Lorri 401b'!L:L,MATCH('Retirement Calculator'!A1170,'Lorri 401b'!N:N,0),0)</f>
        <v>-77311265.509255752</v>
      </c>
      <c r="S1170" s="25">
        <f t="shared" ca="1" si="1047"/>
        <v>-109848236.17258553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-32680971.985947348</v>
      </c>
      <c r="R1171" s="25">
        <f t="array" aca="1" ref="R1171" ca="1">INDEX('Lorri 401b'!L:L,MATCH('Retirement Calculator'!A1171,'Lorri 401b'!N:N,0),0)</f>
        <v>-77655141.316156879</v>
      </c>
      <c r="S1171" s="25">
        <f t="shared" ca="1" si="1047"/>
        <v>-110336113.30210423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2"/>
  <sheetViews>
    <sheetView workbookViewId="0">
      <pane ySplit="6" topLeftCell="A58" activePane="bottomLeft" state="frozen"/>
      <selection pane="bottomLeft" activeCell="E95" sqref="E95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590</v>
      </c>
      <c r="C1" s="338" t="s">
        <v>591</v>
      </c>
      <c r="D1" s="399" t="s">
        <v>592</v>
      </c>
      <c r="E1" s="399" t="s">
        <v>593</v>
      </c>
      <c r="F1" s="399" t="s">
        <v>594</v>
      </c>
      <c r="G1" s="399" t="s">
        <v>595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16.287671232876711</v>
      </c>
      <c r="R1" s="400"/>
      <c r="S1" s="400"/>
      <c r="T1" s="400"/>
      <c r="U1" s="400"/>
      <c r="V1" s="401">
        <f ca="1">(TODAY()-B16)/365</f>
        <v>16.783561643835615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19.038356164383561</v>
      </c>
      <c r="B2" s="338">
        <v>39356</v>
      </c>
      <c r="C2" s="338">
        <f ca="1">TODAY()</f>
        <v>46305</v>
      </c>
      <c r="D2" s="399">
        <f>-(SUM(D7:D83))</f>
        <v>-455727.27000000008</v>
      </c>
      <c r="E2" s="399">
        <f>(H84+L84+Q84+V84)*-1</f>
        <v>1138375.0599999998</v>
      </c>
      <c r="F2" s="285">
        <f ca="1">D4</f>
        <v>0.11256275773048399</v>
      </c>
      <c r="G2" s="402">
        <f ca="1">(72/(F2*100))</f>
        <v>6.3964317729665146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XIRR(D7:D84,B7:B84)</f>
        <v>0.11256275773048399</v>
      </c>
      <c r="E4" s="400"/>
      <c r="F4" s="296"/>
      <c r="G4" s="296"/>
      <c r="H4" s="296"/>
      <c r="I4" s="400"/>
      <c r="J4" s="296">
        <f ca="1">XIRR(H8:H84,B8:B84)</f>
        <v>0.11514899134635925</v>
      </c>
      <c r="K4" s="296"/>
      <c r="L4" s="296"/>
      <c r="M4" s="296"/>
      <c r="N4" s="400"/>
      <c r="O4" s="296">
        <f ca="1">XIRR(L7:L84,B7:B84)</f>
        <v>0.11133541464805605</v>
      </c>
      <c r="P4" s="296"/>
      <c r="Q4" s="296"/>
      <c r="R4" s="400"/>
      <c r="S4" s="400"/>
      <c r="T4" s="296">
        <f ca="1">XIRR(Q18:Q84,B18:B84)</f>
        <v>0.11088681817054749</v>
      </c>
      <c r="U4" s="296"/>
      <c r="V4" s="296"/>
      <c r="W4" s="296"/>
      <c r="X4" s="400"/>
      <c r="Y4" s="296">
        <f ca="1">XIRR(V16:V84,B16:B84)</f>
        <v>0.10898912549018858</v>
      </c>
      <c r="Z4" s="296"/>
    </row>
    <row r="5" spans="1:26" ht="11.25" customHeight="1" x14ac:dyDescent="0.3">
      <c r="A5" s="404"/>
      <c r="B5" s="295"/>
      <c r="C5" s="295"/>
      <c r="D5" s="567" t="s">
        <v>596</v>
      </c>
      <c r="E5" s="563"/>
      <c r="F5" s="563"/>
      <c r="G5" s="548"/>
      <c r="H5" s="568" t="s">
        <v>597</v>
      </c>
      <c r="I5" s="563"/>
      <c r="J5" s="563"/>
      <c r="K5" s="548"/>
      <c r="L5" s="569" t="s">
        <v>598</v>
      </c>
      <c r="M5" s="563"/>
      <c r="N5" s="563"/>
      <c r="O5" s="563"/>
      <c r="P5" s="548"/>
      <c r="Q5" s="568" t="s">
        <v>599</v>
      </c>
      <c r="R5" s="563"/>
      <c r="S5" s="563"/>
      <c r="T5" s="563"/>
      <c r="U5" s="548"/>
      <c r="V5" s="569" t="s">
        <v>600</v>
      </c>
      <c r="W5" s="563"/>
      <c r="X5" s="563"/>
      <c r="Y5" s="563"/>
      <c r="Z5" s="548"/>
    </row>
    <row r="6" spans="1:26" ht="11.25" customHeight="1" x14ac:dyDescent="0.3">
      <c r="A6" s="407" t="s">
        <v>601</v>
      </c>
      <c r="B6" s="407">
        <f ca="1">MAX(A:A)</f>
        <v>77</v>
      </c>
      <c r="C6" s="405"/>
      <c r="D6" s="338" t="s">
        <v>602</v>
      </c>
      <c r="E6" s="285" t="s">
        <v>603</v>
      </c>
      <c r="F6" s="285" t="s">
        <v>604</v>
      </c>
      <c r="G6" s="285" t="s">
        <v>605</v>
      </c>
      <c r="H6" s="408" t="s">
        <v>602</v>
      </c>
      <c r="I6" s="408" t="s">
        <v>603</v>
      </c>
      <c r="J6" s="408" t="s">
        <v>604</v>
      </c>
      <c r="K6" s="408" t="s">
        <v>605</v>
      </c>
      <c r="L6" s="409" t="s">
        <v>602</v>
      </c>
      <c r="M6" s="409" t="s">
        <v>606</v>
      </c>
      <c r="N6" s="409" t="s">
        <v>603</v>
      </c>
      <c r="O6" s="409" t="s">
        <v>604</v>
      </c>
      <c r="P6" s="409" t="s">
        <v>605</v>
      </c>
      <c r="Q6" s="408" t="s">
        <v>607</v>
      </c>
      <c r="R6" s="408" t="s">
        <v>608</v>
      </c>
      <c r="S6" s="408" t="s">
        <v>609</v>
      </c>
      <c r="T6" s="408" t="s">
        <v>604</v>
      </c>
      <c r="U6" s="408" t="s">
        <v>605</v>
      </c>
      <c r="V6" s="409" t="s">
        <v>610</v>
      </c>
      <c r="W6" s="409" t="s">
        <v>608</v>
      </c>
      <c r="X6" s="409" t="s">
        <v>603</v>
      </c>
      <c r="Y6" s="409" t="s">
        <v>604</v>
      </c>
      <c r="Z6" s="409" t="s">
        <v>605</v>
      </c>
    </row>
    <row r="7" spans="1:26" ht="11.25" customHeight="1" x14ac:dyDescent="0.3">
      <c r="A7" s="410">
        <f>_xlfn.RANK.EQ(G7,$G$7:$G$83)</f>
        <v>59</v>
      </c>
      <c r="B7" s="411">
        <v>39356</v>
      </c>
      <c r="C7" s="411">
        <v>39447</v>
      </c>
      <c r="D7" s="399">
        <f t="shared" ref="D7:D83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_xlfn.RANK.EQ(G8,$G$7:$G$83)</f>
        <v>56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3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3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3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53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3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51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65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3" si="17">Y15+V16+X16+W16</f>
        <v>305.64999999999998</v>
      </c>
      <c r="Z16" s="413">
        <f t="shared" ref="Z16:Z83" si="18">X16/(Y15+(V16/2))</f>
        <v>6.1511482817927357E-2</v>
      </c>
    </row>
    <row r="17" spans="1:26" ht="11.25" customHeight="1" x14ac:dyDescent="0.3">
      <c r="A17" s="410">
        <f t="shared" si="2"/>
        <v>73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3" si="21">T17+Q18+S18+R18</f>
        <v>275.64999999999998</v>
      </c>
      <c r="U18" s="412">
        <f t="shared" ref="U18:U83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58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76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69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55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64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60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72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54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63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74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57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77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61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71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75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70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68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3" si="76">_xlfn.RANK.EQ(G72,$G$7:$G$83)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52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67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3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66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3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62</v>
      </c>
      <c r="B82" s="411">
        <v>46204</v>
      </c>
      <c r="C82" s="411">
        <v>46295</v>
      </c>
      <c r="D82" s="399">
        <f t="shared" si="0"/>
        <v>10040.169999999998</v>
      </c>
      <c r="E82" s="341">
        <f t="shared" si="87"/>
        <v>-7595.6499999999987</v>
      </c>
      <c r="F82" s="341">
        <f t="shared" si="87"/>
        <v>1125675.73</v>
      </c>
      <c r="G82" s="285">
        <f t="shared" si="4"/>
        <v>-6.731811345942397E-3</v>
      </c>
      <c r="H82" s="408">
        <v>2806.72</v>
      </c>
      <c r="I82" s="408">
        <v>-1093.21</v>
      </c>
      <c r="J82" s="408">
        <f t="shared" si="9"/>
        <v>442308.11999999994</v>
      </c>
      <c r="K82" s="412">
        <f t="shared" si="5"/>
        <v>-2.4733371512995865E-3</v>
      </c>
      <c r="L82" s="409">
        <v>580.29</v>
      </c>
      <c r="M82" s="409">
        <v>-61.08</v>
      </c>
      <c r="N82" s="409">
        <v>-3725.85</v>
      </c>
      <c r="O82" s="409">
        <f t="shared" si="82"/>
        <v>139937.84999999998</v>
      </c>
      <c r="P82" s="413">
        <f t="shared" si="7"/>
        <v>-2.5975943676365205E-2</v>
      </c>
      <c r="Q82" s="408">
        <v>4435.4399999999996</v>
      </c>
      <c r="R82" s="408">
        <v>-4.75</v>
      </c>
      <c r="S82" s="408">
        <v>-2088.39</v>
      </c>
      <c r="T82" s="408">
        <f t="shared" si="21"/>
        <v>415726.48999999993</v>
      </c>
      <c r="U82" s="412">
        <f t="shared" si="22"/>
        <v>-5.0249769063862105E-3</v>
      </c>
      <c r="V82" s="409">
        <v>2217.7199999999998</v>
      </c>
      <c r="W82" s="409">
        <v>-4.75</v>
      </c>
      <c r="X82" s="409">
        <v>-688.2</v>
      </c>
      <c r="Y82" s="409">
        <f t="shared" si="17"/>
        <v>127703.27000000006</v>
      </c>
      <c r="Z82" s="413">
        <f t="shared" si="18"/>
        <v>-5.4066641023900542E-3</v>
      </c>
    </row>
    <row r="83" spans="1:26" ht="11.25" customHeight="1" x14ac:dyDescent="0.3">
      <c r="A83" s="410">
        <f t="shared" si="76"/>
        <v>50</v>
      </c>
      <c r="B83" s="411">
        <v>46296</v>
      </c>
      <c r="C83" s="411">
        <v>46305</v>
      </c>
      <c r="D83" s="399">
        <f t="shared" si="0"/>
        <v>1231.03</v>
      </c>
      <c r="E83" s="341">
        <f t="shared" si="87"/>
        <v>11477.8</v>
      </c>
      <c r="F83" s="341">
        <f t="shared" si="87"/>
        <v>1138375.0599999998</v>
      </c>
      <c r="G83" s="285">
        <f t="shared" si="4"/>
        <v>1.0190792169391319E-2</v>
      </c>
      <c r="H83" s="408">
        <v>0</v>
      </c>
      <c r="I83" s="408">
        <v>6429.88</v>
      </c>
      <c r="J83" s="408">
        <f t="shared" si="9"/>
        <v>448737.99999999994</v>
      </c>
      <c r="K83" s="412">
        <f t="shared" si="5"/>
        <v>1.4537105943250602E-2</v>
      </c>
      <c r="L83" s="409">
        <v>122.17</v>
      </c>
      <c r="M83" s="409"/>
      <c r="N83" s="409">
        <v>2472.9299999999998</v>
      </c>
      <c r="O83" s="409">
        <f t="shared" si="82"/>
        <v>142532.94999999998</v>
      </c>
      <c r="P83" s="413">
        <f t="shared" si="7"/>
        <v>1.766392008624923E-2</v>
      </c>
      <c r="Q83" s="408">
        <v>739.24</v>
      </c>
      <c r="R83" s="408">
        <v>-4.75</v>
      </c>
      <c r="S83" s="408">
        <v>2958.11</v>
      </c>
      <c r="T83" s="408">
        <f t="shared" si="21"/>
        <v>419419.08999999991</v>
      </c>
      <c r="U83" s="412">
        <f t="shared" si="22"/>
        <v>7.1091988819602294E-3</v>
      </c>
      <c r="V83" s="409">
        <v>369.62</v>
      </c>
      <c r="W83" s="409">
        <v>-4.75</v>
      </c>
      <c r="X83" s="409">
        <v>-383.12</v>
      </c>
      <c r="Y83" s="409">
        <f t="shared" si="17"/>
        <v>127685.02000000006</v>
      </c>
      <c r="Z83" s="413">
        <f t="shared" si="18"/>
        <v>-2.9957444040132576E-3</v>
      </c>
    </row>
    <row r="84" spans="1:26" ht="11.25" customHeight="1" x14ac:dyDescent="0.3">
      <c r="A84" s="424"/>
      <c r="B84" s="411">
        <f ca="1">TODAY()</f>
        <v>46305</v>
      </c>
      <c r="C84" s="425"/>
      <c r="D84" s="426">
        <f>-F83</f>
        <v>-1138375.0599999998</v>
      </c>
      <c r="E84" s="426"/>
      <c r="F84" s="426"/>
      <c r="G84" s="426"/>
      <c r="H84" s="426">
        <f>-J83</f>
        <v>-448737.99999999994</v>
      </c>
      <c r="I84" s="427"/>
      <c r="J84" s="426"/>
      <c r="K84" s="426"/>
      <c r="L84" s="426">
        <f>-O83</f>
        <v>-142532.94999999998</v>
      </c>
      <c r="M84" s="426"/>
      <c r="N84" s="427"/>
      <c r="O84" s="426"/>
      <c r="P84" s="426"/>
      <c r="Q84" s="426">
        <f>-T83</f>
        <v>-419419.08999999991</v>
      </c>
      <c r="R84" s="426"/>
      <c r="S84" s="426"/>
      <c r="T84" s="426"/>
      <c r="U84" s="426"/>
      <c r="V84" s="426">
        <f>-Y83</f>
        <v>-127685.02000000006</v>
      </c>
      <c r="W84" s="428"/>
      <c r="X84" s="428"/>
      <c r="Y84" s="428"/>
      <c r="Z84" s="42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400"/>
      <c r="I85" s="400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404"/>
      <c r="B86" s="295"/>
      <c r="C86" s="406"/>
      <c r="D86" s="400"/>
      <c r="E86" s="400"/>
      <c r="F86" s="400"/>
      <c r="G86" s="400"/>
      <c r="H86" s="296"/>
      <c r="I86" s="296"/>
      <c r="J86" s="400"/>
      <c r="K86" s="400"/>
      <c r="L86" s="400"/>
      <c r="M86" s="400"/>
      <c r="N86" s="403"/>
      <c r="O86" s="400"/>
      <c r="P86" s="400"/>
      <c r="Q86" s="400"/>
      <c r="R86" s="400"/>
      <c r="S86" s="400"/>
      <c r="T86" s="400"/>
      <c r="U86" s="400"/>
      <c r="V86" s="188"/>
      <c r="W86" s="400"/>
      <c r="X86" s="403"/>
      <c r="Y86" s="188"/>
      <c r="Z86" s="188"/>
    </row>
    <row r="87" spans="1:26" ht="11.25" customHeight="1" x14ac:dyDescent="0.3">
      <c r="A87" s="293" t="s">
        <v>611</v>
      </c>
      <c r="B87" s="295"/>
      <c r="C87" s="406"/>
      <c r="D87" s="400"/>
      <c r="E87" s="400"/>
      <c r="F87" s="400"/>
      <c r="G87" s="400"/>
      <c r="H87" s="401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>
        <f>COUNTIF(E7:E84,"&gt;0")</f>
        <v>59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188"/>
      <c r="W88" s="400"/>
      <c r="X88" s="400"/>
      <c r="Y88" s="188"/>
      <c r="Z88" s="188"/>
    </row>
    <row r="89" spans="1:26" ht="11.25" customHeight="1" x14ac:dyDescent="0.3">
      <c r="A89" s="293" t="s">
        <v>612</v>
      </c>
      <c r="B89" s="295"/>
      <c r="C89" s="406"/>
      <c r="D89" s="400"/>
      <c r="E89" s="400"/>
      <c r="F89" s="400"/>
      <c r="G89" s="400"/>
      <c r="H89" s="188"/>
      <c r="I89" s="296"/>
      <c r="J89" s="400"/>
      <c r="K89" s="400"/>
      <c r="L89" s="400"/>
      <c r="M89" s="400"/>
      <c r="N89" s="400"/>
      <c r="O89" s="400"/>
      <c r="P89" s="400"/>
      <c r="Q89" s="400"/>
      <c r="R89" s="400"/>
      <c r="S89" s="400"/>
      <c r="T89" s="400"/>
      <c r="U89" s="400"/>
      <c r="V89" s="400"/>
      <c r="W89" s="400"/>
      <c r="X89" s="400"/>
      <c r="Y89" s="188"/>
      <c r="Z89" s="188"/>
    </row>
    <row r="90" spans="1:26" ht="11.25" customHeight="1" x14ac:dyDescent="0.3">
      <c r="A90" s="296">
        <f>(SUMIFS(G7:G84,E7:E84,"&gt;0"))/A88</f>
        <v>5.6490832547146534E-2</v>
      </c>
      <c r="B90" s="295"/>
      <c r="C90" s="406"/>
      <c r="D90" s="400"/>
      <c r="E90" s="400"/>
      <c r="F90" s="400"/>
      <c r="G90" s="400"/>
      <c r="H90" s="296"/>
      <c r="I90" s="296"/>
      <c r="J90" s="400"/>
      <c r="K90" s="400"/>
      <c r="L90" s="400"/>
      <c r="M90" s="400"/>
      <c r="N90" s="296"/>
      <c r="O90" s="400"/>
      <c r="P90" s="400"/>
      <c r="Q90" s="400"/>
      <c r="R90" s="400"/>
      <c r="S90" s="400"/>
      <c r="T90" s="400"/>
      <c r="U90" s="400"/>
      <c r="V90" s="400"/>
      <c r="W90" s="400"/>
      <c r="X90" s="296"/>
      <c r="Y90" s="188"/>
      <c r="Z90" s="188"/>
    </row>
    <row r="91" spans="1:26" ht="11.25" customHeight="1" x14ac:dyDescent="0.3">
      <c r="A91" s="293" t="s">
        <v>613</v>
      </c>
      <c r="B91" s="295"/>
      <c r="C91" s="406"/>
      <c r="D91" s="400"/>
      <c r="E91" s="400"/>
      <c r="F91" s="400"/>
      <c r="G91" s="400"/>
      <c r="H91" s="296"/>
      <c r="I91" s="296"/>
      <c r="J91" s="296"/>
      <c r="K91" s="296"/>
      <c r="L91" s="296"/>
      <c r="M91" s="296"/>
      <c r="N91" s="296"/>
      <c r="O91" s="400"/>
      <c r="P91" s="400"/>
      <c r="Q91" s="400"/>
      <c r="R91" s="400"/>
      <c r="S91" s="400"/>
      <c r="T91" s="400"/>
      <c r="U91" s="400"/>
      <c r="V91" s="188"/>
      <c r="W91" s="188"/>
      <c r="X91" s="188"/>
      <c r="Y91" s="188"/>
      <c r="Z91" s="188"/>
    </row>
    <row r="92" spans="1:26" ht="11.25" customHeight="1" x14ac:dyDescent="0.3">
      <c r="A92" s="293">
        <f>COUNTIF(E7:E84,"&lt;0")</f>
        <v>18</v>
      </c>
    </row>
    <row r="93" spans="1:26" ht="11.25" customHeight="1" x14ac:dyDescent="0.3">
      <c r="A93" s="293" t="s">
        <v>614</v>
      </c>
    </row>
    <row r="94" spans="1:26" ht="11.25" customHeight="1" x14ac:dyDescent="0.3">
      <c r="A94" s="296">
        <f>(SUMIFS(G7:G84,E7:E84,"&lt;0"))/A92</f>
        <v>-5.9127817328263839E-2</v>
      </c>
    </row>
    <row r="95" spans="1:26" ht="15.75" customHeight="1" x14ac:dyDescent="0.3"/>
    <row r="96" spans="1:26" ht="15.75" customHeight="1" x14ac:dyDescent="0.3"/>
    <row r="97" spans="1:1" ht="15" customHeight="1" x14ac:dyDescent="0.3">
      <c r="A97" s="11" t="s">
        <v>615</v>
      </c>
    </row>
    <row r="98" spans="1:1" ht="15" customHeight="1" x14ac:dyDescent="0.3">
      <c r="A98" s="50">
        <f>AVERAGE(G8,G12,G16,G20,G24,G28,G32,G36,G40,G44,G48,G52,G56,G60,G64,G68,G72,G76,G80)</f>
        <v>1.9373354324880427E-2</v>
      </c>
    </row>
    <row r="99" spans="1:1" ht="15" customHeight="1" x14ac:dyDescent="0.3">
      <c r="A99" s="50" t="s">
        <v>616</v>
      </c>
    </row>
    <row r="100" spans="1:1" ht="15" customHeight="1" x14ac:dyDescent="0.3">
      <c r="A100" s="50">
        <f>AVERAGE(G9,G13,G17,G21,G25,G29,G33,G37,G41,G45,G49,G53,G57,G61,G65,G69,G73,G77,G81)</f>
        <v>3.3949124306264407E-2</v>
      </c>
    </row>
    <row r="101" spans="1:1" ht="15" customHeight="1" x14ac:dyDescent="0.3">
      <c r="A101" s="50" t="s">
        <v>617</v>
      </c>
    </row>
    <row r="102" spans="1:1" ht="15" customHeight="1" x14ac:dyDescent="0.3">
      <c r="A102" s="50">
        <f>AVERAGE(G10,G14,G18,G22,G26,G30,G34,G38,G42,G46,G50,G54,G58,G62,G66,G70,G74,G78,G82)</f>
        <v>2.1539468634307085E-2</v>
      </c>
    </row>
    <row r="103" spans="1:1" ht="15" customHeight="1" x14ac:dyDescent="0.3">
      <c r="A103" s="50" t="s">
        <v>618</v>
      </c>
    </row>
    <row r="104" spans="1:1" ht="15" customHeight="1" x14ac:dyDescent="0.3">
      <c r="A104" s="50">
        <f>AVERAGE(G7,G11,G15,G19,G23,G27,G31,G35,G39,G43,G47,G51,G55,G59,G63,G67,G71,G75,G79)</f>
        <v>4.4004769376837713E-2</v>
      </c>
    </row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3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4:K84 J86:K92 I93:K1002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619</v>
      </c>
      <c r="C1" s="430">
        <f ca="1">TODAY()</f>
        <v>46305</v>
      </c>
      <c r="D1" s="570" t="s">
        <v>620</v>
      </c>
      <c r="E1" s="548"/>
      <c r="F1" s="570" t="s">
        <v>621</v>
      </c>
      <c r="G1" s="548"/>
      <c r="H1" s="570" t="s">
        <v>622</v>
      </c>
      <c r="I1" s="548"/>
      <c r="J1" s="570" t="s">
        <v>623</v>
      </c>
      <c r="K1" s="548"/>
      <c r="L1" s="431"/>
      <c r="M1" s="431"/>
      <c r="N1" s="432">
        <f>R1/Q1</f>
        <v>0.22415375262239876</v>
      </c>
      <c r="O1" s="571" t="s">
        <v>624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625</v>
      </c>
      <c r="C2" s="430">
        <f>'Retirement Calculator'!D6</f>
        <v>51288</v>
      </c>
      <c r="D2" s="435" t="s">
        <v>546</v>
      </c>
      <c r="E2" s="436">
        <f>B13</f>
        <v>104249.60000000001</v>
      </c>
      <c r="F2" s="435" t="s">
        <v>546</v>
      </c>
      <c r="G2" s="436">
        <f>C13</f>
        <v>18000</v>
      </c>
      <c r="H2" s="435" t="s">
        <v>546</v>
      </c>
      <c r="I2" s="436">
        <f>D13</f>
        <v>175500</v>
      </c>
      <c r="J2" s="435" t="s">
        <v>546</v>
      </c>
      <c r="K2" s="436">
        <f>I2</f>
        <v>175500</v>
      </c>
      <c r="L2" s="431"/>
      <c r="M2" s="431"/>
      <c r="N2" s="437" t="s">
        <v>560</v>
      </c>
      <c r="O2" s="438" t="s">
        <v>626</v>
      </c>
      <c r="P2" s="438" t="s">
        <v>627</v>
      </c>
      <c r="Q2" s="439" t="s">
        <v>628</v>
      </c>
      <c r="R2" s="440" t="s">
        <v>629</v>
      </c>
    </row>
    <row r="3" spans="2:18" ht="11.25" customHeight="1" x14ac:dyDescent="0.3">
      <c r="B3" s="429" t="s">
        <v>630</v>
      </c>
      <c r="C3" s="438">
        <f ca="1">(C2-C1)/365.25</f>
        <v>13.64271047227926</v>
      </c>
      <c r="D3" s="429" t="s">
        <v>631</v>
      </c>
      <c r="E3" s="441">
        <f ca="1">'TSP-401K'!J4</f>
        <v>0.11514899134635925</v>
      </c>
      <c r="F3" s="429" t="s">
        <v>631</v>
      </c>
      <c r="G3" s="441">
        <f ca="1">'TSP-401K'!O4</f>
        <v>0.11133541464805605</v>
      </c>
      <c r="H3" s="429" t="s">
        <v>631</v>
      </c>
      <c r="I3" s="441">
        <f ca="1">'TSP-401K'!T4</f>
        <v>0.11088681817054749</v>
      </c>
      <c r="J3" s="429" t="s">
        <v>631</v>
      </c>
      <c r="K3" s="441">
        <f ca="1">'TSP-401K'!Y4</f>
        <v>0.10898912549018858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632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633</v>
      </c>
      <c r="C5" s="438">
        <f ca="1">(C4-C1)/365.25</f>
        <v>13.64271047227926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634</v>
      </c>
      <c r="C6" s="445">
        <f>E6+G6+I6+K6</f>
        <v>1138375.0599999998</v>
      </c>
      <c r="D6" s="429" t="s">
        <v>635</v>
      </c>
      <c r="E6" s="445">
        <f>'TSP-401K'!H84*-1</f>
        <v>448737.99999999994</v>
      </c>
      <c r="F6" s="429" t="s">
        <v>635</v>
      </c>
      <c r="G6" s="445">
        <f>'TSP-401K'!L84*-1</f>
        <v>142532.94999999998</v>
      </c>
      <c r="H6" s="429" t="s">
        <v>635</v>
      </c>
      <c r="I6" s="445">
        <f>'TSP-401K'!Q84*-1</f>
        <v>419419.08999999991</v>
      </c>
      <c r="J6" s="429" t="s">
        <v>635</v>
      </c>
      <c r="K6" s="445">
        <f>'TSP-401K'!V84*-1</f>
        <v>127685.02000000006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636</v>
      </c>
      <c r="C8" s="445">
        <f ca="1">E8+G8+I8+K8</f>
        <v>6524376.2594085597</v>
      </c>
      <c r="D8" s="429" t="s">
        <v>637</v>
      </c>
      <c r="E8" s="445">
        <f ca="1">FV(E3/26,C3*26,-(E2*0.1)/26,-E6,1)</f>
        <v>2496545.7650302104</v>
      </c>
      <c r="F8" s="429" t="s">
        <v>637</v>
      </c>
      <c r="G8" s="445">
        <f ca="1">FV(G3/12,12*C3,-(G2*0.1)/12,-G6,1)</f>
        <v>704132.78305973986</v>
      </c>
      <c r="H8" s="429" t="s">
        <v>637</v>
      </c>
      <c r="I8" s="445">
        <f ca="1">FV(I3/24,C5*24,-(I2*0.1)/24,-I6,1)</f>
        <v>2457551.156822531</v>
      </c>
      <c r="J8" s="429" t="s">
        <v>637</v>
      </c>
      <c r="K8" s="445">
        <f ca="1">FV(K3/24,C5*24,-(K2*0.055)/24,-K6,1)</f>
        <v>866146.55449607735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638</v>
      </c>
      <c r="C12" s="446" t="s">
        <v>562</v>
      </c>
      <c r="D12" s="446" t="s">
        <v>639</v>
      </c>
      <c r="E12" s="454" t="s">
        <v>640</v>
      </c>
      <c r="F12" s="444"/>
      <c r="G12" s="446"/>
      <c r="H12" s="431"/>
      <c r="I12" s="446" t="s">
        <v>549</v>
      </c>
      <c r="J12" s="446" t="s">
        <v>550</v>
      </c>
      <c r="K12" s="446" t="s">
        <v>551</v>
      </c>
      <c r="L12" s="446" t="s">
        <v>552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641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642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643</v>
      </c>
      <c r="C16" s="455" t="s">
        <v>644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645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646</v>
      </c>
      <c r="C21" s="455" t="s">
        <v>647</v>
      </c>
      <c r="D21" s="455" t="s">
        <v>648</v>
      </c>
      <c r="E21" s="457" t="s">
        <v>649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650</v>
      </c>
      <c r="C23" s="446" t="s">
        <v>651</v>
      </c>
      <c r="D23" s="446" t="s">
        <v>652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645</v>
      </c>
      <c r="C28" s="455" t="s">
        <v>653</v>
      </c>
      <c r="D28" s="455" t="s">
        <v>654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655</v>
      </c>
      <c r="B1" s="444">
        <f ca="1">'Combined Retirement'!E8+'Combined Retirement'!G8</f>
        <v>3200678.5480899503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656</v>
      </c>
      <c r="B2" s="460">
        <v>0.05</v>
      </c>
      <c r="C2" s="446" t="s">
        <v>657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658</v>
      </c>
      <c r="B4" s="451">
        <f ca="1">(SUMIFS(H:H,I:I,"&gt;0",L:L,"&lt;0"))/12</f>
        <v>39.833333333333336</v>
      </c>
      <c r="C4" s="463">
        <f ca="1">(SUMIFS(H:H,I:I,"&gt;0",L:L,"&lt;0"))</f>
        <v>478</v>
      </c>
      <c r="D4" s="456">
        <f t="array" aca="1" ref="D4" ca="1">INDEX(N:N,MATCH(C4,H:H,0),0)</f>
        <v>65806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659</v>
      </c>
      <c r="B7" s="446" t="s">
        <v>660</v>
      </c>
      <c r="C7" s="446" t="s">
        <v>661</v>
      </c>
      <c r="D7" s="446" t="s">
        <v>662</v>
      </c>
      <c r="E7" s="446" t="s">
        <v>663</v>
      </c>
      <c r="F7" s="446"/>
      <c r="G7" s="459" t="s">
        <v>664</v>
      </c>
      <c r="H7" s="459" t="s">
        <v>224</v>
      </c>
      <c r="I7" s="446" t="s">
        <v>660</v>
      </c>
      <c r="J7" s="446" t="s">
        <v>661</v>
      </c>
      <c r="K7" s="446" t="s">
        <v>662</v>
      </c>
      <c r="L7" s="446" t="s">
        <v>663</v>
      </c>
      <c r="M7" s="460"/>
      <c r="N7" s="431" t="s">
        <v>590</v>
      </c>
    </row>
    <row r="8" spans="1:14" ht="11.25" customHeight="1" x14ac:dyDescent="0.3">
      <c r="A8" s="459">
        <v>1</v>
      </c>
      <c r="B8" s="447">
        <f ca="1">B1</f>
        <v>3200678.5480899503</v>
      </c>
      <c r="C8" s="447">
        <f t="shared" ref="C8:C136" si="0">SUMIF(G:G,A8,J:J)</f>
        <v>398963.19893278764</v>
      </c>
      <c r="D8" s="447">
        <f ca="1">SUMIF(G:G,1,K:K)</f>
        <v>152780.72291151134</v>
      </c>
      <c r="E8" s="447">
        <f t="shared" ref="E8:E136" ca="1" si="1">B8-C8+D8</f>
        <v>2954496.0720686745</v>
      </c>
      <c r="F8" s="431"/>
      <c r="G8" s="459">
        <v>1</v>
      </c>
      <c r="H8" s="459">
        <v>1</v>
      </c>
      <c r="I8" s="444">
        <f ca="1">B1</f>
        <v>3200678.5480899503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13197.631728523131</v>
      </c>
      <c r="L8" s="444">
        <f t="shared" ref="L8:L262" ca="1" si="3">I8-J8+K8</f>
        <v>3180629.2465740745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2954496.0720686745</v>
      </c>
      <c r="C9" s="447">
        <f t="shared" si="0"/>
        <v>398963.19893278764</v>
      </c>
      <c r="D9" s="447">
        <f ca="1">SUMIF(G:G,2,K:K)</f>
        <v>140185.56021303867</v>
      </c>
      <c r="E9" s="447">
        <f t="shared" ca="1" si="1"/>
        <v>2695718.4333489258</v>
      </c>
      <c r="F9" s="431"/>
      <c r="G9" s="459">
        <v>1</v>
      </c>
      <c r="H9" s="459">
        <v>2</v>
      </c>
      <c r="I9" s="444">
        <f t="shared" ref="I9:I263" ca="1" si="5">L8</f>
        <v>3180629.2465740745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13114.092972206981</v>
      </c>
      <c r="L9" s="444">
        <f t="shared" ca="1" si="3"/>
        <v>3160496.4063018826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2695718.4333489258</v>
      </c>
      <c r="C10" s="447">
        <f t="shared" si="0"/>
        <v>398963.19893278764</v>
      </c>
      <c r="D10" s="447">
        <f ca="1">SUMIF(G:G,3,K:K)</f>
        <v>126946.00508678294</v>
      </c>
      <c r="E10" s="447">
        <f t="shared" ca="1" si="1"/>
        <v>2423701.2395029212</v>
      </c>
      <c r="F10" s="431"/>
      <c r="G10" s="459">
        <v>1</v>
      </c>
      <c r="H10" s="459">
        <v>3</v>
      </c>
      <c r="I10" s="444">
        <f t="shared" ca="1" si="5"/>
        <v>3160496.4063018826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13030.206137739515</v>
      </c>
      <c r="L10" s="444">
        <f t="shared" ca="1" si="3"/>
        <v>3140279.6791952234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2423701.2395029212</v>
      </c>
      <c r="C11" s="447">
        <f t="shared" si="0"/>
        <v>394307.19893278764</v>
      </c>
      <c r="D11" s="447">
        <f ca="1">SUMIF(G:G,4,K:K)</f>
        <v>113097.46269055353</v>
      </c>
      <c r="E11" s="447">
        <f t="shared" ca="1" si="1"/>
        <v>2142491.503260687</v>
      </c>
      <c r="F11" s="431"/>
      <c r="G11" s="459">
        <v>1</v>
      </c>
      <c r="H11" s="459">
        <v>4</v>
      </c>
      <c r="I11" s="444">
        <f t="shared" ca="1" si="5"/>
        <v>3140279.6791952234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12945.969774795103</v>
      </c>
      <c r="L11" s="444">
        <f t="shared" ca="1" si="3"/>
        <v>3119978.7157256198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2142491.503260687</v>
      </c>
      <c r="C12" s="447">
        <f t="shared" si="0"/>
        <v>389651.19893278764</v>
      </c>
      <c r="D12" s="447">
        <f ca="1">SUMIF(G:G,5,K:K)</f>
        <v>98897.95887843403</v>
      </c>
      <c r="E12" s="447">
        <f t="shared" ca="1" si="1"/>
        <v>1851738.2632063334</v>
      </c>
      <c r="F12" s="431"/>
      <c r="G12" s="459">
        <v>1</v>
      </c>
      <c r="H12" s="459">
        <v>5</v>
      </c>
      <c r="I12" s="444">
        <f t="shared" ca="1" si="5"/>
        <v>3119978.7157256198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12861.382427005088</v>
      </c>
      <c r="L12" s="444">
        <f t="shared" ca="1" si="3"/>
        <v>3099593.1649082261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1851738.2632063334</v>
      </c>
      <c r="C13" s="447">
        <f t="shared" si="0"/>
        <v>272655.17935989378</v>
      </c>
      <c r="D13" s="447">
        <f ca="1">SUMIF(G:G,6,K:K)</f>
        <v>85493.07170233957</v>
      </c>
      <c r="E13" s="447">
        <f t="shared" ca="1" si="1"/>
        <v>1664576.1555487793</v>
      </c>
      <c r="F13" s="431"/>
      <c r="G13" s="459">
        <v>1</v>
      </c>
      <c r="H13" s="459">
        <v>6</v>
      </c>
      <c r="I13" s="444">
        <f t="shared" ca="1" si="5"/>
        <v>3099593.1649082261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12776.442631932614</v>
      </c>
      <c r="L13" s="444">
        <f t="shared" ca="1" si="3"/>
        <v>3079122.6742957598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1664576.1555487793</v>
      </c>
      <c r="C14" s="447">
        <f t="shared" si="0"/>
        <v>108860.75195784221</v>
      </c>
      <c r="D14" s="447">
        <f ca="1">SUMIF(G:G,7,K:K)</f>
        <v>82169.046854897926</v>
      </c>
      <c r="E14" s="447">
        <f t="shared" ca="1" si="1"/>
        <v>1637884.450445835</v>
      </c>
      <c r="F14" s="431"/>
      <c r="G14" s="459">
        <v>1</v>
      </c>
      <c r="H14" s="459">
        <v>7</v>
      </c>
      <c r="I14" s="444">
        <f t="shared" ca="1" si="5"/>
        <v>3079122.6742957598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12691.148921047337</v>
      </c>
      <c r="L14" s="444">
        <f t="shared" ca="1" si="3"/>
        <v>3058566.8899724083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1637884.450445835</v>
      </c>
      <c r="C15" s="447">
        <f t="shared" si="0"/>
        <v>108860.75195784221</v>
      </c>
      <c r="D15" s="447">
        <f ca="1">SUMIF(G:G,8,K:K)</f>
        <v>80803.448564131744</v>
      </c>
      <c r="E15" s="447">
        <f t="shared" ca="1" si="1"/>
        <v>1609827.1470521246</v>
      </c>
      <c r="F15" s="431"/>
      <c r="G15" s="459">
        <v>1</v>
      </c>
      <c r="H15" s="459">
        <v>8</v>
      </c>
      <c r="I15" s="444">
        <f t="shared" ca="1" si="5"/>
        <v>3058566.8899724083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12605.499819700039</v>
      </c>
      <c r="L15" s="444">
        <f t="shared" ca="1" si="3"/>
        <v>3037925.4565477096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1609827.1470521246</v>
      </c>
      <c r="C16" s="447">
        <f t="shared" si="0"/>
        <v>101423.65635784219</v>
      </c>
      <c r="D16" s="447">
        <f ca="1">SUMIF(G:G,9,K:K)</f>
        <v>79556.517759405251</v>
      </c>
      <c r="E16" s="447">
        <f t="shared" ca="1" si="1"/>
        <v>1587960.0084536877</v>
      </c>
      <c r="F16" s="431"/>
      <c r="G16" s="459">
        <v>1</v>
      </c>
      <c r="H16" s="459">
        <v>9</v>
      </c>
      <c r="I16" s="444">
        <f t="shared" ca="1" si="5"/>
        <v>3037925.4565477096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12519.493847097128</v>
      </c>
      <c r="L16" s="444">
        <f t="shared" ca="1" si="3"/>
        <v>3017198.0171504081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1587960.0084536877</v>
      </c>
      <c r="C17" s="447">
        <f t="shared" si="0"/>
        <v>100747.55675784221</v>
      </c>
      <c r="D17" s="447">
        <f ca="1">SUMIF(G:G,10,K:K)</f>
        <v>78472.343986159409</v>
      </c>
      <c r="E17" s="447">
        <f t="shared" ca="1" si="1"/>
        <v>1565684.7956820049</v>
      </c>
      <c r="F17" s="431"/>
      <c r="G17" s="459">
        <v>1</v>
      </c>
      <c r="H17" s="459">
        <v>10</v>
      </c>
      <c r="I17" s="444">
        <f t="shared" ca="1" si="5"/>
        <v>3017198.0171504081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12433.129516275039</v>
      </c>
      <c r="L17" s="444">
        <f t="shared" ca="1" si="3"/>
        <v>2996384.2134222845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1565684.7956820049</v>
      </c>
      <c r="C18" s="447">
        <f t="shared" si="0"/>
        <v>100747.55675784221</v>
      </c>
      <c r="D18" s="447">
        <f ca="1">SUMIF(G:G,11,K:K)</f>
        <v>77332.701825040698</v>
      </c>
      <c r="E18" s="447">
        <f t="shared" ca="1" si="1"/>
        <v>1542269.9407492033</v>
      </c>
      <c r="F18" s="431"/>
      <c r="G18" s="459">
        <v>1</v>
      </c>
      <c r="H18" s="459">
        <v>11</v>
      </c>
      <c r="I18" s="444">
        <f t="shared" ca="1" si="5"/>
        <v>2996384.2134222845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12346.405334074523</v>
      </c>
      <c r="L18" s="444">
        <f t="shared" ca="1" si="3"/>
        <v>2975483.6855119602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1542269.9407492033</v>
      </c>
      <c r="C19" s="447">
        <f t="shared" si="0"/>
        <v>100747.55675784221</v>
      </c>
      <c r="D19" s="447">
        <f ca="1">SUMIF(G:G,12,K:K)</f>
        <v>76134.75340805309</v>
      </c>
      <c r="E19" s="447">
        <f t="shared" ca="1" si="1"/>
        <v>1517657.1373994143</v>
      </c>
      <c r="F19" s="431"/>
      <c r="G19" s="459">
        <v>1</v>
      </c>
      <c r="H19" s="459">
        <v>12</v>
      </c>
      <c r="I19" s="444">
        <f t="shared" ca="1" si="5"/>
        <v>2975483.6855119602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12259.31980111484</v>
      </c>
      <c r="L19" s="444">
        <f t="shared" ca="1" si="3"/>
        <v>2954496.0720686764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1517657.1373994143</v>
      </c>
      <c r="C20" s="447">
        <f t="shared" si="0"/>
        <v>100747.55675784221</v>
      </c>
      <c r="D20" s="447">
        <f ca="1">SUMIF(G:G,13,K:K)</f>
        <v>74875.515676488023</v>
      </c>
      <c r="E20" s="447">
        <f t="shared" ca="1" si="1"/>
        <v>1491785.0963180601</v>
      </c>
      <c r="F20" s="431"/>
      <c r="G20" s="459">
        <v>2</v>
      </c>
      <c r="H20" s="459">
        <v>13</v>
      </c>
      <c r="I20" s="444">
        <f t="shared" ca="1" si="5"/>
        <v>2954496.0720686764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12171.871411767823</v>
      </c>
      <c r="L20" s="444">
        <f t="shared" ca="1" si="3"/>
        <v>2933421.0102360453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1491785.0963180601</v>
      </c>
      <c r="C21" s="447">
        <f t="shared" si="0"/>
        <v>100747.55675784221</v>
      </c>
      <c r="D21" s="447">
        <f ca="1">SUMIF(G:G,14,K:K)</f>
        <v>73551.852952691755</v>
      </c>
      <c r="E21" s="447">
        <f t="shared" ca="1" si="1"/>
        <v>1464589.3925129096</v>
      </c>
      <c r="F21" s="431"/>
      <c r="G21" s="459">
        <v>2</v>
      </c>
      <c r="H21" s="459">
        <v>14</v>
      </c>
      <c r="I21" s="444">
        <f t="shared" ca="1" si="5"/>
        <v>2933421.0102360453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12084.058654131861</v>
      </c>
      <c r="L21" s="444">
        <f t="shared" ca="1" si="3"/>
        <v>2912258.1356457784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1464589.3925129096</v>
      </c>
      <c r="C22" s="447">
        <f t="shared" si="0"/>
        <v>100747.55675784221</v>
      </c>
      <c r="D22" s="447">
        <f ca="1">SUMIF(G:G,15,K:K)</f>
        <v>72160.469131790785</v>
      </c>
      <c r="E22" s="447">
        <f t="shared" ca="1" si="1"/>
        <v>1436002.3048868582</v>
      </c>
      <c r="F22" s="431"/>
      <c r="G22" s="459">
        <v>2</v>
      </c>
      <c r="H22" s="459">
        <v>15</v>
      </c>
      <c r="I22" s="444">
        <f t="shared" ca="1" si="5"/>
        <v>2912258.1356457784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11995.880010005749</v>
      </c>
      <c r="L22" s="444">
        <f t="shared" ca="1" si="3"/>
        <v>2891007.0824113851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1436002.3048868582</v>
      </c>
      <c r="C23" s="447">
        <f t="shared" si="0"/>
        <v>100747.55675784221</v>
      </c>
      <c r="D23" s="447">
        <f ca="1">SUMIF(G:G,16,K:K)</f>
        <v>70697.899473930607</v>
      </c>
      <c r="E23" s="447">
        <f t="shared" ca="1" si="1"/>
        <v>1405952.6476029467</v>
      </c>
      <c r="F23" s="431"/>
      <c r="G23" s="459">
        <v>2</v>
      </c>
      <c r="H23" s="459">
        <v>16</v>
      </c>
      <c r="I23" s="444">
        <f t="shared" ca="1" si="5"/>
        <v>2891007.0824113851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11907.333954862443</v>
      </c>
      <c r="L23" s="444">
        <f t="shared" ca="1" si="3"/>
        <v>2869667.4831218487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1405952.6476029467</v>
      </c>
      <c r="C24" s="447">
        <f t="shared" si="0"/>
        <v>100747.55675784221</v>
      </c>
      <c r="D24" s="447">
        <f ca="1">SUMIF(G:G,17,K:K)</f>
        <v>69160.501976590036</v>
      </c>
      <c r="E24" s="447">
        <f t="shared" ca="1" si="1"/>
        <v>1374365.5928216947</v>
      </c>
      <c r="F24" s="431"/>
      <c r="G24" s="459">
        <v>2</v>
      </c>
      <c r="H24" s="459">
        <v>17</v>
      </c>
      <c r="I24" s="444">
        <f t="shared" ca="1" si="5"/>
        <v>2869667.4831218487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11818.418957822707</v>
      </c>
      <c r="L24" s="444">
        <f t="shared" ca="1" si="3"/>
        <v>2848238.9688352724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1374365.5928216947</v>
      </c>
      <c r="C25" s="447">
        <f t="shared" si="0"/>
        <v>100747.55675784221</v>
      </c>
      <c r="D25" s="447">
        <f ca="1">SUMIF(G:G,18,K:K)</f>
        <v>67544.448305486905</v>
      </c>
      <c r="E25" s="447">
        <f t="shared" ca="1" si="1"/>
        <v>1341162.4843693394</v>
      </c>
      <c r="F25" s="431"/>
      <c r="G25" s="459">
        <v>2</v>
      </c>
      <c r="H25" s="459">
        <v>18</v>
      </c>
      <c r="I25" s="444">
        <f t="shared" ca="1" si="5"/>
        <v>2848238.9688352724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11729.13348162864</v>
      </c>
      <c r="L25" s="444">
        <f t="shared" ca="1" si="3"/>
        <v>2826721.1690725023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1341162.4843693394</v>
      </c>
      <c r="C26" s="447">
        <f t="shared" si="0"/>
        <v>100747.55675784221</v>
      </c>
      <c r="D26" s="447">
        <f ca="1">SUMIF(G:G,19,K:K)</f>
        <v>65845.71426149139</v>
      </c>
      <c r="E26" s="447">
        <f t="shared" ca="1" si="1"/>
        <v>1306260.6418729885</v>
      </c>
      <c r="F26" s="431"/>
      <c r="G26" s="459">
        <v>2</v>
      </c>
      <c r="H26" s="459">
        <v>19</v>
      </c>
      <c r="I26" s="444">
        <f t="shared" ca="1" si="5"/>
        <v>2826721.1690725023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11639.475982617098</v>
      </c>
      <c r="L26" s="444">
        <f t="shared" ca="1" si="3"/>
        <v>2805113.7118107206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1306260.6418729885</v>
      </c>
      <c r="C27" s="447">
        <f t="shared" si="0"/>
        <v>100747.55675784221</v>
      </c>
      <c r="D27" s="447">
        <f ca="1">SUMIF(G:G,20,K:K)</f>
        <v>64060.069759808779</v>
      </c>
      <c r="E27" s="447">
        <f t="shared" ca="1" si="1"/>
        <v>1269573.1548749551</v>
      </c>
      <c r="F27" s="431"/>
      <c r="G27" s="459">
        <v>2</v>
      </c>
      <c r="H27" s="459">
        <v>20</v>
      </c>
      <c r="I27" s="444">
        <f t="shared" ca="1" si="5"/>
        <v>2805113.7118107206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11549.444910693008</v>
      </c>
      <c r="L27" s="444">
        <f t="shared" ca="1" si="3"/>
        <v>2783416.2234770148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1269573.1548749551</v>
      </c>
      <c r="C28" s="447">
        <f t="shared" si="0"/>
        <v>100747.55675784221</v>
      </c>
      <c r="D28" s="447">
        <f ca="1">SUMIF(G:G,21,K:K)</f>
        <v>62183.068296477999</v>
      </c>
      <c r="E28" s="447">
        <f t="shared" ca="1" si="1"/>
        <v>1231008.6664135908</v>
      </c>
      <c r="F28" s="431"/>
      <c r="G28" s="459">
        <v>2</v>
      </c>
      <c r="H28" s="459">
        <v>21</v>
      </c>
      <c r="I28" s="444">
        <f t="shared" ca="1" si="5"/>
        <v>2783416.2234770148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11459.038709302567</v>
      </c>
      <c r="L28" s="444">
        <f t="shared" ca="1" si="3"/>
        <v>2761628.3289419184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1231008.6664135908</v>
      </c>
      <c r="C29" s="447">
        <f t="shared" si="0"/>
        <v>100747.55675784221</v>
      </c>
      <c r="D29" s="447">
        <f ca="1">SUMIF(G:G,22,K:K)</f>
        <v>60210.035875956404</v>
      </c>
      <c r="E29" s="447">
        <f t="shared" ca="1" si="1"/>
        <v>1190471.1455317049</v>
      </c>
      <c r="F29" s="431"/>
      <c r="G29" s="459">
        <v>2</v>
      </c>
      <c r="H29" s="459">
        <v>22</v>
      </c>
      <c r="I29" s="444">
        <f t="shared" ca="1" si="5"/>
        <v>2761628.3289419184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11368.255815406332</v>
      </c>
      <c r="L29" s="444">
        <f t="shared" ca="1" si="3"/>
        <v>2739749.651512926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1190471.1455317049</v>
      </c>
      <c r="C30" s="447">
        <f t="shared" si="0"/>
        <v>100747.55675784221</v>
      </c>
      <c r="D30" s="447">
        <f ca="1">SUMIF(G:G,23,K:K)</f>
        <v>58136.059372218726</v>
      </c>
      <c r="E30" s="447">
        <f t="shared" ca="1" si="1"/>
        <v>1147859.6481460815</v>
      </c>
      <c r="F30" s="431"/>
      <c r="G30" s="459">
        <v>2</v>
      </c>
      <c r="H30" s="459">
        <v>23</v>
      </c>
      <c r="I30" s="444">
        <f t="shared" ca="1" si="5"/>
        <v>2739749.651512926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11277.094659452196</v>
      </c>
      <c r="L30" s="444">
        <f t="shared" ca="1" si="3"/>
        <v>2717779.8129279795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1147859.6481460815</v>
      </c>
      <c r="C31" s="447">
        <f t="shared" si="0"/>
        <v>100747.55675784221</v>
      </c>
      <c r="D31" s="447">
        <f ca="1">SUMIF(G:G,24,K:K)</f>
        <v>55955.974294387735</v>
      </c>
      <c r="E31" s="447">
        <f t="shared" ca="1" si="1"/>
        <v>1103068.065682627</v>
      </c>
      <c r="F31" s="431"/>
      <c r="G31" s="459">
        <v>2</v>
      </c>
      <c r="H31" s="459">
        <v>24</v>
      </c>
      <c r="I31" s="444">
        <f t="shared" ca="1" si="5"/>
        <v>2717779.8129279795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11185.553665348252</v>
      </c>
      <c r="L31" s="444">
        <f t="shared" ca="1" si="3"/>
        <v>2695718.433348929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1103068.065682627</v>
      </c>
      <c r="C32" s="447">
        <f t="shared" si="0"/>
        <v>100747.55675784221</v>
      </c>
      <c r="D32" s="447">
        <f ca="1">SUMIF(G:G,25,K:K)</f>
        <v>53664.351926431249</v>
      </c>
      <c r="E32" s="447">
        <f t="shared" ca="1" si="1"/>
        <v>1055984.8608512161</v>
      </c>
      <c r="F32" s="431"/>
      <c r="G32" s="459">
        <v>3</v>
      </c>
      <c r="H32" s="459">
        <v>25</v>
      </c>
      <c r="I32" s="444">
        <f t="shared" ca="1" si="5"/>
        <v>2695718.433348929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11093.631250435543</v>
      </c>
      <c r="L32" s="444">
        <f t="shared" ca="1" si="3"/>
        <v>2673565.1313549657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1055984.8608512161</v>
      </c>
      <c r="C33" s="447">
        <f t="shared" si="0"/>
        <v>100747.55675784221</v>
      </c>
      <c r="D33" s="447">
        <f ca="1">SUMIF(G:G,26,K:K)</f>
        <v>51255.485808901867</v>
      </c>
      <c r="E33" s="447">
        <f t="shared" ca="1" si="1"/>
        <v>1006492.7899022758</v>
      </c>
      <c r="F33" s="431"/>
      <c r="G33" s="459">
        <v>3</v>
      </c>
      <c r="H33" s="459">
        <v>26</v>
      </c>
      <c r="I33" s="444">
        <f t="shared" ca="1" si="5"/>
        <v>2673565.1313549657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11001.325825460695</v>
      </c>
      <c r="L33" s="444">
        <f t="shared" ca="1" si="3"/>
        <v>2651319.5239360277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1006492.7899022758</v>
      </c>
      <c r="C34" s="447">
        <f t="shared" si="0"/>
        <v>100747.55675784221</v>
      </c>
      <c r="D34" s="447">
        <f ca="1">SUMIF(G:G,27,K:K)</f>
        <v>48723.377529056699</v>
      </c>
      <c r="E34" s="447">
        <f t="shared" ca="1" si="1"/>
        <v>954468.61067349033</v>
      </c>
      <c r="F34" s="431"/>
      <c r="G34" s="459">
        <v>3</v>
      </c>
      <c r="H34" s="459">
        <v>27</v>
      </c>
      <c r="I34" s="444">
        <f t="shared" ca="1" si="5"/>
        <v>2651319.5239360277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10908.635794548454</v>
      </c>
      <c r="L34" s="444">
        <f t="shared" ca="1" si="3"/>
        <v>2628981.2264861772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954468.61067349033</v>
      </c>
      <c r="C35" s="447">
        <f t="shared" si="0"/>
        <v>100747.55675784221</v>
      </c>
      <c r="D35" s="447">
        <f ca="1">SUMIF(G:G,28,K:K)</f>
        <v>46061.721783972593</v>
      </c>
      <c r="E35" s="447">
        <f t="shared" ca="1" si="1"/>
        <v>899782.77569962072</v>
      </c>
      <c r="F35" s="431"/>
      <c r="G35" s="459">
        <v>3</v>
      </c>
      <c r="H35" s="459">
        <v>28</v>
      </c>
      <c r="I35" s="444">
        <f t="shared" ca="1" si="5"/>
        <v>2628981.2264861772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10815.559555174077</v>
      </c>
      <c r="L35" s="444">
        <f t="shared" ca="1" si="3"/>
        <v>2606549.8527969522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899782.77569962072</v>
      </c>
      <c r="C36" s="447">
        <f t="shared" si="0"/>
        <v>100747.55675784221</v>
      </c>
      <c r="D36" s="447">
        <f ca="1">SUMIF(G:G,29,K:K)</f>
        <v>43263.890679462158</v>
      </c>
      <c r="E36" s="447">
        <f t="shared" ca="1" si="1"/>
        <v>842299.10962124064</v>
      </c>
      <c r="F36" s="431"/>
      <c r="G36" s="459">
        <v>3</v>
      </c>
      <c r="H36" s="459">
        <v>29</v>
      </c>
      <c r="I36" s="444">
        <f t="shared" ca="1" si="5"/>
        <v>2606549.8527969522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10722.095498135639</v>
      </c>
      <c r="L36" s="444">
        <f t="shared" ca="1" si="3"/>
        <v>2584025.0150506892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842299.10962124064</v>
      </c>
      <c r="C37" s="447">
        <f t="shared" si="0"/>
        <v>100747.55675784221</v>
      </c>
      <c r="D37" s="447">
        <f ca="1">SUMIF(G:G,30,K:K)</f>
        <v>40322.917225692428</v>
      </c>
      <c r="E37" s="447">
        <f t="shared" ca="1" si="1"/>
        <v>781874.47008909087</v>
      </c>
      <c r="F37" s="431"/>
      <c r="G37" s="459">
        <v>3</v>
      </c>
      <c r="H37" s="459">
        <v>30</v>
      </c>
      <c r="I37" s="444">
        <f t="shared" ca="1" si="5"/>
        <v>2584025.0150506892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10628.242007526211</v>
      </c>
      <c r="L37" s="444">
        <f t="shared" ca="1" si="3"/>
        <v>2561406.3238138165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781874.47008909087</v>
      </c>
      <c r="C38" s="447">
        <f t="shared" si="0"/>
        <v>100747.55675784221</v>
      </c>
      <c r="D38" s="447">
        <f ca="1">SUMIF(G:G,31,K:K)</f>
        <v>37231.477988408042</v>
      </c>
      <c r="E38" s="447">
        <f t="shared" ca="1" si="1"/>
        <v>718358.39131965674</v>
      </c>
      <c r="F38" s="431"/>
      <c r="G38" s="459">
        <v>3</v>
      </c>
      <c r="H38" s="459">
        <v>31</v>
      </c>
      <c r="I38" s="444">
        <f t="shared" ca="1" si="5"/>
        <v>2561406.3238138165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10533.997460705907</v>
      </c>
      <c r="L38" s="444">
        <f t="shared" ca="1" si="3"/>
        <v>2538693.3880301234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718358.39131965674</v>
      </c>
      <c r="C39" s="447">
        <f t="shared" si="0"/>
        <v>100747.55675784221</v>
      </c>
      <c r="D39" s="447">
        <f ca="1">SUMIF(G:G,32,K:K)</f>
        <v>33981.874852558125</v>
      </c>
      <c r="E39" s="447">
        <f t="shared" ca="1" si="1"/>
        <v>651592.70941437269</v>
      </c>
      <c r="F39" s="431"/>
      <c r="G39" s="459">
        <v>3</v>
      </c>
      <c r="H39" s="459">
        <v>32</v>
      </c>
      <c r="I39" s="444">
        <f t="shared" ca="1" si="5"/>
        <v>2538693.3880301234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10439.360228273852</v>
      </c>
      <c r="L39" s="444">
        <f t="shared" ca="1" si="3"/>
        <v>2515885.8150139987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651592.70941437269</v>
      </c>
      <c r="C40" s="447">
        <f t="shared" si="0"/>
        <v>100747.55675784221</v>
      </c>
      <c r="D40" s="447">
        <f ca="1">SUMIF(G:G,33,K:K)</f>
        <v>30566.015852915716</v>
      </c>
      <c r="E40" s="447">
        <f t="shared" ca="1" si="1"/>
        <v>581411.1685094462</v>
      </c>
      <c r="F40" s="431"/>
      <c r="G40" s="459">
        <v>3</v>
      </c>
      <c r="H40" s="459">
        <v>33</v>
      </c>
      <c r="I40" s="444">
        <f t="shared" ca="1" si="5"/>
        <v>2515885.8150139987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10344.32867404</v>
      </c>
      <c r="L40" s="444">
        <f t="shared" ca="1" si="3"/>
        <v>2492983.2104436397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581411.1685094462</v>
      </c>
      <c r="C41" s="447">
        <f t="shared" si="0"/>
        <v>100747.55675784221</v>
      </c>
      <c r="D41" s="447">
        <f ca="1">SUMIF(G:G,34,K:K)</f>
        <v>26975.395023955189</v>
      </c>
      <c r="E41" s="447">
        <f t="shared" ca="1" si="1"/>
        <v>507639.00677555922</v>
      </c>
      <c r="F41" s="431"/>
      <c r="G41" s="459">
        <v>3</v>
      </c>
      <c r="H41" s="459">
        <v>34</v>
      </c>
      <c r="I41" s="444">
        <f t="shared" ca="1" si="5"/>
        <v>2492983.2104436397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10248.901154996836</v>
      </c>
      <c r="L41" s="444">
        <f t="shared" ca="1" si="3"/>
        <v>2469985.1783542377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507639.00677555922</v>
      </c>
      <c r="C42" s="447">
        <f t="shared" si="0"/>
        <v>100747.55675784221</v>
      </c>
      <c r="D42" s="447">
        <f ca="1">SUMIF(G:G,35,K:K)</f>
        <v>23201.071218811358</v>
      </c>
      <c r="E42" s="447">
        <f t="shared" ca="1" si="1"/>
        <v>430092.52123652841</v>
      </c>
      <c r="F42" s="431"/>
      <c r="G42" s="459">
        <v>3</v>
      </c>
      <c r="H42" s="459">
        <v>35</v>
      </c>
      <c r="I42" s="444">
        <f t="shared" ca="1" si="5"/>
        <v>2469985.1783542377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10153.076021290995</v>
      </c>
      <c r="L42" s="444">
        <f t="shared" ca="1" si="3"/>
        <v>2446891.3211311297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430092.52123652841</v>
      </c>
      <c r="C43" s="447">
        <f t="shared" si="0"/>
        <v>100747.55675784221</v>
      </c>
      <c r="D43" s="447">
        <f ca="1">SUMIF(G:G,36,K:K)</f>
        <v>19233.645844576164</v>
      </c>
      <c r="E43" s="447">
        <f t="shared" ca="1" si="1"/>
        <v>348578.6103232624</v>
      </c>
      <c r="F43" s="431"/>
      <c r="G43" s="459">
        <v>3</v>
      </c>
      <c r="H43" s="459">
        <v>36</v>
      </c>
      <c r="I43" s="444">
        <f t="shared" ca="1" si="5"/>
        <v>2446891.3211311297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10056.851616194712</v>
      </c>
      <c r="L43" s="444">
        <f t="shared" ca="1" si="3"/>
        <v>2423701.2395029259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348578.6103232624</v>
      </c>
      <c r="C44" s="447">
        <f t="shared" si="0"/>
        <v>100747.55675784221</v>
      </c>
      <c r="D44" s="447">
        <f ca="1">SUMIF(G:G,37,K:K)</f>
        <v>15063.239458490947</v>
      </c>
      <c r="E44" s="447">
        <f t="shared" ca="1" si="1"/>
        <v>262894.29302391113</v>
      </c>
      <c r="F44" s="431"/>
      <c r="G44" s="459">
        <v>4</v>
      </c>
      <c r="H44" s="459">
        <v>37</v>
      </c>
      <c r="I44" s="444">
        <f t="shared" ca="1" si="5"/>
        <v>2423701.2395029259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9960.2262760771955</v>
      </c>
      <c r="L44" s="444">
        <f t="shared" ca="1" si="3"/>
        <v>2400414.5325346044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262894.29302391113</v>
      </c>
      <c r="C45" s="447">
        <f t="shared" si="0"/>
        <v>100747.55675784221</v>
      </c>
      <c r="D45" s="447">
        <f ca="1">SUMIF(G:G,38,K:K)</f>
        <v>10679.467166755518</v>
      </c>
      <c r="E45" s="447">
        <f t="shared" ca="1" si="1"/>
        <v>172826.20343282446</v>
      </c>
      <c r="F45" s="431"/>
      <c r="G45" s="459">
        <v>4</v>
      </c>
      <c r="H45" s="459">
        <v>38</v>
      </c>
      <c r="I45" s="444">
        <f t="shared" ca="1" si="5"/>
        <v>2400414.5325346044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9863.198330375857</v>
      </c>
      <c r="L45" s="444">
        <f t="shared" ca="1" si="3"/>
        <v>2377030.7976205815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172826.20343282446</v>
      </c>
      <c r="C46" s="447">
        <f t="shared" si="0"/>
        <v>100747.55675784221</v>
      </c>
      <c r="D46" s="447">
        <f ca="1">SUMIF(G:G,39,K:K)</f>
        <v>6071.4127646935458</v>
      </c>
      <c r="E46" s="447">
        <f t="shared" ca="1" si="1"/>
        <v>78150.05943967581</v>
      </c>
      <c r="F46" s="431"/>
      <c r="G46" s="459">
        <v>4</v>
      </c>
      <c r="H46" s="459">
        <v>39</v>
      </c>
      <c r="I46" s="444">
        <f t="shared" ca="1" si="5"/>
        <v>2377030.7976205815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9765.7661015674275</v>
      </c>
      <c r="L46" s="444">
        <f t="shared" ca="1" si="3"/>
        <v>2353549.6304777502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78150.05943967581</v>
      </c>
      <c r="C47" s="447">
        <f t="shared" si="0"/>
        <v>100747.55675784221</v>
      </c>
      <c r="D47" s="447">
        <f ca="1">SUMIF(G:G,40,K:K)</f>
        <v>1227.6015538798083</v>
      </c>
      <c r="E47" s="447">
        <f t="shared" ca="1" si="1"/>
        <v>-21369.895764286586</v>
      </c>
      <c r="F47" s="431"/>
      <c r="G47" s="459">
        <v>4</v>
      </c>
      <c r="H47" s="459">
        <v>40</v>
      </c>
      <c r="I47" s="444">
        <f t="shared" ca="1" si="5"/>
        <v>2353549.6304777502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9667.927905138964</v>
      </c>
      <c r="L47" s="444">
        <f t="shared" ca="1" si="3"/>
        <v>2329970.6251384905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-21369.895764286586</v>
      </c>
      <c r="C48" s="447">
        <f t="shared" si="0"/>
        <v>100747.55675784221</v>
      </c>
      <c r="D48" s="447">
        <f ca="1">SUMIF(G:G,41,K:K)</f>
        <v>-3864.0282314599772</v>
      </c>
      <c r="E48" s="447">
        <f t="shared" ca="1" si="1"/>
        <v>-125981.48075358877</v>
      </c>
      <c r="F48" s="431"/>
      <c r="G48" s="459">
        <v>4</v>
      </c>
      <c r="H48" s="459">
        <v>41</v>
      </c>
      <c r="I48" s="444">
        <f t="shared" ca="1" si="5"/>
        <v>2329970.6251384905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9569.6820495587144</v>
      </c>
      <c r="L48" s="444">
        <f t="shared" ca="1" si="3"/>
        <v>2306293.3739436502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-125981.48075358877</v>
      </c>
      <c r="C49" s="447">
        <f t="shared" si="0"/>
        <v>100747.55675784221</v>
      </c>
      <c r="D49" s="447">
        <f ca="1">SUMIF(G:G,42,K:K)</f>
        <v>-9216.1554599289084</v>
      </c>
      <c r="E49" s="447">
        <f t="shared" ca="1" si="1"/>
        <v>-235945.19297135988</v>
      </c>
      <c r="F49" s="431"/>
      <c r="G49" s="459">
        <v>4</v>
      </c>
      <c r="H49" s="459">
        <v>42</v>
      </c>
      <c r="I49" s="444">
        <f t="shared" ca="1" si="5"/>
        <v>2306293.3739436502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9471.0268362468814</v>
      </c>
      <c r="L49" s="444">
        <f t="shared" ca="1" si="3"/>
        <v>2282517.4675354981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-235945.19297135988</v>
      </c>
      <c r="C50" s="447">
        <f t="shared" si="0"/>
        <v>100747.55675784221</v>
      </c>
      <c r="D50" s="447">
        <f ca="1">SUMIF(G:G,43,K:K)</f>
        <v>-14842.107675110808</v>
      </c>
      <c r="E50" s="447">
        <f t="shared" ca="1" si="1"/>
        <v>-351534.85740431288</v>
      </c>
      <c r="F50" s="431"/>
      <c r="G50" s="459">
        <v>4</v>
      </c>
      <c r="H50" s="459">
        <v>43</v>
      </c>
      <c r="I50" s="444">
        <f t="shared" ca="1" si="5"/>
        <v>2282517.4675354981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9375.1938928795807</v>
      </c>
      <c r="L50" s="444">
        <f t="shared" ca="1" si="3"/>
        <v>2259421.7281839787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-351534.85740431288</v>
      </c>
      <c r="C51" s="447">
        <f t="shared" si="0"/>
        <v>100747.55675784221</v>
      </c>
      <c r="D51" s="447">
        <f ca="1">SUMIF(G:G,44,K:K)</f>
        <v>-20755.894283013356</v>
      </c>
      <c r="E51" s="447">
        <f t="shared" ca="1" si="1"/>
        <v>-473038.30844516843</v>
      </c>
      <c r="F51" s="431"/>
      <c r="G51" s="459">
        <v>4</v>
      </c>
      <c r="H51" s="459">
        <v>44</v>
      </c>
      <c r="I51" s="444">
        <f t="shared" ca="1" si="5"/>
        <v>2259421.7281839787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9278.9616455815831</v>
      </c>
      <c r="L51" s="444">
        <f t="shared" ca="1" si="3"/>
        <v>2236229.7565851617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-473038.30844516843</v>
      </c>
      <c r="C52" s="447">
        <f t="shared" si="0"/>
        <v>100747.55675784221</v>
      </c>
      <c r="D52" s="447">
        <f ca="1">SUMIF(G:G,45,K:K)</f>
        <v>-26972.241437443776</v>
      </c>
      <c r="E52" s="447">
        <f t="shared" ca="1" si="1"/>
        <v>-600758.10664045438</v>
      </c>
      <c r="F52" s="431"/>
      <c r="G52" s="459">
        <v>4</v>
      </c>
      <c r="H52" s="459">
        <v>45</v>
      </c>
      <c r="I52" s="444">
        <f t="shared" ca="1" si="5"/>
        <v>2236229.7565851617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9182.3284305865127</v>
      </c>
      <c r="L52" s="444">
        <f t="shared" ca="1" si="3"/>
        <v>2212941.1517713494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-600758.10664045438</v>
      </c>
      <c r="C53" s="447">
        <f t="shared" si="0"/>
        <v>100747.55675784221</v>
      </c>
      <c r="D53" s="447">
        <f ca="1">SUMIF(G:G,46,K:K)</f>
        <v>-33506.628710186575</v>
      </c>
      <c r="E53" s="447">
        <f t="shared" ca="1" si="1"/>
        <v>-735012.29210848315</v>
      </c>
      <c r="F53" s="431"/>
      <c r="G53" s="459">
        <v>4</v>
      </c>
      <c r="H53" s="459">
        <v>46</v>
      </c>
      <c r="I53" s="444">
        <f t="shared" ca="1" si="5"/>
        <v>2212941.1517713494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9085.292577195627</v>
      </c>
      <c r="L53" s="444">
        <f t="shared" ca="1" si="3"/>
        <v>2189555.511104146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-735012.29210848315</v>
      </c>
      <c r="C54" s="447">
        <f t="shared" si="0"/>
        <v>100747.55675784221</v>
      </c>
      <c r="D54" s="447">
        <f ca="1">SUMIF(G:G,47,K:K)</f>
        <v>-40375.327637297116</v>
      </c>
      <c r="E54" s="447">
        <f t="shared" ca="1" si="1"/>
        <v>-876135.17650362244</v>
      </c>
      <c r="F54" s="431"/>
      <c r="G54" s="459">
        <v>4</v>
      </c>
      <c r="H54" s="459">
        <v>47</v>
      </c>
      <c r="I54" s="444">
        <f t="shared" ca="1" si="5"/>
        <v>2189555.511104146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8987.8524077489474</v>
      </c>
      <c r="L54" s="444">
        <f t="shared" ca="1" si="3"/>
        <v>2166072.430267496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-876135.17650362244</v>
      </c>
      <c r="C55" s="447">
        <f t="shared" si="0"/>
        <v>100747.55675784221</v>
      </c>
      <c r="D55" s="447">
        <f ca="1">SUMIF(G:G,48,K:K)</f>
        <v>-47595.442237496871</v>
      </c>
      <c r="E55" s="447">
        <f t="shared" ca="1" si="1"/>
        <v>-1024478.1754989615</v>
      </c>
      <c r="F55" s="431"/>
      <c r="G55" s="459">
        <v>4</v>
      </c>
      <c r="H55" s="459">
        <v>48</v>
      </c>
      <c r="I55" s="444">
        <f t="shared" ca="1" si="5"/>
        <v>2166072.430267496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8890.0062375962389</v>
      </c>
      <c r="L55" s="444">
        <f t="shared" ca="1" si="3"/>
        <v>2142491.5032606935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-1024478.1754989615</v>
      </c>
      <c r="C56" s="447">
        <f t="shared" si="0"/>
        <v>100747.55675784221</v>
      </c>
      <c r="D56" s="447">
        <f ca="1">SUMIF(G:G,49,K:K)</f>
        <v>-55184.951603566449</v>
      </c>
      <c r="E56" s="447">
        <f t="shared" ca="1" si="1"/>
        <v>-1180410.6838603702</v>
      </c>
      <c r="F56" s="431"/>
      <c r="G56" s="459">
        <f>G55+1</f>
        <v>5</v>
      </c>
      <c r="H56" s="459">
        <v>49</v>
      </c>
      <c r="I56" s="444">
        <f t="shared" ca="1" si="5"/>
        <v>2142491.5032606935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8791.7523750678938</v>
      </c>
      <c r="L56" s="444">
        <f t="shared" ca="1" si="3"/>
        <v>2118812.3223913624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-1180410.6838603702</v>
      </c>
      <c r="C57" s="447">
        <f t="shared" si="0"/>
        <v>100747.55675784221</v>
      </c>
      <c r="D57" s="447">
        <f ca="1">SUMIF(G:G,50,K:K)</f>
        <v>-63162.754672795352</v>
      </c>
      <c r="E57" s="447">
        <f t="shared" ca="1" si="1"/>
        <v>-1344320.9952910077</v>
      </c>
      <c r="F57" s="431"/>
      <c r="G57" s="459">
        <f t="shared" ref="G57:G67" si="8">G56</f>
        <v>5</v>
      </c>
      <c r="H57" s="459">
        <v>50</v>
      </c>
      <c r="I57" s="444">
        <f t="shared" ca="1" si="5"/>
        <v>2118812.3223913624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8693.0891214456806</v>
      </c>
      <c r="L57" s="444">
        <f t="shared" ca="1" si="3"/>
        <v>2095034.4782684091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-1344320.9952910077</v>
      </c>
      <c r="C58" s="447">
        <f t="shared" si="0"/>
        <v>100747.55675784221</v>
      </c>
      <c r="D58" s="447">
        <f ca="1">SUMIF(G:G,51,K:K)</f>
        <v>-71548.717287972715</v>
      </c>
      <c r="E58" s="447">
        <f t="shared" ca="1" si="1"/>
        <v>-1516617.2693368227</v>
      </c>
      <c r="F58" s="431"/>
      <c r="G58" s="459">
        <f t="shared" si="8"/>
        <v>5</v>
      </c>
      <c r="H58" s="459">
        <v>51</v>
      </c>
      <c r="I58" s="444">
        <f t="shared" ca="1" si="5"/>
        <v>2095034.4782684091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8594.014770933376</v>
      </c>
      <c r="L58" s="444">
        <f t="shared" ca="1" si="3"/>
        <v>2071157.5597949435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-1516617.2693368227</v>
      </c>
      <c r="C59" s="447">
        <f t="shared" si="0"/>
        <v>100747.55675784221</v>
      </c>
      <c r="D59" s="447">
        <f ca="1">SUMIF(G:G,52,K:K)</f>
        <v>-80363.721666107798</v>
      </c>
      <c r="E59" s="447">
        <f t="shared" ca="1" si="1"/>
        <v>-1697728.5477607728</v>
      </c>
      <c r="F59" s="431"/>
      <c r="G59" s="459">
        <f t="shared" si="8"/>
        <v>5</v>
      </c>
      <c r="H59" s="459">
        <v>52</v>
      </c>
      <c r="I59" s="444">
        <f t="shared" ca="1" si="5"/>
        <v>2071157.5597949435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8494.5276106272704</v>
      </c>
      <c r="L59" s="444">
        <f t="shared" ca="1" si="3"/>
        <v>2047181.1541611718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-1697728.5477607728</v>
      </c>
      <c r="C60" s="447">
        <f t="shared" si="0"/>
        <v>100747.55675784221</v>
      </c>
      <c r="D60" s="447">
        <f ca="1">SUMIF(G:G,53,K:K)</f>
        <v>-89629.718398064084</v>
      </c>
      <c r="E60" s="447">
        <f t="shared" ca="1" si="1"/>
        <v>-1888105.8229166791</v>
      </c>
      <c r="F60" s="431"/>
      <c r="G60" s="459">
        <f t="shared" si="8"/>
        <v>5</v>
      </c>
      <c r="H60" s="459">
        <v>53</v>
      </c>
      <c r="I60" s="444">
        <f t="shared" ca="1" si="5"/>
        <v>2047181.1541611718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8394.6259204865528</v>
      </c>
      <c r="L60" s="444">
        <f t="shared" ca="1" si="3"/>
        <v>2023104.8468372594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-1888105.8229166791</v>
      </c>
      <c r="C61" s="447">
        <f t="shared" si="0"/>
        <v>100747.55675784221</v>
      </c>
      <c r="D61" s="447">
        <f ca="1">SUMIF(G:G,54,K:K)</f>
        <v>-99369.78110859319</v>
      </c>
      <c r="E61" s="447">
        <f t="shared" ca="1" si="1"/>
        <v>-2088223.1607831144</v>
      </c>
      <c r="F61" s="431"/>
      <c r="G61" s="459">
        <f t="shared" si="8"/>
        <v>5</v>
      </c>
      <c r="H61" s="459">
        <v>54</v>
      </c>
      <c r="I61" s="444">
        <f t="shared" ca="1" si="5"/>
        <v>2023104.8468372594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8294.3079733035847</v>
      </c>
      <c r="L61" s="444">
        <f t="shared" ca="1" si="3"/>
        <v>1998928.2215661639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-2088223.1607831144</v>
      </c>
      <c r="C62" s="447">
        <f t="shared" si="0"/>
        <v>100747.55675784221</v>
      </c>
      <c r="D62" s="447">
        <f ca="1">SUMIF(G:G,55,K:K)</f>
        <v>-109608.16391288013</v>
      </c>
      <c r="E62" s="447">
        <f t="shared" ca="1" si="1"/>
        <v>-2298578.8814538368</v>
      </c>
      <c r="F62" s="431"/>
      <c r="G62" s="459">
        <f t="shared" si="8"/>
        <v>5</v>
      </c>
      <c r="H62" s="459">
        <v>55</v>
      </c>
      <c r="I62" s="444">
        <f t="shared" ca="1" si="5"/>
        <v>1998928.2215661639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8193.57203467402</v>
      </c>
      <c r="L62" s="444">
        <f t="shared" ca="1" si="3"/>
        <v>1974650.8603564389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-2298578.8814538368</v>
      </c>
      <c r="C63" s="447">
        <f t="shared" si="0"/>
        <v>100747.55675784221</v>
      </c>
      <c r="D63" s="447">
        <f ca="1">SUMIF(G:G,56,K:K)</f>
        <v>-120370.36181267415</v>
      </c>
      <c r="E63" s="447">
        <f t="shared" ca="1" si="1"/>
        <v>-2519696.800024353</v>
      </c>
      <c r="F63" s="431"/>
      <c r="G63" s="459">
        <f t="shared" si="8"/>
        <v>5</v>
      </c>
      <c r="H63" s="459">
        <v>56</v>
      </c>
      <c r="I63" s="444">
        <f t="shared" ca="1" si="5"/>
        <v>1974650.8603564389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8092.4163629668337</v>
      </c>
      <c r="L63" s="444">
        <f t="shared" ca="1" si="3"/>
        <v>1950272.3434750068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-2519696.800024353</v>
      </c>
      <c r="C64" s="447">
        <f t="shared" si="0"/>
        <v>100747.55675784221</v>
      </c>
      <c r="D64" s="447">
        <f ca="1">SUMIF(G:G,57,K:K)</f>
        <v>-131683.17418240046</v>
      </c>
      <c r="E64" s="447">
        <f t="shared" ca="1" si="1"/>
        <v>-2752127.5309645957</v>
      </c>
      <c r="F64" s="431"/>
      <c r="G64" s="459">
        <f t="shared" si="8"/>
        <v>5</v>
      </c>
      <c r="H64" s="459">
        <v>57</v>
      </c>
      <c r="I64" s="444">
        <f t="shared" ca="1" si="5"/>
        <v>1950272.3434750068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7990.8392092941995</v>
      </c>
      <c r="L64" s="444">
        <f t="shared" ca="1" si="3"/>
        <v>1925792.2494399019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-2752127.5309645957</v>
      </c>
      <c r="C65" s="447">
        <f t="shared" si="0"/>
        <v>100747.55675784221</v>
      </c>
      <c r="D65" s="447">
        <f ca="1">SUMIF(G:G,58,K:K)</f>
        <v>-143574.77150334188</v>
      </c>
      <c r="E65" s="447">
        <f t="shared" ca="1" si="1"/>
        <v>-2996449.8592257798</v>
      </c>
      <c r="F65" s="431"/>
      <c r="G65" s="459">
        <f t="shared" si="8"/>
        <v>5</v>
      </c>
      <c r="H65" s="459">
        <v>58</v>
      </c>
      <c r="I65" s="444">
        <f t="shared" ca="1" si="5"/>
        <v>1925792.2494399019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7888.8388174812626</v>
      </c>
      <c r="L65" s="444">
        <f t="shared" ca="1" si="3"/>
        <v>1901210.1550129841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-2996449.8592257798</v>
      </c>
      <c r="C66" s="447">
        <f t="shared" si="0"/>
        <v>100747.55675784221</v>
      </c>
      <c r="D66" s="447">
        <f ca="1">SUMIF(G:G,59,K:K)</f>
        <v>-156074.76551206803</v>
      </c>
      <c r="E66" s="447">
        <f t="shared" ca="1" si="1"/>
        <v>-3253272.1814956898</v>
      </c>
      <c r="F66" s="431"/>
      <c r="G66" s="459">
        <f t="shared" si="8"/>
        <v>5</v>
      </c>
      <c r="H66" s="459">
        <v>59</v>
      </c>
      <c r="I66" s="444">
        <f t="shared" ca="1" si="5"/>
        <v>1901210.1550129841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7786.4134240357707</v>
      </c>
      <c r="L66" s="444">
        <f t="shared" ca="1" si="3"/>
        <v>1876525.6351926208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-3253272.1814956898</v>
      </c>
      <c r="C67" s="447">
        <f t="shared" si="0"/>
        <v>100747.55675784221</v>
      </c>
      <c r="D67" s="447">
        <f t="shared" ref="D67:D136" ca="1" si="9">SUMIF(G:G,60,K:K)</f>
        <v>-169214.28293779091</v>
      </c>
      <c r="E67" s="447">
        <f t="shared" ca="1" si="1"/>
        <v>-3523234.0211913227</v>
      </c>
      <c r="F67" s="431"/>
      <c r="G67" s="459">
        <f t="shared" si="8"/>
        <v>5</v>
      </c>
      <c r="H67" s="459">
        <v>60</v>
      </c>
      <c r="I67" s="444">
        <f t="shared" ca="1" si="5"/>
        <v>1876525.6351926208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7683.561258117591</v>
      </c>
      <c r="L67" s="444">
        <f t="shared" ca="1" si="3"/>
        <v>1851738.2632063394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-3523234.0211913227</v>
      </c>
      <c r="C68" s="447">
        <f t="shared" si="0"/>
        <v>100747.55675784221</v>
      </c>
      <c r="D68" s="447">
        <f t="shared" ca="1" si="9"/>
        <v>-169214.28293779091</v>
      </c>
      <c r="E68" s="447">
        <f t="shared" ca="1" si="1"/>
        <v>-3793195.8608869556</v>
      </c>
      <c r="F68" s="431"/>
      <c r="G68" s="459">
        <f>G67+1</f>
        <v>6</v>
      </c>
      <c r="H68" s="459">
        <v>61</v>
      </c>
      <c r="I68" s="444">
        <f t="shared" ca="1" si="5"/>
        <v>1851738.2632063394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7580.2805415080848</v>
      </c>
      <c r="L68" s="444">
        <f t="shared" ca="1" si="3"/>
        <v>1826847.6105034484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-3793195.8608869556</v>
      </c>
      <c r="C69" s="447">
        <f t="shared" si="0"/>
        <v>100747.55675784221</v>
      </c>
      <c r="D69" s="447">
        <f t="shared" ca="1" si="9"/>
        <v>-169214.28293779091</v>
      </c>
      <c r="E69" s="447">
        <f t="shared" ca="1" si="1"/>
        <v>-4063157.7005825886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1826847.6105034484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7476.5694885793719</v>
      </c>
      <c r="L69" s="444">
        <f t="shared" ca="1" si="3"/>
        <v>1801853.2467476288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-4063157.7005825886</v>
      </c>
      <c r="C70" s="447">
        <f t="shared" si="0"/>
        <v>100747.55675784221</v>
      </c>
      <c r="D70" s="447">
        <f t="shared" ca="1" si="9"/>
        <v>-169214.28293779091</v>
      </c>
      <c r="E70" s="447">
        <f t="shared" ca="1" si="1"/>
        <v>-4333119.5402782215</v>
      </c>
      <c r="F70" s="431"/>
      <c r="G70" s="459">
        <f t="shared" si="10"/>
        <v>6</v>
      </c>
      <c r="H70" s="459">
        <v>63</v>
      </c>
      <c r="I70" s="444">
        <f t="shared" ca="1" si="5"/>
        <v>1801853.2467476288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7372.4263062634573</v>
      </c>
      <c r="L70" s="444">
        <f t="shared" ca="1" si="3"/>
        <v>1776754.7398094933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-4333119.5402782215</v>
      </c>
      <c r="C71" s="447">
        <f t="shared" si="0"/>
        <v>100747.55675784221</v>
      </c>
      <c r="D71" s="447">
        <f t="shared" ca="1" si="9"/>
        <v>-169214.28293779091</v>
      </c>
      <c r="E71" s="447">
        <f t="shared" ca="1" si="1"/>
        <v>-4603081.3799738549</v>
      </c>
      <c r="F71" s="431"/>
      <c r="G71" s="459">
        <f t="shared" si="10"/>
        <v>6</v>
      </c>
      <c r="H71" s="459">
        <v>64</v>
      </c>
      <c r="I71" s="444">
        <f t="shared" ca="1" si="5"/>
        <v>1776754.7398094933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7267.849194021227</v>
      </c>
      <c r="L71" s="444">
        <f t="shared" ca="1" si="3"/>
        <v>1751551.6557591155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-4603081.3799738549</v>
      </c>
      <c r="C72" s="447">
        <f t="shared" si="0"/>
        <v>100747.55675784221</v>
      </c>
      <c r="D72" s="447">
        <f t="shared" ca="1" si="9"/>
        <v>-169214.28293779091</v>
      </c>
      <c r="E72" s="447">
        <f t="shared" ca="1" si="1"/>
        <v>-4873043.2196694883</v>
      </c>
      <c r="F72" s="431"/>
      <c r="G72" s="459">
        <f t="shared" si="10"/>
        <v>6</v>
      </c>
      <c r="H72" s="459">
        <v>65</v>
      </c>
      <c r="I72" s="444">
        <f t="shared" ca="1" si="5"/>
        <v>1751551.6557591155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7162.8363438113174</v>
      </c>
      <c r="L72" s="444">
        <f t="shared" ca="1" si="3"/>
        <v>1726243.5588585278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-4873043.2196694883</v>
      </c>
      <c r="C73" s="447">
        <f t="shared" si="0"/>
        <v>100747.55675784221</v>
      </c>
      <c r="D73" s="447">
        <f t="shared" ca="1" si="9"/>
        <v>-169214.28293779091</v>
      </c>
      <c r="E73" s="447">
        <f t="shared" ca="1" si="1"/>
        <v>-5143005.0593651216</v>
      </c>
      <c r="F73" s="431"/>
      <c r="G73" s="459">
        <f t="shared" si="10"/>
        <v>6</v>
      </c>
      <c r="H73" s="459">
        <v>66</v>
      </c>
      <c r="I73" s="444">
        <f t="shared" ca="1" si="5"/>
        <v>1726243.5588585278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7057.385940058869</v>
      </c>
      <c r="L73" s="444">
        <f t="shared" ca="1" si="3"/>
        <v>1700830.0115541876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-5143005.0593651216</v>
      </c>
      <c r="C74" s="447">
        <f t="shared" si="0"/>
        <v>100747.55675784221</v>
      </c>
      <c r="D74" s="447">
        <f t="shared" ca="1" si="9"/>
        <v>-169214.28293779091</v>
      </c>
      <c r="E74" s="447">
        <f t="shared" ca="1" si="1"/>
        <v>-5412966.899060755</v>
      </c>
      <c r="F74" s="431"/>
      <c r="G74" s="459">
        <f t="shared" si="10"/>
        <v>6</v>
      </c>
      <c r="H74" s="459">
        <v>67</v>
      </c>
      <c r="I74" s="444">
        <f t="shared" ca="1" si="5"/>
        <v>1700830.0115541876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6951.4961596241192</v>
      </c>
      <c r="L74" s="444">
        <f t="shared" ca="1" si="3"/>
        <v>1675310.5744694127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-5412966.899060755</v>
      </c>
      <c r="C75" s="447">
        <f t="shared" si="0"/>
        <v>100747.55675784221</v>
      </c>
      <c r="D75" s="447">
        <f t="shared" ca="1" si="9"/>
        <v>-169214.28293779091</v>
      </c>
      <c r="E75" s="447">
        <f t="shared" ca="1" si="1"/>
        <v>-5682928.7387563884</v>
      </c>
      <c r="F75" s="431"/>
      <c r="G75" s="459">
        <f t="shared" si="10"/>
        <v>6</v>
      </c>
      <c r="H75" s="459">
        <v>68</v>
      </c>
      <c r="I75" s="444">
        <f t="shared" ca="1" si="5"/>
        <v>1675310.5744694127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6942.6618547483022</v>
      </c>
      <c r="L75" s="444">
        <f t="shared" ca="1" si="3"/>
        <v>1673181.5069943408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-5682928.7387563884</v>
      </c>
      <c r="C76" s="447">
        <f t="shared" si="0"/>
        <v>100747.55675784221</v>
      </c>
      <c r="D76" s="447">
        <f t="shared" ca="1" si="9"/>
        <v>-169214.28293779091</v>
      </c>
      <c r="E76" s="447">
        <f t="shared" ca="1" si="1"/>
        <v>-5952890.5784520218</v>
      </c>
      <c r="F76" s="431"/>
      <c r="G76" s="459">
        <f t="shared" si="10"/>
        <v>6</v>
      </c>
      <c r="H76" s="459">
        <v>69</v>
      </c>
      <c r="I76" s="444">
        <f t="shared" ca="1" si="5"/>
        <v>1673181.5069943408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6933.7907402688361</v>
      </c>
      <c r="L76" s="444">
        <f t="shared" ca="1" si="3"/>
        <v>1671043.5684047893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-5952890.5784520218</v>
      </c>
      <c r="C77" s="447">
        <f t="shared" si="0"/>
        <v>100747.55675784221</v>
      </c>
      <c r="D77" s="447">
        <f t="shared" ca="1" si="9"/>
        <v>-169214.28293779091</v>
      </c>
      <c r="E77" s="447">
        <f t="shared" ca="1" si="1"/>
        <v>-6222852.4181476552</v>
      </c>
      <c r="F77" s="431"/>
      <c r="G77" s="459">
        <f t="shared" si="10"/>
        <v>6</v>
      </c>
      <c r="H77" s="459">
        <v>70</v>
      </c>
      <c r="I77" s="444">
        <f t="shared" ca="1" si="5"/>
        <v>1671043.5684047893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6924.8826628123707</v>
      </c>
      <c r="L77" s="444">
        <f t="shared" ca="1" si="3"/>
        <v>1668896.7217377815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-6222852.4181476552</v>
      </c>
      <c r="C78" s="447">
        <f t="shared" si="0"/>
        <v>100747.55675784221</v>
      </c>
      <c r="D78" s="447">
        <f t="shared" ca="1" si="9"/>
        <v>-169214.28293779091</v>
      </c>
      <c r="E78" s="447">
        <f t="shared" ca="1" si="1"/>
        <v>-6492814.2578432886</v>
      </c>
      <c r="F78" s="431"/>
      <c r="G78" s="459">
        <f t="shared" si="10"/>
        <v>6</v>
      </c>
      <c r="H78" s="459">
        <v>71</v>
      </c>
      <c r="I78" s="444">
        <f t="shared" ca="1" si="5"/>
        <v>1668896.7217377815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6915.9374683665055</v>
      </c>
      <c r="L78" s="444">
        <f t="shared" ca="1" si="3"/>
        <v>1666740.9298763277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-6492814.2578432886</v>
      </c>
      <c r="C79" s="447">
        <f t="shared" si="0"/>
        <v>100747.55675784221</v>
      </c>
      <c r="D79" s="447">
        <f t="shared" ca="1" si="9"/>
        <v>-169214.28293779091</v>
      </c>
      <c r="E79" s="447">
        <f t="shared" ca="1" si="1"/>
        <v>-6762776.097538922</v>
      </c>
      <c r="F79" s="431"/>
      <c r="G79" s="459">
        <f t="shared" si="10"/>
        <v>6</v>
      </c>
      <c r="H79" s="459">
        <v>72</v>
      </c>
      <c r="I79" s="444">
        <f t="shared" ca="1" si="5"/>
        <v>1666740.9298763277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6906.9550022771155</v>
      </c>
      <c r="L79" s="444">
        <f t="shared" ca="1" si="3"/>
        <v>1664576.1555487846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-6762776.097538922</v>
      </c>
      <c r="C80" s="447">
        <f t="shared" si="0"/>
        <v>100747.55675784221</v>
      </c>
      <c r="D80" s="447">
        <f t="shared" ca="1" si="9"/>
        <v>-169214.28293779091</v>
      </c>
      <c r="E80" s="447">
        <f t="shared" ca="1" si="1"/>
        <v>-7032737.9372345554</v>
      </c>
      <c r="F80" s="431"/>
      <c r="G80" s="459">
        <f>G79+1</f>
        <v>7</v>
      </c>
      <c r="H80" s="459">
        <v>73</v>
      </c>
      <c r="I80" s="444">
        <f t="shared" ca="1" si="5"/>
        <v>1664576.1555487846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6897.9351092456845</v>
      </c>
      <c r="L80" s="444">
        <f t="shared" ca="1" si="3"/>
        <v>1662402.36132821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-7032737.9372345554</v>
      </c>
      <c r="C81" s="447">
        <f t="shared" si="0"/>
        <v>100747.55675784221</v>
      </c>
      <c r="D81" s="447">
        <f t="shared" ca="1" si="9"/>
        <v>-169214.28293779091</v>
      </c>
      <c r="E81" s="447">
        <f t="shared" ca="1" si="1"/>
        <v>-7302699.7769301888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1662402.36132821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6888.8776333266242</v>
      </c>
      <c r="L81" s="444">
        <f t="shared" ca="1" si="3"/>
        <v>1660219.5096317164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-7302699.7769301888</v>
      </c>
      <c r="C82" s="447">
        <f t="shared" si="0"/>
        <v>100747.55675784221</v>
      </c>
      <c r="D82" s="447">
        <f t="shared" ca="1" si="9"/>
        <v>-169214.28293779091</v>
      </c>
      <c r="E82" s="447">
        <f t="shared" ca="1" si="1"/>
        <v>-7572661.6166258221</v>
      </c>
      <c r="F82" s="431"/>
      <c r="G82" s="459">
        <f t="shared" si="11"/>
        <v>7</v>
      </c>
      <c r="H82" s="459">
        <v>75</v>
      </c>
      <c r="I82" s="444">
        <f t="shared" ca="1" si="5"/>
        <v>1660219.5096317164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6879.7824179245663</v>
      </c>
      <c r="L82" s="444">
        <f t="shared" ca="1" si="3"/>
        <v>1658027.5627198208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-7572661.6166258221</v>
      </c>
      <c r="C83" s="447">
        <f t="shared" si="0"/>
        <v>100747.55675784221</v>
      </c>
      <c r="D83" s="447">
        <f t="shared" ca="1" si="9"/>
        <v>-169214.28293779091</v>
      </c>
      <c r="E83" s="447">
        <f t="shared" ca="1" si="1"/>
        <v>-7842623.4563214555</v>
      </c>
      <c r="F83" s="431"/>
      <c r="G83" s="459">
        <f t="shared" si="11"/>
        <v>7</v>
      </c>
      <c r="H83" s="459">
        <v>76</v>
      </c>
      <c r="I83" s="444">
        <f t="shared" ca="1" si="5"/>
        <v>1658027.5627198208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6870.6493057916678</v>
      </c>
      <c r="L83" s="444">
        <f t="shared" ca="1" si="3"/>
        <v>1655826.4826957921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-7842623.4563214555</v>
      </c>
      <c r="C84" s="447">
        <f t="shared" si="0"/>
        <v>100747.55675784221</v>
      </c>
      <c r="D84" s="447">
        <f t="shared" ca="1" si="9"/>
        <v>-169214.28293779091</v>
      </c>
      <c r="E84" s="447">
        <f t="shared" ca="1" si="1"/>
        <v>-8112585.2960170889</v>
      </c>
      <c r="F84" s="431"/>
      <c r="G84" s="459">
        <f t="shared" si="11"/>
        <v>7</v>
      </c>
      <c r="H84" s="459">
        <v>77</v>
      </c>
      <c r="I84" s="444">
        <f t="shared" ca="1" si="5"/>
        <v>1655826.4826957921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6861.4781390248818</v>
      </c>
      <c r="L84" s="444">
        <f t="shared" ca="1" si="3"/>
        <v>1653616.2315049968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-8112585.2960170889</v>
      </c>
      <c r="C85" s="447">
        <f t="shared" si="0"/>
        <v>100747.55675784221</v>
      </c>
      <c r="D85" s="447">
        <f t="shared" ca="1" si="9"/>
        <v>-169214.28293779091</v>
      </c>
      <c r="E85" s="447">
        <f t="shared" ca="1" si="1"/>
        <v>-8382547.1357127223</v>
      </c>
      <c r="F85" s="431"/>
      <c r="G85" s="459">
        <f t="shared" si="11"/>
        <v>7</v>
      </c>
      <c r="H85" s="459">
        <v>78</v>
      </c>
      <c r="I85" s="444">
        <f t="shared" ca="1" si="5"/>
        <v>1653616.2315049968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6852.2687590632368</v>
      </c>
      <c r="L85" s="444">
        <f t="shared" ca="1" si="3"/>
        <v>1651396.7709342397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-8382547.1357127223</v>
      </c>
      <c r="C86" s="447">
        <f t="shared" si="0"/>
        <v>100747.55675784221</v>
      </c>
      <c r="D86" s="447">
        <f t="shared" ca="1" si="9"/>
        <v>-169214.28293779091</v>
      </c>
      <c r="E86" s="447">
        <f t="shared" ca="1" si="1"/>
        <v>-8652508.9754083566</v>
      </c>
      <c r="F86" s="431"/>
      <c r="G86" s="459">
        <f t="shared" si="11"/>
        <v>7</v>
      </c>
      <c r="H86" s="459">
        <v>79</v>
      </c>
      <c r="I86" s="444">
        <f t="shared" ca="1" si="5"/>
        <v>1651396.7709342397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6843.0210066850814</v>
      </c>
      <c r="L86" s="444">
        <f t="shared" ca="1" si="3"/>
        <v>1649168.0626111045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-8652508.9754083566</v>
      </c>
      <c r="C87" s="447">
        <f t="shared" si="0"/>
        <v>100747.55675784221</v>
      </c>
      <c r="D87" s="447">
        <f t="shared" ca="1" si="9"/>
        <v>-169214.28293779091</v>
      </c>
      <c r="E87" s="447">
        <f t="shared" ca="1" si="1"/>
        <v>-8922470.815103991</v>
      </c>
      <c r="F87" s="431"/>
      <c r="G87" s="459">
        <f t="shared" si="11"/>
        <v>7</v>
      </c>
      <c r="H87" s="459">
        <v>80</v>
      </c>
      <c r="I87" s="444">
        <f t="shared" ca="1" si="5"/>
        <v>1649168.0626111045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6833.7347220053507</v>
      </c>
      <c r="L87" s="444">
        <f t="shared" ca="1" si="3"/>
        <v>1646930.0680032896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-8922470.815103991</v>
      </c>
      <c r="C88" s="447">
        <f t="shared" si="0"/>
        <v>100747.55675784221</v>
      </c>
      <c r="D88" s="447">
        <f t="shared" ca="1" si="9"/>
        <v>-169214.28293779091</v>
      </c>
      <c r="E88" s="447">
        <f t="shared" ca="1" si="1"/>
        <v>-9192432.6547996253</v>
      </c>
      <c r="F88" s="431"/>
      <c r="G88" s="459">
        <f t="shared" si="11"/>
        <v>7</v>
      </c>
      <c r="H88" s="459">
        <v>81</v>
      </c>
      <c r="I88" s="444">
        <f t="shared" ca="1" si="5"/>
        <v>1646930.0680032896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6824.4097444727886</v>
      </c>
      <c r="L88" s="444">
        <f t="shared" ca="1" si="3"/>
        <v>1644682.7484179421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-9192432.6547996253</v>
      </c>
      <c r="C89" s="447">
        <f t="shared" si="0"/>
        <v>100747.55675784221</v>
      </c>
      <c r="D89" s="447">
        <f t="shared" ca="1" si="9"/>
        <v>-169214.28293779091</v>
      </c>
      <c r="E89" s="447">
        <f t="shared" ca="1" si="1"/>
        <v>-9462394.4944952596</v>
      </c>
      <c r="F89" s="431"/>
      <c r="G89" s="459">
        <f t="shared" si="11"/>
        <v>7</v>
      </c>
      <c r="H89" s="459">
        <v>82</v>
      </c>
      <c r="I89" s="444">
        <f t="shared" ca="1" si="5"/>
        <v>1644682.7484179421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6815.0459128671746</v>
      </c>
      <c r="L89" s="444">
        <f t="shared" ca="1" si="3"/>
        <v>1642426.065000989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-9462394.4944952596</v>
      </c>
      <c r="C90" s="447">
        <f t="shared" si="0"/>
        <v>100747.55675784221</v>
      </c>
      <c r="D90" s="447">
        <f t="shared" ca="1" si="9"/>
        <v>-169214.28293779091</v>
      </c>
      <c r="E90" s="447">
        <f t="shared" ca="1" si="1"/>
        <v>-9732356.3341908939</v>
      </c>
      <c r="F90" s="431"/>
      <c r="G90" s="459">
        <f t="shared" si="11"/>
        <v>7</v>
      </c>
      <c r="H90" s="459">
        <v>83</v>
      </c>
      <c r="I90" s="444">
        <f t="shared" ca="1" si="5"/>
        <v>1642426.065000989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6805.6430652965364</v>
      </c>
      <c r="L90" s="444">
        <f t="shared" ca="1" si="3"/>
        <v>1640159.9787364653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-9732356.3341908939</v>
      </c>
      <c r="C91" s="447">
        <f t="shared" si="0"/>
        <v>100747.55675784221</v>
      </c>
      <c r="D91" s="447">
        <f t="shared" ca="1" si="9"/>
        <v>-169214.28293779091</v>
      </c>
      <c r="E91" s="447">
        <f t="shared" ca="1" si="1"/>
        <v>-10002318.173886528</v>
      </c>
      <c r="F91" s="431"/>
      <c r="G91" s="459">
        <f t="shared" si="11"/>
        <v>7</v>
      </c>
      <c r="H91" s="459">
        <v>84</v>
      </c>
      <c r="I91" s="444">
        <f t="shared" ca="1" si="5"/>
        <v>1640159.9787364653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6796.2010391943541</v>
      </c>
      <c r="L91" s="444">
        <f t="shared" ca="1" si="3"/>
        <v>1637884.4504458394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-10002318.173886528</v>
      </c>
      <c r="C92" s="447">
        <f t="shared" si="0"/>
        <v>100747.55675784221</v>
      </c>
      <c r="D92" s="447">
        <f t="shared" ca="1" si="9"/>
        <v>-169214.28293779091</v>
      </c>
      <c r="E92" s="447">
        <f t="shared" ca="1" si="1"/>
        <v>-10272280.013582163</v>
      </c>
      <c r="F92" s="431"/>
      <c r="G92" s="459">
        <f>G91+1</f>
        <v>8</v>
      </c>
      <c r="H92" s="459">
        <v>85</v>
      </c>
      <c r="I92" s="444">
        <f t="shared" ca="1" si="5"/>
        <v>1637884.4504458394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6786.7196713167468</v>
      </c>
      <c r="L92" s="444">
        <f t="shared" ca="1" si="3"/>
        <v>1635599.4407873359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-10272280.013582163</v>
      </c>
      <c r="C93" s="447">
        <f t="shared" si="0"/>
        <v>100747.55675784221</v>
      </c>
      <c r="D93" s="447">
        <f t="shared" ca="1" si="9"/>
        <v>-169214.28293779091</v>
      </c>
      <c r="E93" s="447">
        <f t="shared" ca="1" si="1"/>
        <v>-10542241.853277797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1635599.4407873359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6777.1987977396484</v>
      </c>
      <c r="L93" s="444">
        <f t="shared" ca="1" si="3"/>
        <v>1633304.9102552552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-10542241.853277797</v>
      </c>
      <c r="C94" s="447">
        <f t="shared" si="0"/>
        <v>100747.55675784221</v>
      </c>
      <c r="D94" s="447">
        <f t="shared" ca="1" si="9"/>
        <v>-169214.28293779091</v>
      </c>
      <c r="E94" s="447">
        <f t="shared" ca="1" si="1"/>
        <v>-10812203.692973431</v>
      </c>
      <c r="F94" s="431"/>
      <c r="G94" s="459">
        <f t="shared" si="12"/>
        <v>8</v>
      </c>
      <c r="H94" s="459">
        <v>87</v>
      </c>
      <c r="I94" s="444">
        <f t="shared" ca="1" si="5"/>
        <v>1633304.9102552552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6767.6382538559783</v>
      </c>
      <c r="L94" s="444">
        <f t="shared" ca="1" si="3"/>
        <v>1631000.8191792909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-10812203.692973431</v>
      </c>
      <c r="C95" s="447">
        <f t="shared" si="0"/>
        <v>100747.55675784221</v>
      </c>
      <c r="D95" s="447">
        <f t="shared" ca="1" si="9"/>
        <v>-169214.28293779091</v>
      </c>
      <c r="E95" s="447">
        <f t="shared" ca="1" si="1"/>
        <v>-11082165.532669066</v>
      </c>
      <c r="F95" s="431"/>
      <c r="G95" s="459">
        <f t="shared" si="12"/>
        <v>8</v>
      </c>
      <c r="H95" s="459">
        <v>88</v>
      </c>
      <c r="I95" s="444">
        <f t="shared" ca="1" si="5"/>
        <v>1631000.8191792909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6758.0378743727942</v>
      </c>
      <c r="L95" s="444">
        <f t="shared" ca="1" si="3"/>
        <v>1628687.1277238436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-11082165.532669066</v>
      </c>
      <c r="C96" s="447">
        <f t="shared" si="0"/>
        <v>100747.55675784221</v>
      </c>
      <c r="D96" s="447">
        <f t="shared" ca="1" si="9"/>
        <v>-169214.28293779091</v>
      </c>
      <c r="E96" s="447">
        <f t="shared" ca="1" si="1"/>
        <v>-11352127.3723647</v>
      </c>
      <c r="F96" s="431"/>
      <c r="G96" s="459">
        <f t="shared" si="12"/>
        <v>8</v>
      </c>
      <c r="H96" s="459">
        <v>89</v>
      </c>
      <c r="I96" s="444">
        <f t="shared" ca="1" si="5"/>
        <v>1628687.1277238436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6748.3974933084301</v>
      </c>
      <c r="L96" s="444">
        <f t="shared" ca="1" si="3"/>
        <v>1626363.7958873317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-11352127.3723647</v>
      </c>
      <c r="C97" s="447">
        <f t="shared" si="0"/>
        <v>100747.55675784221</v>
      </c>
      <c r="D97" s="447">
        <f t="shared" ca="1" si="9"/>
        <v>-169214.28293779091</v>
      </c>
      <c r="E97" s="447">
        <f t="shared" ca="1" si="1"/>
        <v>-11622089.212060334</v>
      </c>
      <c r="F97" s="431"/>
      <c r="G97" s="459">
        <f t="shared" si="12"/>
        <v>8</v>
      </c>
      <c r="H97" s="459">
        <v>90</v>
      </c>
      <c r="I97" s="444">
        <f t="shared" ca="1" si="5"/>
        <v>1626363.7958873317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6738.7169439896306</v>
      </c>
      <c r="L97" s="444">
        <f t="shared" ca="1" si="3"/>
        <v>1624030.7835015012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-11622089.212060334</v>
      </c>
      <c r="C98" s="447">
        <f t="shared" si="0"/>
        <v>100747.55675784221</v>
      </c>
      <c r="D98" s="447">
        <f t="shared" ca="1" si="9"/>
        <v>-169214.28293779091</v>
      </c>
      <c r="E98" s="447">
        <f t="shared" ca="1" si="1"/>
        <v>-11892051.051755968</v>
      </c>
      <c r="F98" s="431"/>
      <c r="G98" s="459">
        <f t="shared" si="12"/>
        <v>8</v>
      </c>
      <c r="H98" s="459">
        <v>91</v>
      </c>
      <c r="I98" s="444">
        <f t="shared" ca="1" si="5"/>
        <v>1624030.7835015012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6728.9960590486708</v>
      </c>
      <c r="L98" s="444">
        <f t="shared" ca="1" si="3"/>
        <v>1621688.0502307296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-11892051.051755968</v>
      </c>
      <c r="C99" s="447">
        <f t="shared" si="0"/>
        <v>100747.55675784221</v>
      </c>
      <c r="D99" s="447">
        <f t="shared" ca="1" si="9"/>
        <v>-169214.28293779091</v>
      </c>
      <c r="E99" s="447">
        <f t="shared" ca="1" si="1"/>
        <v>-12162012.891451603</v>
      </c>
      <c r="F99" s="431"/>
      <c r="G99" s="459">
        <f t="shared" si="12"/>
        <v>8</v>
      </c>
      <c r="H99" s="459">
        <v>92</v>
      </c>
      <c r="I99" s="444">
        <f t="shared" ca="1" si="5"/>
        <v>1621688.0502307296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6719.2346704204556</v>
      </c>
      <c r="L99" s="444">
        <f t="shared" ca="1" si="3"/>
        <v>1619335.5555713298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-12162012.891451603</v>
      </c>
      <c r="C100" s="447">
        <f t="shared" si="0"/>
        <v>100747.55675784221</v>
      </c>
      <c r="D100" s="447">
        <f t="shared" ca="1" si="9"/>
        <v>-169214.28293779091</v>
      </c>
      <c r="E100" s="447">
        <f t="shared" ca="1" si="1"/>
        <v>-12431974.731147237</v>
      </c>
      <c r="F100" s="431"/>
      <c r="G100" s="459">
        <f t="shared" si="12"/>
        <v>8</v>
      </c>
      <c r="H100" s="459">
        <v>93</v>
      </c>
      <c r="I100" s="444">
        <f t="shared" ca="1" si="5"/>
        <v>1619335.5555713298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6709.432609339623</v>
      </c>
      <c r="L100" s="444">
        <f t="shared" ca="1" si="3"/>
        <v>1616973.2588508492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-12431974.731147237</v>
      </c>
      <c r="C101" s="447">
        <f t="shared" si="0"/>
        <v>100747.55675784221</v>
      </c>
      <c r="D101" s="447">
        <f t="shared" ca="1" si="9"/>
        <v>-169214.28293779091</v>
      </c>
      <c r="E101" s="447">
        <f t="shared" ca="1" si="1"/>
        <v>-12701936.570842871</v>
      </c>
      <c r="F101" s="431"/>
      <c r="G101" s="459">
        <f t="shared" si="12"/>
        <v>8</v>
      </c>
      <c r="H101" s="459">
        <v>94</v>
      </c>
      <c r="I101" s="444">
        <f t="shared" ca="1" si="5"/>
        <v>1616973.2588508492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6699.5897063376206</v>
      </c>
      <c r="L101" s="444">
        <f t="shared" ca="1" si="3"/>
        <v>1614601.1192273665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-12701936.570842871</v>
      </c>
      <c r="C102" s="447">
        <f t="shared" si="0"/>
        <v>100747.55675784221</v>
      </c>
      <c r="D102" s="447">
        <f t="shared" ca="1" si="9"/>
        <v>-169214.28293779091</v>
      </c>
      <c r="E102" s="447">
        <f t="shared" ca="1" si="1"/>
        <v>-12971898.410538506</v>
      </c>
      <c r="F102" s="431"/>
      <c r="G102" s="459">
        <f t="shared" si="12"/>
        <v>8</v>
      </c>
      <c r="H102" s="459">
        <v>95</v>
      </c>
      <c r="I102" s="444">
        <f t="shared" ca="1" si="5"/>
        <v>1614601.1192273665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6689.7057912397759</v>
      </c>
      <c r="L102" s="444">
        <f t="shared" ca="1" si="3"/>
        <v>1612219.0956887861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-12971898.410538506</v>
      </c>
      <c r="C103" s="447">
        <f t="shared" si="0"/>
        <v>100747.55675784221</v>
      </c>
      <c r="D103" s="447">
        <f t="shared" ca="1" si="9"/>
        <v>-169214.28293779091</v>
      </c>
      <c r="E103" s="447">
        <f t="shared" ca="1" si="1"/>
        <v>-13241860.25023414</v>
      </c>
      <c r="F103" s="431"/>
      <c r="G103" s="459">
        <f t="shared" si="12"/>
        <v>8</v>
      </c>
      <c r="H103" s="459">
        <v>96</v>
      </c>
      <c r="I103" s="444">
        <f t="shared" ca="1" si="5"/>
        <v>1612219.0956887861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6679.7806931623572</v>
      </c>
      <c r="L103" s="444">
        <f t="shared" ca="1" si="3"/>
        <v>1609827.1470521283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-13241860.25023414</v>
      </c>
      <c r="C104" s="447">
        <f t="shared" si="0"/>
        <v>75560.667568381657</v>
      </c>
      <c r="D104" s="447">
        <f t="shared" ca="1" si="9"/>
        <v>-169214.28293779091</v>
      </c>
      <c r="E104" s="447">
        <f t="shared" ca="1" si="1"/>
        <v>-13486635.200740313</v>
      </c>
      <c r="F104" s="431"/>
      <c r="G104" s="459">
        <f>G103+1</f>
        <v>9</v>
      </c>
      <c r="H104" s="459">
        <v>97</v>
      </c>
      <c r="I104" s="444">
        <f t="shared" ca="1" si="5"/>
        <v>1609827.1470521283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6669.8142405096169</v>
      </c>
      <c r="L104" s="444">
        <f t="shared" ca="1" si="3"/>
        <v>1607425.2319628177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-13486635.200740313</v>
      </c>
      <c r="C105" s="447">
        <f t="shared" si="0"/>
        <v>0</v>
      </c>
      <c r="D105" s="447">
        <f t="shared" ca="1" si="9"/>
        <v>-169214.28293779091</v>
      </c>
      <c r="E105" s="447">
        <f t="shared" ca="1" si="1"/>
        <v>-13655849.483678104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1607425.2319628177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6662.6233426374893</v>
      </c>
      <c r="L105" s="444">
        <f t="shared" ca="1" si="3"/>
        <v>1605692.225575635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-13655849.483678104</v>
      </c>
      <c r="C106" s="447">
        <f t="shared" si="0"/>
        <v>0</v>
      </c>
      <c r="D106" s="447">
        <f t="shared" ca="1" si="9"/>
        <v>-169214.28293779091</v>
      </c>
      <c r="E106" s="447">
        <f t="shared" ca="1" si="1"/>
        <v>-13825063.766615896</v>
      </c>
      <c r="F106" s="431"/>
      <c r="G106" s="459">
        <f t="shared" si="13"/>
        <v>9</v>
      </c>
      <c r="H106" s="459">
        <v>99</v>
      </c>
      <c r="I106" s="444">
        <f t="shared" ca="1" si="5"/>
        <v>1605692.225575635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6655.4024826908944</v>
      </c>
      <c r="L106" s="444">
        <f t="shared" ca="1" si="3"/>
        <v>1603951.9983285058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-13825063.766615896</v>
      </c>
      <c r="C107" s="447">
        <f t="shared" si="0"/>
        <v>0</v>
      </c>
      <c r="D107" s="447">
        <f t="shared" ca="1" si="9"/>
        <v>-169214.28293779091</v>
      </c>
      <c r="E107" s="447">
        <f t="shared" ca="1" si="1"/>
        <v>-13994278.049553687</v>
      </c>
      <c r="F107" s="431"/>
      <c r="G107" s="459">
        <f t="shared" si="13"/>
        <v>9</v>
      </c>
      <c r="H107" s="459">
        <v>100</v>
      </c>
      <c r="I107" s="444">
        <f t="shared" ca="1" si="5"/>
        <v>1603951.9983285058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6648.1515358278566</v>
      </c>
      <c r="L107" s="444">
        <f t="shared" ca="1" si="3"/>
        <v>1602204.5201345135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-13994278.049553687</v>
      </c>
      <c r="C108" s="447">
        <f t="shared" si="0"/>
        <v>0</v>
      </c>
      <c r="D108" s="447">
        <f t="shared" ca="1" si="9"/>
        <v>-169214.28293779091</v>
      </c>
      <c r="E108" s="447">
        <f t="shared" ca="1" si="1"/>
        <v>-14163492.332491478</v>
      </c>
      <c r="F108" s="431"/>
      <c r="G108" s="459">
        <f t="shared" si="13"/>
        <v>9</v>
      </c>
      <c r="H108" s="459">
        <v>101</v>
      </c>
      <c r="I108" s="444">
        <f t="shared" ca="1" si="5"/>
        <v>1602204.5201345135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6640.8703766862218</v>
      </c>
      <c r="L108" s="444">
        <f t="shared" ca="1" si="3"/>
        <v>1600449.7607813796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-14163492.332491478</v>
      </c>
      <c r="C109" s="447">
        <f t="shared" si="0"/>
        <v>0</v>
      </c>
      <c r="D109" s="447">
        <f t="shared" ca="1" si="9"/>
        <v>-169214.28293779091</v>
      </c>
      <c r="E109" s="447">
        <f t="shared" ca="1" si="1"/>
        <v>-14332706.615429269</v>
      </c>
      <c r="F109" s="431"/>
      <c r="G109" s="459">
        <f t="shared" si="13"/>
        <v>9</v>
      </c>
      <c r="H109" s="459">
        <v>102</v>
      </c>
      <c r="I109" s="444">
        <f t="shared" ca="1" si="5"/>
        <v>1600449.7607813796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6633.5588793814977</v>
      </c>
      <c r="L109" s="444">
        <f t="shared" ca="1" si="3"/>
        <v>1598687.689930941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-14332706.615429269</v>
      </c>
      <c r="C110" s="447">
        <f t="shared" si="0"/>
        <v>0</v>
      </c>
      <c r="D110" s="447">
        <f t="shared" ca="1" si="9"/>
        <v>-169214.28293779091</v>
      </c>
      <c r="E110" s="447">
        <f t="shared" ca="1" si="1"/>
        <v>-14501920.89836706</v>
      </c>
      <c r="F110" s="431"/>
      <c r="G110" s="459">
        <f t="shared" si="13"/>
        <v>9</v>
      </c>
      <c r="H110" s="459">
        <v>103</v>
      </c>
      <c r="I110" s="444">
        <f t="shared" ca="1" si="5"/>
        <v>1598687.689930941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6626.2169175046702</v>
      </c>
      <c r="L110" s="444">
        <f t="shared" ca="1" si="3"/>
        <v>1596918.2771186254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-14501920.89836706</v>
      </c>
      <c r="C111" s="447">
        <f t="shared" si="0"/>
        <v>0</v>
      </c>
      <c r="D111" s="447">
        <f t="shared" ca="1" si="9"/>
        <v>-169214.28293779091</v>
      </c>
      <c r="E111" s="447">
        <f t="shared" ca="1" si="1"/>
        <v>-14671135.181304852</v>
      </c>
      <c r="F111" s="431"/>
      <c r="G111" s="459">
        <f t="shared" si="13"/>
        <v>9</v>
      </c>
      <c r="H111" s="459">
        <v>104</v>
      </c>
      <c r="I111" s="444">
        <f t="shared" ca="1" si="5"/>
        <v>1596918.2771186254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6618.8443641200211</v>
      </c>
      <c r="L111" s="444">
        <f t="shared" ca="1" si="3"/>
        <v>1595141.4917529251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-14671135.181304852</v>
      </c>
      <c r="C112" s="447">
        <f t="shared" si="0"/>
        <v>0</v>
      </c>
      <c r="D112" s="447">
        <f t="shared" ca="1" si="9"/>
        <v>-169214.28293779091</v>
      </c>
      <c r="E112" s="447">
        <f t="shared" ca="1" si="1"/>
        <v>-14840349.464242643</v>
      </c>
      <c r="F112" s="431"/>
      <c r="G112" s="459">
        <f t="shared" si="13"/>
        <v>9</v>
      </c>
      <c r="H112" s="459">
        <v>105</v>
      </c>
      <c r="I112" s="444">
        <f t="shared" ca="1" si="5"/>
        <v>1595141.4917529251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6611.4410917629366</v>
      </c>
      <c r="L112" s="444">
        <f t="shared" ca="1" si="3"/>
        <v>1593357.3031148678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-14840349.464242643</v>
      </c>
      <c r="C113" s="447">
        <f t="shared" si="0"/>
        <v>0</v>
      </c>
      <c r="D113" s="447">
        <f t="shared" ca="1" si="9"/>
        <v>-169214.28293779091</v>
      </c>
      <c r="E113" s="447">
        <f t="shared" ca="1" si="1"/>
        <v>-15009563.747180434</v>
      </c>
      <c r="F113" s="431"/>
      <c r="G113" s="459">
        <f t="shared" si="13"/>
        <v>9</v>
      </c>
      <c r="H113" s="459">
        <v>106</v>
      </c>
      <c r="I113" s="444">
        <f t="shared" ca="1" si="5"/>
        <v>1593357.3031148678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6604.0069724376981</v>
      </c>
      <c r="L113" s="444">
        <f t="shared" ca="1" si="3"/>
        <v>1591565.6803574853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-15009563.747180434</v>
      </c>
      <c r="C114" s="447">
        <f t="shared" si="0"/>
        <v>0</v>
      </c>
      <c r="D114" s="447">
        <f t="shared" ca="1" si="9"/>
        <v>-169214.28293779091</v>
      </c>
      <c r="E114" s="447">
        <f t="shared" ca="1" si="1"/>
        <v>-15178778.030118225</v>
      </c>
      <c r="F114" s="431"/>
      <c r="G114" s="459">
        <f t="shared" si="13"/>
        <v>9</v>
      </c>
      <c r="H114" s="459">
        <v>107</v>
      </c>
      <c r="I114" s="444">
        <f t="shared" ca="1" si="5"/>
        <v>1591565.6803574853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6596.541877615271</v>
      </c>
      <c r="L114" s="444">
        <f t="shared" ca="1" si="3"/>
        <v>1589766.5925052804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-15178778.030118225</v>
      </c>
      <c r="C115" s="447">
        <f t="shared" si="0"/>
        <v>0</v>
      </c>
      <c r="D115" s="447">
        <f t="shared" ca="1" si="9"/>
        <v>-169214.28293779091</v>
      </c>
      <c r="E115" s="447">
        <f t="shared" ca="1" si="1"/>
        <v>-15347992.313056016</v>
      </c>
      <c r="F115" s="431"/>
      <c r="G115" s="459">
        <f t="shared" si="13"/>
        <v>9</v>
      </c>
      <c r="H115" s="459">
        <v>108</v>
      </c>
      <c r="I115" s="444">
        <f t="shared" ca="1" si="5"/>
        <v>1589766.5925052804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6589.0456782310839</v>
      </c>
      <c r="L115" s="444">
        <f t="shared" ca="1" si="3"/>
        <v>1587960.0084536914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-15347992.313056016</v>
      </c>
      <c r="C116" s="447">
        <f t="shared" si="0"/>
        <v>0</v>
      </c>
      <c r="D116" s="447">
        <f t="shared" ca="1" si="9"/>
        <v>-169214.28293779091</v>
      </c>
      <c r="E116" s="447">
        <f t="shared" ca="1" si="1"/>
        <v>-15517206.595993808</v>
      </c>
      <c r="F116" s="431"/>
      <c r="G116" s="459">
        <f>G115+1</f>
        <v>10</v>
      </c>
      <c r="H116" s="459">
        <v>109</v>
      </c>
      <c r="I116" s="444">
        <f t="shared" ca="1" si="5"/>
        <v>1587960.0084536914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6581.5182446827966</v>
      </c>
      <c r="L116" s="444">
        <f t="shared" ca="1" si="3"/>
        <v>1586145.896968554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-15517206.595993808</v>
      </c>
      <c r="C117" s="447">
        <f t="shared" si="0"/>
        <v>0</v>
      </c>
      <c r="D117" s="447">
        <f t="shared" ca="1" si="9"/>
        <v>-169214.28293779091</v>
      </c>
      <c r="E117" s="447">
        <f t="shared" ca="1" si="1"/>
        <v>-15686420.878931599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1586145.896968554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6573.9594468280575</v>
      </c>
      <c r="L117" s="444">
        <f t="shared" ca="1" si="3"/>
        <v>1584324.2266855619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-15686420.878931599</v>
      </c>
      <c r="C118" s="447">
        <f t="shared" si="0"/>
        <v>0</v>
      </c>
      <c r="D118" s="447">
        <f t="shared" ca="1" si="9"/>
        <v>-169214.28293779091</v>
      </c>
      <c r="E118" s="447">
        <f t="shared" ca="1" si="1"/>
        <v>-15855635.16186939</v>
      </c>
      <c r="F118" s="431"/>
      <c r="G118" s="459">
        <f t="shared" si="14"/>
        <v>10</v>
      </c>
      <c r="H118" s="459">
        <v>111</v>
      </c>
      <c r="I118" s="444">
        <f t="shared" ca="1" si="5"/>
        <v>1584324.2266855619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6566.3691539822576</v>
      </c>
      <c r="L118" s="444">
        <f t="shared" ca="1" si="3"/>
        <v>1582494.966109724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-15855635.16186939</v>
      </c>
      <c r="C119" s="447">
        <f t="shared" si="0"/>
        <v>0</v>
      </c>
      <c r="D119" s="447">
        <f t="shared" ca="1" si="9"/>
        <v>-169214.28293779091</v>
      </c>
      <c r="E119" s="447">
        <f t="shared" ca="1" si="1"/>
        <v>-16024849.444807181</v>
      </c>
      <c r="F119" s="431"/>
      <c r="G119" s="459">
        <f t="shared" si="14"/>
        <v>10</v>
      </c>
      <c r="H119" s="459">
        <v>112</v>
      </c>
      <c r="I119" s="444">
        <f t="shared" ca="1" si="5"/>
        <v>1582494.966109724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6558.7472349162663</v>
      </c>
      <c r="L119" s="444">
        <f t="shared" ca="1" si="3"/>
        <v>1580658.0836148201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-16024849.444807181</v>
      </c>
      <c r="C120" s="447">
        <f t="shared" si="0"/>
        <v>0</v>
      </c>
      <c r="D120" s="447">
        <f t="shared" ca="1" si="9"/>
        <v>-169214.28293779091</v>
      </c>
      <c r="E120" s="447">
        <f t="shared" ca="1" si="1"/>
        <v>-16194063.727744972</v>
      </c>
      <c r="F120" s="431"/>
      <c r="G120" s="459">
        <f t="shared" si="14"/>
        <v>10</v>
      </c>
      <c r="H120" s="459">
        <v>113</v>
      </c>
      <c r="I120" s="444">
        <f t="shared" ca="1" si="5"/>
        <v>1580658.0836148201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6551.0935578541666</v>
      </c>
      <c r="L120" s="444">
        <f t="shared" ca="1" si="3"/>
        <v>1578813.5474428541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-16194063.727744972</v>
      </c>
      <c r="C121" s="447">
        <f t="shared" si="0"/>
        <v>0</v>
      </c>
      <c r="D121" s="447">
        <f t="shared" ca="1" si="9"/>
        <v>-169214.28293779091</v>
      </c>
      <c r="E121" s="447">
        <f t="shared" ca="1" si="1"/>
        <v>-16363278.010682764</v>
      </c>
      <c r="F121" s="431"/>
      <c r="G121" s="459">
        <f t="shared" si="14"/>
        <v>10</v>
      </c>
      <c r="H121" s="459">
        <v>114</v>
      </c>
      <c r="I121" s="444">
        <f t="shared" ca="1" si="5"/>
        <v>1578813.5474428541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6543.4079904709752</v>
      </c>
      <c r="L121" s="444">
        <f t="shared" ca="1" si="3"/>
        <v>1576961.325703505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-16363278.010682764</v>
      </c>
      <c r="C122" s="447">
        <f t="shared" si="0"/>
        <v>0</v>
      </c>
      <c r="D122" s="447">
        <f t="shared" ca="1" si="9"/>
        <v>-169214.28293779091</v>
      </c>
      <c r="E122" s="447">
        <f t="shared" ca="1" si="1"/>
        <v>-16532492.293620555</v>
      </c>
      <c r="F122" s="431"/>
      <c r="G122" s="459">
        <f t="shared" si="14"/>
        <v>10</v>
      </c>
      <c r="H122" s="459">
        <v>115</v>
      </c>
      <c r="I122" s="444">
        <f t="shared" ca="1" si="5"/>
        <v>1576961.325703505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6535.6903998903535</v>
      </c>
      <c r="L122" s="444">
        <f t="shared" ca="1" si="3"/>
        <v>1575101.3863735751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-16532492.293620555</v>
      </c>
      <c r="C123" s="447">
        <f t="shared" si="0"/>
        <v>0</v>
      </c>
      <c r="D123" s="447">
        <f t="shared" ca="1" si="9"/>
        <v>-169214.28293779091</v>
      </c>
      <c r="E123" s="447">
        <f t="shared" ca="1" si="1"/>
        <v>-16701706.576558346</v>
      </c>
      <c r="F123" s="431"/>
      <c r="G123" s="459">
        <f t="shared" si="14"/>
        <v>10</v>
      </c>
      <c r="H123" s="459">
        <v>116</v>
      </c>
      <c r="I123" s="444">
        <f t="shared" ca="1" si="5"/>
        <v>1575101.3863735751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6527.9406526823122</v>
      </c>
      <c r="L123" s="444">
        <f t="shared" ca="1" si="3"/>
        <v>1573233.6972964371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-16701706.576558346</v>
      </c>
      <c r="C124" s="447">
        <f t="shared" si="0"/>
        <v>0</v>
      </c>
      <c r="D124" s="447">
        <f t="shared" ca="1" si="9"/>
        <v>-169214.28293779091</v>
      </c>
      <c r="E124" s="447">
        <f t="shared" ca="1" si="1"/>
        <v>-16870920.859496135</v>
      </c>
      <c r="F124" s="431"/>
      <c r="G124" s="459">
        <f t="shared" si="14"/>
        <v>10</v>
      </c>
      <c r="H124" s="459">
        <v>117</v>
      </c>
      <c r="I124" s="444">
        <f t="shared" ca="1" si="5"/>
        <v>1573233.6972964371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6520.158614860904</v>
      </c>
      <c r="L124" s="444">
        <f t="shared" ca="1" si="3"/>
        <v>1571358.2261814778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-16870920.859496135</v>
      </c>
      <c r="C125" s="447">
        <f t="shared" si="0"/>
        <v>0</v>
      </c>
      <c r="D125" s="447">
        <f t="shared" ca="1" si="9"/>
        <v>-169214.28293779091</v>
      </c>
      <c r="E125" s="447">
        <f t="shared" ca="1" si="1"/>
        <v>-17040135.142433926</v>
      </c>
      <c r="F125" s="431"/>
      <c r="G125" s="459">
        <f t="shared" si="14"/>
        <v>10</v>
      </c>
      <c r="H125" s="459">
        <v>118</v>
      </c>
      <c r="I125" s="444">
        <f t="shared" ca="1" si="5"/>
        <v>1571358.2261814778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6512.3441518819063</v>
      </c>
      <c r="L125" s="444">
        <f t="shared" ca="1" si="3"/>
        <v>1569474.9406035396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-17040135.142433926</v>
      </c>
      <c r="C126" s="447">
        <f t="shared" si="0"/>
        <v>0</v>
      </c>
      <c r="D126" s="447">
        <f t="shared" ca="1" si="9"/>
        <v>-169214.28293779091</v>
      </c>
      <c r="E126" s="447">
        <f t="shared" ca="1" si="1"/>
        <v>-17209349.425371718</v>
      </c>
      <c r="F126" s="431"/>
      <c r="G126" s="459">
        <f t="shared" si="14"/>
        <v>10</v>
      </c>
      <c r="H126" s="459">
        <v>119</v>
      </c>
      <c r="I126" s="444">
        <f t="shared" ca="1" si="5"/>
        <v>1569474.9406035396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6504.4971286404971</v>
      </c>
      <c r="L126" s="444">
        <f t="shared" ca="1" si="3"/>
        <v>1567583.8080023599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-17209349.425371718</v>
      </c>
      <c r="C127" s="447">
        <f t="shared" si="0"/>
        <v>0</v>
      </c>
      <c r="D127" s="447">
        <f t="shared" ca="1" si="9"/>
        <v>-169214.28293779091</v>
      </c>
      <c r="E127" s="447">
        <f t="shared" ca="1" si="1"/>
        <v>-17378563.708309509</v>
      </c>
      <c r="F127" s="431"/>
      <c r="G127" s="459">
        <f t="shared" si="14"/>
        <v>10</v>
      </c>
      <c r="H127" s="459">
        <v>120</v>
      </c>
      <c r="I127" s="444">
        <f t="shared" ca="1" si="5"/>
        <v>1567583.8080023599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6496.6174094689159</v>
      </c>
      <c r="L127" s="444">
        <f t="shared" ca="1" si="3"/>
        <v>1565684.7956820086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-17378563.708309509</v>
      </c>
      <c r="C128" s="447">
        <f t="shared" si="0"/>
        <v>0</v>
      </c>
      <c r="D128" s="447">
        <f t="shared" ca="1" si="9"/>
        <v>-169214.28293779091</v>
      </c>
      <c r="E128" s="447">
        <f t="shared" ca="1" si="1"/>
        <v>-17547777.9912473</v>
      </c>
      <c r="F128" s="431"/>
      <c r="G128" s="459">
        <f>G127+1</f>
        <v>11</v>
      </c>
      <c r="H128" s="459">
        <v>121</v>
      </c>
      <c r="I128" s="444">
        <f t="shared" ca="1" si="5"/>
        <v>1565684.7956820086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6488.7048581341187</v>
      </c>
      <c r="L128" s="444">
        <f t="shared" ca="1" si="3"/>
        <v>1563777.8708103225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-17547777.9912473</v>
      </c>
      <c r="C129" s="447">
        <f t="shared" si="0"/>
        <v>0</v>
      </c>
      <c r="D129" s="447">
        <f t="shared" ca="1" si="9"/>
        <v>-169214.28293779091</v>
      </c>
      <c r="E129" s="447">
        <f t="shared" ca="1" si="1"/>
        <v>-17716992.274185091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1563777.8708103225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6480.7593378354259</v>
      </c>
      <c r="L129" s="444">
        <f t="shared" ca="1" si="3"/>
        <v>1561863.0004183378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-17716992.274185091</v>
      </c>
      <c r="C130" s="447">
        <f t="shared" si="0"/>
        <v>0</v>
      </c>
      <c r="D130" s="447">
        <f t="shared" ca="1" si="9"/>
        <v>-169214.28293779091</v>
      </c>
      <c r="E130" s="447">
        <f t="shared" ca="1" si="1"/>
        <v>-17886206.557122882</v>
      </c>
      <c r="F130" s="431"/>
      <c r="G130" s="459">
        <f t="shared" si="15"/>
        <v>11</v>
      </c>
      <c r="H130" s="459">
        <v>123</v>
      </c>
      <c r="I130" s="444">
        <f t="shared" ca="1" si="5"/>
        <v>1561863.0004183378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6472.7807112021565</v>
      </c>
      <c r="L130" s="444">
        <f t="shared" ca="1" si="3"/>
        <v>1559940.1513997198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-17886206.557122882</v>
      </c>
      <c r="C131" s="447">
        <f t="shared" si="0"/>
        <v>0</v>
      </c>
      <c r="D131" s="447">
        <f t="shared" ca="1" si="9"/>
        <v>-169214.28293779091</v>
      </c>
      <c r="E131" s="447">
        <f t="shared" ca="1" si="1"/>
        <v>-18055420.840060674</v>
      </c>
      <c r="F131" s="431"/>
      <c r="G131" s="459">
        <f t="shared" si="15"/>
        <v>11</v>
      </c>
      <c r="H131" s="459">
        <v>124</v>
      </c>
      <c r="I131" s="444">
        <f t="shared" ca="1" si="5"/>
        <v>1559940.1513997198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6464.7688402912481</v>
      </c>
      <c r="L131" s="444">
        <f t="shared" ca="1" si="3"/>
        <v>1558009.2905101909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-18055420.840060674</v>
      </c>
      <c r="C132" s="447">
        <f t="shared" si="0"/>
        <v>0</v>
      </c>
      <c r="D132" s="447">
        <f t="shared" ca="1" si="9"/>
        <v>-169214.28293779091</v>
      </c>
      <c r="E132" s="447">
        <f t="shared" ca="1" si="1"/>
        <v>-18224635.122998465</v>
      </c>
      <c r="F132" s="431"/>
      <c r="G132" s="459">
        <f t="shared" si="15"/>
        <v>11</v>
      </c>
      <c r="H132" s="459">
        <v>125</v>
      </c>
      <c r="I132" s="444">
        <f t="shared" ca="1" si="5"/>
        <v>1558009.2905101909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6456.7235865848779</v>
      </c>
      <c r="L132" s="444">
        <f t="shared" ca="1" si="3"/>
        <v>1556070.3843669556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-18224635.122998465</v>
      </c>
      <c r="C133" s="447">
        <f t="shared" si="0"/>
        <v>0</v>
      </c>
      <c r="D133" s="447">
        <f t="shared" ca="1" si="9"/>
        <v>-169214.28293779091</v>
      </c>
      <c r="E133" s="447">
        <f t="shared" ca="1" si="1"/>
        <v>-18393849.405936256</v>
      </c>
      <c r="F133" s="431"/>
      <c r="G133" s="459">
        <f t="shared" si="15"/>
        <v>11</v>
      </c>
      <c r="H133" s="459">
        <v>126</v>
      </c>
      <c r="I133" s="444">
        <f t="shared" ca="1" si="5"/>
        <v>1556070.3843669556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6448.6448109880639</v>
      </c>
      <c r="L133" s="444">
        <f t="shared" ca="1" si="3"/>
        <v>1554123.3994481235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-18393849.405936256</v>
      </c>
      <c r="C134" s="447">
        <f t="shared" si="0"/>
        <v>0</v>
      </c>
      <c r="D134" s="447">
        <f t="shared" ca="1" si="9"/>
        <v>-169214.28293779091</v>
      </c>
      <c r="E134" s="447">
        <f t="shared" ca="1" si="1"/>
        <v>-18563063.688874047</v>
      </c>
      <c r="F134" s="431"/>
      <c r="G134" s="459">
        <f t="shared" si="15"/>
        <v>11</v>
      </c>
      <c r="H134" s="459">
        <v>127</v>
      </c>
      <c r="I134" s="444">
        <f t="shared" ca="1" si="5"/>
        <v>1554123.3994481235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6440.5323738262641</v>
      </c>
      <c r="L134" s="444">
        <f t="shared" ca="1" si="3"/>
        <v>1552168.3020921296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-18563063.688874047</v>
      </c>
      <c r="C135" s="447">
        <f t="shared" si="0"/>
        <v>0</v>
      </c>
      <c r="D135" s="447">
        <f t="shared" ca="1" si="9"/>
        <v>-169214.28293779091</v>
      </c>
      <c r="E135" s="447">
        <f t="shared" ca="1" si="1"/>
        <v>-18732277.971811838</v>
      </c>
      <c r="F135" s="431"/>
      <c r="G135" s="459">
        <f t="shared" si="15"/>
        <v>11</v>
      </c>
      <c r="H135" s="459">
        <v>128</v>
      </c>
      <c r="I135" s="444">
        <f t="shared" ca="1" si="5"/>
        <v>1552168.3020921296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6432.3861348429555</v>
      </c>
      <c r="L135" s="444">
        <f t="shared" ca="1" si="3"/>
        <v>1550205.0584971523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-18732277.971811838</v>
      </c>
      <c r="C136" s="447">
        <f t="shared" si="0"/>
        <v>0</v>
      </c>
      <c r="D136" s="447">
        <f t="shared" ca="1" si="9"/>
        <v>-169214.28293779091</v>
      </c>
      <c r="E136" s="447">
        <f t="shared" ca="1" si="1"/>
        <v>-18901492.25474963</v>
      </c>
      <c r="F136" s="431"/>
      <c r="G136" s="459">
        <f t="shared" si="15"/>
        <v>11</v>
      </c>
      <c r="H136" s="459">
        <v>129</v>
      </c>
      <c r="I136" s="444">
        <f t="shared" ca="1" si="5"/>
        <v>1550205.0584971523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6424.2059531972172</v>
      </c>
      <c r="L136" s="444">
        <f t="shared" ca="1" si="3"/>
        <v>1548233.6347205294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1548233.6347205294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6415.9916874612882</v>
      </c>
      <c r="L137" s="444">
        <f t="shared" ca="1" si="3"/>
        <v>1546253.9966781705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1546253.9966781705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6407.7431956181263</v>
      </c>
      <c r="L138" s="444">
        <f t="shared" ca="1" si="3"/>
        <v>1544266.1101439684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1544266.1101439684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6399.4603350589505</v>
      </c>
      <c r="L139" s="444">
        <f t="shared" ca="1" si="3"/>
        <v>1542269.940749207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1542269.940749207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6391.1429625807787</v>
      </c>
      <c r="L140" s="444">
        <f t="shared" ca="1" si="3"/>
        <v>1540265.4539819676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1540265.4539819676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6382.7909343839474</v>
      </c>
      <c r="L141" s="444">
        <f t="shared" ca="1" si="3"/>
        <v>1538252.6151865313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1538252.6151865313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6374.40410606963</v>
      </c>
      <c r="L142" s="444">
        <f t="shared" ca="1" si="3"/>
        <v>1536231.3895627807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1536231.3895627807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6365.9823326373353</v>
      </c>
      <c r="L143" s="444">
        <f t="shared" ca="1" si="3"/>
        <v>1534201.7421655979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1534201.7421655979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6357.5254684824067</v>
      </c>
      <c r="L144" s="444">
        <f t="shared" ca="1" si="3"/>
        <v>1532163.6379042601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1532163.6379042601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6349.0333673934992</v>
      </c>
      <c r="L145" s="444">
        <f t="shared" ca="1" si="3"/>
        <v>1530117.0415418334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1530117.0415418334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6340.5058825500555</v>
      </c>
      <c r="L146" s="444">
        <f t="shared" ca="1" si="3"/>
        <v>1528061.9176945633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1528061.9176945633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6331.9428665197629</v>
      </c>
      <c r="L147" s="444">
        <f t="shared" ca="1" si="3"/>
        <v>1525998.2308312629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1525998.2308312629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6323.3441712560116</v>
      </c>
      <c r="L148" s="444">
        <f t="shared" ca="1" si="3"/>
        <v>1523925.9452726988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1523925.9452726988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6314.7096480953278</v>
      </c>
      <c r="L149" s="444">
        <f t="shared" ca="1" si="3"/>
        <v>1521845.0251909739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1521845.0251909739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6306.0391477548073</v>
      </c>
      <c r="L150" s="444">
        <f t="shared" ca="1" si="3"/>
        <v>1519755.4346089086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1519755.4346089086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6297.3325203295353</v>
      </c>
      <c r="L151" s="444">
        <f t="shared" ca="1" si="3"/>
        <v>1517657.137399418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1517657.137399418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6288.5896152899913</v>
      </c>
      <c r="L152" s="444">
        <f t="shared" ca="1" si="3"/>
        <v>1515550.0972848879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1515550.0972848879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6279.8102814794493</v>
      </c>
      <c r="L153" s="444">
        <f t="shared" ca="1" si="3"/>
        <v>1513434.2778365472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1513434.2778365472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6270.9943671113624</v>
      </c>
      <c r="L154" s="444">
        <f t="shared" ca="1" si="3"/>
        <v>1511309.6424738385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1511309.6424738385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6262.1417197667433</v>
      </c>
      <c r="L155" s="444">
        <f t="shared" ca="1" si="3"/>
        <v>1509176.154463785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1509176.154463785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6253.2521863915199</v>
      </c>
      <c r="L156" s="444">
        <f t="shared" ca="1" si="3"/>
        <v>1507033.7769203563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1507033.7769203563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6244.3256132939005</v>
      </c>
      <c r="L157" s="444">
        <f t="shared" ca="1" si="3"/>
        <v>1504882.4728038299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1504882.4728038299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6235.3618461417072</v>
      </c>
      <c r="L158" s="444">
        <f t="shared" ca="1" si="3"/>
        <v>1502722.2049201515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1502722.2049201515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6226.3607299597134</v>
      </c>
      <c r="L159" s="444">
        <f t="shared" ca="1" si="3"/>
        <v>1500552.9359202911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1500552.9359202911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6217.3221091269625</v>
      </c>
      <c r="L160" s="444">
        <f t="shared" ca="1" si="3"/>
        <v>1498374.6282995979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1498374.6282995979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6208.245827374074</v>
      </c>
      <c r="L161" s="444">
        <f t="shared" ca="1" si="3"/>
        <v>1496187.2443971517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1496187.2443971517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6199.1317277805483</v>
      </c>
      <c r="L162" s="444">
        <f t="shared" ca="1" si="3"/>
        <v>1493990.746395112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1493990.746395112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6189.9796527720491</v>
      </c>
      <c r="L163" s="444">
        <f t="shared" ca="1" si="3"/>
        <v>1491785.0963180638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1491785.0963180638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6180.7894441176813</v>
      </c>
      <c r="L164" s="444">
        <f t="shared" ca="1" si="3"/>
        <v>1489570.2560323612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1489570.2560323612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6171.5609429272545</v>
      </c>
      <c r="L165" s="444">
        <f t="shared" ca="1" si="3"/>
        <v>1487346.1872454681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1487346.1872454681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6162.2939896485332</v>
      </c>
      <c r="L166" s="444">
        <f t="shared" ca="1" si="3"/>
        <v>1485112.8515052965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1485112.8515052965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6152.9884240644851</v>
      </c>
      <c r="L167" s="444">
        <f t="shared" ca="1" si="3"/>
        <v>1482870.2101995409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1482870.2101995409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6143.6440852905034</v>
      </c>
      <c r="L168" s="444">
        <f t="shared" ca="1" si="3"/>
        <v>1480618.2245550114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1480618.2245550114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6134.26081177163</v>
      </c>
      <c r="L169" s="444">
        <f t="shared" ca="1" si="3"/>
        <v>1478356.8556369629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1478356.8556369629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6124.8384412797614</v>
      </c>
      <c r="L170" s="444">
        <f t="shared" ca="1" si="3"/>
        <v>1476086.0643484225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1476086.0643484225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6115.3768109108423</v>
      </c>
      <c r="L171" s="444">
        <f t="shared" ca="1" si="3"/>
        <v>1473805.8114295132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1473805.8114295132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6105.8757570820544</v>
      </c>
      <c r="L172" s="444">
        <f t="shared" ca="1" si="3"/>
        <v>1471516.0574567751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1471516.0574567751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6096.3351155289783</v>
      </c>
      <c r="L173" s="444">
        <f t="shared" ca="1" si="3"/>
        <v>1469216.7628424838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1469216.7628424838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6086.7547213027647</v>
      </c>
      <c r="L174" s="444">
        <f t="shared" ca="1" si="3"/>
        <v>1466907.8878339664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1466907.8878339664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6077.134408767276</v>
      </c>
      <c r="L175" s="444">
        <f t="shared" ca="1" si="3"/>
        <v>1464589.3925129136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1464589.3925129136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6067.4740115962222</v>
      </c>
      <c r="L176" s="444">
        <f t="shared" ca="1" si="3"/>
        <v>1462261.2367946897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1462261.2367946897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6057.7733627702892</v>
      </c>
      <c r="L177" s="444">
        <f t="shared" ca="1" si="3"/>
        <v>1459923.3804276397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1459923.3804276397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6048.0322945742482</v>
      </c>
      <c r="L178" s="444">
        <f t="shared" ca="1" si="3"/>
        <v>1457575.7829923937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1457575.7829923937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6038.250638594056</v>
      </c>
      <c r="L179" s="444">
        <f t="shared" ca="1" si="3"/>
        <v>1455218.4039011677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1455218.4039011677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6028.4282257139475</v>
      </c>
      <c r="L180" s="444">
        <f t="shared" ca="1" si="3"/>
        <v>1452851.2023970615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1452851.2023970615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6018.5648861135051</v>
      </c>
      <c r="L181" s="444">
        <f t="shared" ca="1" si="3"/>
        <v>1450474.1375533547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1450474.1375533547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6008.6604492647275</v>
      </c>
      <c r="L182" s="444">
        <f t="shared" ca="1" si="3"/>
        <v>1448087.1682727993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1448087.1682727993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5998.7147439290802</v>
      </c>
      <c r="L183" s="444">
        <f t="shared" ca="1" si="3"/>
        <v>1445690.2532869081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1445690.2532869081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5988.7275981545336</v>
      </c>
      <c r="L184" s="444">
        <f t="shared" ca="1" si="3"/>
        <v>1443283.3511552424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1443283.3511552424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5978.6988392725925</v>
      </c>
      <c r="L185" s="444">
        <f t="shared" ca="1" si="3"/>
        <v>1440866.4202646948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1440866.4202646948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5968.6282938953109</v>
      </c>
      <c r="L186" s="444">
        <f t="shared" ca="1" si="3"/>
        <v>1438439.4188287701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1438439.4188287701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5958.5157879122908</v>
      </c>
      <c r="L187" s="444">
        <f t="shared" ca="1" si="3"/>
        <v>1436002.3048868622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1436002.3048868622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5948.3611464876749</v>
      </c>
      <c r="L188" s="444">
        <f t="shared" ca="1" si="3"/>
        <v>1433555.0363035297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1433555.0363035297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5938.1641940571235</v>
      </c>
      <c r="L189" s="444">
        <f t="shared" ca="1" si="3"/>
        <v>1431097.5707677668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1431097.5707677668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5927.9247543247775</v>
      </c>
      <c r="L190" s="444">
        <f t="shared" ca="1" si="3"/>
        <v>1428629.8657922714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1428629.8657922714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5917.6426502602135</v>
      </c>
      <c r="L191" s="444">
        <f t="shared" ca="1" si="3"/>
        <v>1426151.8787127114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1426151.8787127114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5907.3177040953797</v>
      </c>
      <c r="L192" s="444">
        <f t="shared" ca="1" si="3"/>
        <v>1423663.5666869865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1423663.5666869865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5896.9497373215263</v>
      </c>
      <c r="L193" s="444">
        <f t="shared" ca="1" si="3"/>
        <v>1421164.8866944879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1421164.8866944879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5886.5385706861152</v>
      </c>
      <c r="L194" s="444">
        <f t="shared" ca="1" si="3"/>
        <v>1418655.7955353537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1418655.7955353537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5876.0840241897231</v>
      </c>
      <c r="L195" s="444">
        <f t="shared" ca="1" si="3"/>
        <v>1416136.2498297233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1416136.2498297233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5865.5859170829299</v>
      </c>
      <c r="L196" s="444">
        <f t="shared" ca="1" si="3"/>
        <v>1413606.2060169859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1413606.2060169859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5855.0440678631903</v>
      </c>
      <c r="L197" s="444">
        <f t="shared" ca="1" si="3"/>
        <v>1411065.6203550289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1411065.6203550289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5844.4582942717025</v>
      </c>
      <c r="L198" s="444">
        <f t="shared" ca="1" si="3"/>
        <v>1408514.4489194804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1408514.4489194804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5833.8284132902509</v>
      </c>
      <c r="L199" s="444">
        <f t="shared" ca="1" si="3"/>
        <v>1405952.6476029505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1405952.6476029505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5823.1542411380424</v>
      </c>
      <c r="L200" s="444">
        <f t="shared" ca="1" si="3"/>
        <v>1403380.1721142684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1403380.1721142684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5812.4355932685339</v>
      </c>
      <c r="L201" s="444">
        <f t="shared" ca="1" si="3"/>
        <v>1400796.9779777168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1400796.9779777168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5801.6722843662355</v>
      </c>
      <c r="L202" s="444">
        <f t="shared" ca="1" si="3"/>
        <v>1398203.020532263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1398203.020532263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5790.8641283435118</v>
      </c>
      <c r="L203" s="444">
        <f t="shared" ca="1" si="3"/>
        <v>1395598.2549307863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1395598.2549307863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5780.0109383373592</v>
      </c>
      <c r="L204" s="444">
        <f t="shared" ca="1" si="3"/>
        <v>1392982.6361393034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1392982.6361393034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5769.1125267061798</v>
      </c>
      <c r="L205" s="444">
        <f t="shared" ca="1" si="3"/>
        <v>1390356.1189361895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1390356.1189361895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5758.1687050265382</v>
      </c>
      <c r="L206" s="444">
        <f t="shared" ca="1" si="3"/>
        <v>1387718.6579113959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1387718.6579113959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5747.1792840898988</v>
      </c>
      <c r="L207" s="444">
        <f t="shared" ca="1" si="3"/>
        <v>1385070.2074656656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1385070.2074656656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5736.144073899356</v>
      </c>
      <c r="L208" s="444">
        <f t="shared" ca="1" si="3"/>
        <v>1382410.7218097448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1382410.7218097448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5725.0628836663527</v>
      </c>
      <c r="L209" s="444">
        <f t="shared" ca="1" si="3"/>
        <v>1379740.1549635909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1379740.1549635909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5713.9355218073779</v>
      </c>
      <c r="L210" s="444">
        <f t="shared" ca="1" si="3"/>
        <v>1377058.460755578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1377058.460755578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5702.761795940658</v>
      </c>
      <c r="L211" s="444">
        <f t="shared" ca="1" si="3"/>
        <v>1374365.5928216984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1374365.5928216984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5691.5415128828263</v>
      </c>
      <c r="L212" s="444">
        <f t="shared" ca="1" si="3"/>
        <v>1371661.504604761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1371661.504604761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5680.2744786455869</v>
      </c>
      <c r="L213" s="444">
        <f t="shared" ca="1" si="3"/>
        <v>1368946.1493535864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1368946.1493535864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5668.9604984323587</v>
      </c>
      <c r="L214" s="444">
        <f t="shared" ca="1" si="3"/>
        <v>1366219.4801221986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1366219.4801221986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5657.5993766349102</v>
      </c>
      <c r="L215" s="444">
        <f t="shared" ca="1" si="3"/>
        <v>1363481.4497690133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1363481.4497690133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5646.1909168299717</v>
      </c>
      <c r="L216" s="444">
        <f t="shared" ca="1" si="3"/>
        <v>1360732.0109560231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1360732.0109560231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5634.7349217758456</v>
      </c>
      <c r="L217" s="444">
        <f t="shared" ca="1" si="3"/>
        <v>1357971.1161479787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1357971.1161479787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5623.2311934089939</v>
      </c>
      <c r="L218" s="444">
        <f t="shared" ca="1" si="3"/>
        <v>1355198.7176115676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1355198.7176115676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5611.6795328406142</v>
      </c>
      <c r="L219" s="444">
        <f t="shared" ca="1" si="3"/>
        <v>1352414.767414588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1352414.767414588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5600.0797403531997</v>
      </c>
      <c r="L220" s="444">
        <f t="shared" ca="1" si="3"/>
        <v>1349619.217425121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1349619.217425121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5588.4316153970867</v>
      </c>
      <c r="L221" s="444">
        <f t="shared" ca="1" si="3"/>
        <v>1346812.0193106979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1346812.0193106979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5576.7349565869908</v>
      </c>
      <c r="L222" s="444">
        <f t="shared" ca="1" si="3"/>
        <v>1343993.1245374647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1343993.1245374647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5564.9895616985186</v>
      </c>
      <c r="L223" s="444">
        <f t="shared" ca="1" si="3"/>
        <v>1341162.4843693431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1341162.4843693431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5553.1952276646789</v>
      </c>
      <c r="L224" s="444">
        <f t="shared" ca="1" si="3"/>
        <v>1338320.0498671876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1338320.0498671876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5541.3517505723639</v>
      </c>
      <c r="L225" s="444">
        <f t="shared" ca="1" si="3"/>
        <v>1335465.7718879399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1335465.7718879399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5529.4589256588324</v>
      </c>
      <c r="L226" s="444">
        <f t="shared" ca="1" si="3"/>
        <v>1332599.6010837785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1332599.6010837785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5517.5165473081597</v>
      </c>
      <c r="L227" s="444">
        <f t="shared" ca="1" si="3"/>
        <v>1329721.4879012664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1329721.4879012664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5505.5244090476926</v>
      </c>
      <c r="L228" s="444">
        <f t="shared" ca="1" si="3"/>
        <v>1326831.382580494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1326831.382580494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5493.4823035444742</v>
      </c>
      <c r="L229" s="444">
        <f t="shared" ca="1" si="3"/>
        <v>1323929.2351542183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1323929.2351542183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5481.3900226016585</v>
      </c>
      <c r="L230" s="444">
        <f t="shared" ca="1" si="3"/>
        <v>1321014.9954469998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1321014.9954469998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5469.2473571549153</v>
      </c>
      <c r="L231" s="444">
        <f t="shared" ca="1" si="3"/>
        <v>1318088.6130743346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1318088.6130743346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5457.0540972688095</v>
      </c>
      <c r="L232" s="444">
        <f t="shared" ca="1" si="3"/>
        <v>1315150.0374417831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1315150.0374417831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5444.8100321331785</v>
      </c>
      <c r="L233" s="444">
        <f t="shared" ca="1" si="3"/>
        <v>1312199.2177440962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1312199.2177440962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5432.5149500594835</v>
      </c>
      <c r="L234" s="444">
        <f t="shared" ca="1" si="3"/>
        <v>1309236.1029643356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1309236.1029643356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5420.1686384771474</v>
      </c>
      <c r="L235" s="444">
        <f t="shared" ca="1" si="3"/>
        <v>1306260.6418729925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1306260.6418729925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5407.7708839298848</v>
      </c>
      <c r="L236" s="444">
        <f t="shared" ca="1" si="3"/>
        <v>1303272.7830271022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1303272.7830271022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5395.3214720720089</v>
      </c>
      <c r="L237" s="444">
        <f t="shared" ca="1" si="3"/>
        <v>1300272.4747693541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1300272.4747693541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5382.8201876647245</v>
      </c>
      <c r="L238" s="444">
        <f t="shared" ca="1" si="3"/>
        <v>1297259.6652271987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1297259.6652271987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5370.266814572411</v>
      </c>
      <c r="L239" s="444">
        <f t="shared" ca="1" si="3"/>
        <v>1294234.3023119511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1294234.3023119511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5357.661135758879</v>
      </c>
      <c r="L240" s="444">
        <f t="shared" ca="1" si="3"/>
        <v>1291196.3337178899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1291196.3337178899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5345.0029332836239</v>
      </c>
      <c r="L241" s="444">
        <f t="shared" ca="1" si="3"/>
        <v>1288145.7069213532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1288145.7069213532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5332.2919882980541</v>
      </c>
      <c r="L242" s="444">
        <f t="shared" ca="1" si="3"/>
        <v>1285082.3691798311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1285082.3691798311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5319.5280810417125</v>
      </c>
      <c r="L243" s="444">
        <f t="shared" ca="1" si="3"/>
        <v>1282006.2675310527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1282006.2675310527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5306.7109908384691</v>
      </c>
      <c r="L244" s="444">
        <f t="shared" ca="1" si="3"/>
        <v>1278917.348792071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1278917.348792071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5293.8404960927119</v>
      </c>
      <c r="L245" s="444">
        <f t="shared" ca="1" si="3"/>
        <v>1275815.5595583436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1275815.5595583436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5280.9163742855144</v>
      </c>
      <c r="L246" s="444">
        <f t="shared" ca="1" si="3"/>
        <v>1272700.8462028089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1272700.8462028089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5267.9384019707859</v>
      </c>
      <c r="L247" s="444">
        <f t="shared" ca="1" si="3"/>
        <v>1269573.1548749595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1269573.1548749595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5254.906354771414</v>
      </c>
      <c r="L248" s="444">
        <f t="shared" ca="1" si="3"/>
        <v>1266432.4314999108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1266432.4314999108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5241.8200073753778</v>
      </c>
      <c r="L249" s="444">
        <f t="shared" ca="1" si="3"/>
        <v>1263278.621777466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1263278.621777466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5228.6791335318576</v>
      </c>
      <c r="L250" s="444">
        <f t="shared" ca="1" si="3"/>
        <v>1260111.6711811777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1260111.6711811777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5215.4835060473233</v>
      </c>
      <c r="L251" s="444">
        <f t="shared" ca="1" si="3"/>
        <v>1256931.5249574049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1256931.5249574049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5202.2328967816029</v>
      </c>
      <c r="L252" s="444">
        <f t="shared" ca="1" si="3"/>
        <v>1253738.1281243663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1253738.1281243663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5188.9270766439422</v>
      </c>
      <c r="L253" s="444">
        <f t="shared" ca="1" si="3"/>
        <v>1250531.4254711901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1250531.4254711901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5175.5658155890414</v>
      </c>
      <c r="L254" s="444">
        <f t="shared" ca="1" si="3"/>
        <v>1247311.3615569589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1247311.3615569589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5162.1488826130781</v>
      </c>
      <c r="L255" s="444">
        <f t="shared" ca="1" si="3"/>
        <v>1244077.8807097517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1244077.8807097517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5148.6760457497148</v>
      </c>
      <c r="L256" s="444">
        <f t="shared" ca="1" si="3"/>
        <v>1240830.9270256814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1240830.9270256814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5135.1470720660882</v>
      </c>
      <c r="L257" s="444">
        <f t="shared" ca="1" si="3"/>
        <v>1237570.4443679273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1237570.4443679273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5121.5617276587791</v>
      </c>
      <c r="L258" s="444">
        <f t="shared" ca="1" si="3"/>
        <v>1234296.3763657659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1234296.3763657659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5107.919777649774</v>
      </c>
      <c r="L259" s="444">
        <f t="shared" ca="1" si="3"/>
        <v>1231008.6664135954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1231008.6664135954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5094.2209861823967</v>
      </c>
      <c r="L260" s="444">
        <f t="shared" ca="1" si="3"/>
        <v>1227707.2576699576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1227707.2576699576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5080.4651164172392</v>
      </c>
      <c r="L261" s="444">
        <f t="shared" ca="1" si="3"/>
        <v>1224392.0930565547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1224392.0930565547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5066.6519305280599</v>
      </c>
      <c r="L262" s="444">
        <f t="shared" ca="1" si="3"/>
        <v>1221063.1152572625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1221063.1152572625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5052.7811896976764</v>
      </c>
      <c r="L263" s="444">
        <f t="shared" ref="L263:L517" ca="1" si="28">I263-J263+K263</f>
        <v>1217720.2667171399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1217720.2667171399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5038.8526541138317</v>
      </c>
      <c r="L264" s="444">
        <f t="shared" ca="1" si="28"/>
        <v>1214363.4896414336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1214363.4896414336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5024.8660829650562</v>
      </c>
      <c r="L265" s="444">
        <f t="shared" ca="1" si="28"/>
        <v>1210992.7259945786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1210992.7259945786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5010.8212344364929</v>
      </c>
      <c r="L266" s="444">
        <f t="shared" ca="1" si="28"/>
        <v>1207607.9174991949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1207607.9174991949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4996.7178657057275</v>
      </c>
      <c r="L267" s="444">
        <f t="shared" ca="1" si="28"/>
        <v>1204209.0056350804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1204209.0056350804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4982.5557329385838</v>
      </c>
      <c r="L268" s="444">
        <f t="shared" ca="1" si="28"/>
        <v>1200795.9316381989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1200795.9316381989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4968.3345912849109</v>
      </c>
      <c r="L269" s="444">
        <f t="shared" ca="1" si="28"/>
        <v>1197368.6364996636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1197368.6364996636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4954.0541948743476</v>
      </c>
      <c r="L270" s="444">
        <f t="shared" ca="1" si="28"/>
        <v>1193927.0609647178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1193927.0609647178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4939.7142968120734</v>
      </c>
      <c r="L271" s="444">
        <f t="shared" ca="1" si="28"/>
        <v>1190471.1455317095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1190471.1455317095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4925.3146491745392</v>
      </c>
      <c r="L272" s="444">
        <f t="shared" ca="1" si="28"/>
        <v>1187000.8304510638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1187000.8304510638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4910.855003005182</v>
      </c>
      <c r="L273" s="444">
        <f t="shared" ca="1" si="28"/>
        <v>1183516.0557242488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1183516.0557242488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4896.3351083101188</v>
      </c>
      <c r="L274" s="444">
        <f t="shared" ca="1" si="28"/>
        <v>1180016.7611027388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1180016.7611027388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4881.7547140538272</v>
      </c>
      <c r="L275" s="444">
        <f t="shared" ca="1" si="28"/>
        <v>1176502.8860869724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1176502.8860869724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4867.1135681548012</v>
      </c>
      <c r="L276" s="444">
        <f t="shared" ca="1" si="28"/>
        <v>1172974.3699253071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1172974.3699253071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4852.4114174811957</v>
      </c>
      <c r="L277" s="444">
        <f t="shared" ca="1" si="28"/>
        <v>1169431.1516129682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1169431.1516129682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4837.6480078464501</v>
      </c>
      <c r="L278" s="444">
        <f t="shared" ca="1" si="28"/>
        <v>1165873.1698909944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1165873.1698909944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4822.8230840048927</v>
      </c>
      <c r="L279" s="444">
        <f t="shared" ca="1" si="28"/>
        <v>1162300.3632451792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1162300.3632451792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4807.9363896473287</v>
      </c>
      <c r="L280" s="444">
        <f t="shared" ca="1" si="28"/>
        <v>1158712.6699050064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1158712.6699050064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4792.9876673966091</v>
      </c>
      <c r="L281" s="444">
        <f t="shared" ca="1" si="28"/>
        <v>1155110.0278425829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1155110.0278425829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4777.976658803178</v>
      </c>
      <c r="L282" s="444">
        <f t="shared" ca="1" si="28"/>
        <v>1151492.3747715659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1151492.3747715659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4762.9031043406067</v>
      </c>
      <c r="L283" s="444">
        <f t="shared" ca="1" si="28"/>
        <v>1147859.6481460864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1147859.6481460864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4747.7667434011091</v>
      </c>
      <c r="L284" s="444">
        <f t="shared" ca="1" si="28"/>
        <v>1144211.7851596673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1144211.7851596673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4732.5673142910291</v>
      </c>
      <c r="L285" s="444">
        <f t="shared" ca="1" si="28"/>
        <v>1140548.7227441382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1140548.7227441382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4717.3045542263253</v>
      </c>
      <c r="L286" s="444">
        <f t="shared" ca="1" si="28"/>
        <v>1136870.3975685444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1136870.3975685444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4701.9781993280176</v>
      </c>
      <c r="L287" s="444">
        <f t="shared" ca="1" si="28"/>
        <v>1133176.7460380523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1133176.7460380523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4686.587984617634</v>
      </c>
      <c r="L288" s="444">
        <f t="shared" ca="1" si="28"/>
        <v>1129467.7042928496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1129467.7042928496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4671.1336440126224</v>
      </c>
      <c r="L289" s="444">
        <f t="shared" ca="1" si="28"/>
        <v>1125743.2082070422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1125743.2082070422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4655.6149103217585</v>
      </c>
      <c r="L290" s="444">
        <f t="shared" ca="1" si="28"/>
        <v>1122003.1933875438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1122003.1933875438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4640.0315152405146</v>
      </c>
      <c r="L291" s="444">
        <f t="shared" ca="1" si="28"/>
        <v>1118247.595172964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1118247.595172964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4624.383189346433</v>
      </c>
      <c r="L292" s="444">
        <f t="shared" ca="1" si="28"/>
        <v>1114476.3486324903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1114476.3486324903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4608.6696620944585</v>
      </c>
      <c r="L293" s="444">
        <f t="shared" ca="1" si="28"/>
        <v>1110689.3885647645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1110689.3885647645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4592.8906618122683</v>
      </c>
      <c r="L294" s="444">
        <f t="shared" ca="1" si="28"/>
        <v>1106886.6494967565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1106886.6494967565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4577.0459156955676</v>
      </c>
      <c r="L295" s="444">
        <f t="shared" ca="1" si="28"/>
        <v>1103068.0656826319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1103068.0656826319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4561.1351498033819</v>
      </c>
      <c r="L296" s="444">
        <f t="shared" ca="1" si="28"/>
        <v>1099233.5711026152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1099233.5711026152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4545.1580890533123</v>
      </c>
      <c r="L297" s="444">
        <f t="shared" ca="1" si="28"/>
        <v>1095383.0994618484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1095383.0994618484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4529.1144572167841</v>
      </c>
      <c r="L298" s="444">
        <f t="shared" ca="1" si="28"/>
        <v>1091516.584189245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1091516.584189245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4513.0039769142704</v>
      </c>
      <c r="L299" s="444">
        <f t="shared" ca="1" si="28"/>
        <v>1087633.9584363392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1087633.9584363392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4496.8263696104959</v>
      </c>
      <c r="L300" s="444">
        <f t="shared" ca="1" si="28"/>
        <v>1083735.1550761294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1083735.1550761294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4480.5813556096218</v>
      </c>
      <c r="L301" s="444">
        <f t="shared" ca="1" si="28"/>
        <v>1079820.1067019189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1079820.1067019189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4464.268654050411</v>
      </c>
      <c r="L302" s="444">
        <f t="shared" ca="1" si="28"/>
        <v>1075888.745626149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1075888.745626149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4447.8879829013704</v>
      </c>
      <c r="L303" s="444">
        <f t="shared" ca="1" si="28"/>
        <v>1071941.0038792302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1071941.0038792302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4431.4390589558752</v>
      </c>
      <c r="L304" s="444">
        <f t="shared" ca="1" si="28"/>
        <v>1067976.8132083658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1067976.8132083658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4414.9215978272732</v>
      </c>
      <c r="L305" s="444">
        <f t="shared" ca="1" si="28"/>
        <v>1063996.1050763729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1063996.1050763729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4398.3353139439696</v>
      </c>
      <c r="L306" s="444">
        <f t="shared" ca="1" si="28"/>
        <v>1059998.8106604966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1059998.8106604966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4381.679920544485</v>
      </c>
      <c r="L307" s="444">
        <f t="shared" ca="1" si="28"/>
        <v>1055984.8608512208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1055984.8608512208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4364.9551296725022</v>
      </c>
      <c r="L308" s="444">
        <f t="shared" ca="1" si="28"/>
        <v>1051954.1862510731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1051954.1862510731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4348.1606521718877</v>
      </c>
      <c r="L309" s="444">
        <f t="shared" ca="1" si="28"/>
        <v>1047906.7171734249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1047906.7171734249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4331.296197681686</v>
      </c>
      <c r="L310" s="444">
        <f t="shared" ca="1" si="28"/>
        <v>1043842.3836412864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1043842.3836412864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4314.3614746311096</v>
      </c>
      <c r="L311" s="444">
        <f t="shared" ca="1" si="28"/>
        <v>1039761.1153860973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1039761.1153860973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4297.3561902344882</v>
      </c>
      <c r="L312" s="444">
        <f t="shared" ca="1" si="28"/>
        <v>1035662.8418465117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1035662.8418465117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4280.2800504862143</v>
      </c>
      <c r="L313" s="444">
        <f t="shared" ca="1" si="28"/>
        <v>1031547.4921671777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1031547.4921671777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4263.1327601556568</v>
      </c>
      <c r="L314" s="444">
        <f t="shared" ca="1" si="28"/>
        <v>1027414.9951975133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1027414.9951975133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4245.9140227820544</v>
      </c>
      <c r="L315" s="444">
        <f t="shared" ca="1" si="28"/>
        <v>1023265.2794904751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1023265.2794904751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4228.623540669395</v>
      </c>
      <c r="L316" s="444">
        <f t="shared" ca="1" si="28"/>
        <v>1019098.2733013243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1019098.2733013243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4211.2610148812664</v>
      </c>
      <c r="L317" s="444">
        <f t="shared" ca="1" si="28"/>
        <v>1014913.9045863855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1014913.9045863855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4193.8261452356883</v>
      </c>
      <c r="L318" s="444">
        <f t="shared" ca="1" si="28"/>
        <v>1010712.101001801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1010712.101001801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4176.3186302999193</v>
      </c>
      <c r="L319" s="444">
        <f t="shared" ca="1" si="28"/>
        <v>1006492.7899022807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1006492.7899022807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4158.7381673852515</v>
      </c>
      <c r="L320" s="444">
        <f t="shared" ca="1" si="28"/>
        <v>1002255.8983398457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1002255.8983398457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4141.0844525417733</v>
      </c>
      <c r="L321" s="444">
        <f t="shared" ca="1" si="28"/>
        <v>998001.3530625673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998001.3530625673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4123.3571805531128</v>
      </c>
      <c r="L322" s="444">
        <f t="shared" ca="1" si="28"/>
        <v>993729.08051330026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993729.08051330026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4105.556044931167</v>
      </c>
      <c r="L323" s="444">
        <f t="shared" ca="1" si="28"/>
        <v>989439.00682841125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989439.00682841125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4087.6807379107959</v>
      </c>
      <c r="L324" s="444">
        <f t="shared" ca="1" si="28"/>
        <v>985131.05783650186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985131.05783650186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4069.7309504445075</v>
      </c>
      <c r="L325" s="444">
        <f t="shared" ca="1" si="28"/>
        <v>980805.15905712615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980805.15905712615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4051.7063721971076</v>
      </c>
      <c r="L326" s="444">
        <f t="shared" ca="1" si="28"/>
        <v>976461.2356995031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976461.2356995031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4033.6066915403453</v>
      </c>
      <c r="L327" s="444">
        <f t="shared" ca="1" si="28"/>
        <v>972099.21266122325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972099.21266122325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4015.4315955475126</v>
      </c>
      <c r="L328" s="444">
        <f t="shared" ca="1" si="28"/>
        <v>967719.01452695054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967719.01452695054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3997.1807699880433</v>
      </c>
      <c r="L329" s="444">
        <f t="shared" ca="1" si="28"/>
        <v>963320.56556711835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963320.56556711835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3978.8538993220754</v>
      </c>
      <c r="L330" s="444">
        <f t="shared" ca="1" si="28"/>
        <v>958903.78973662027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958903.78973662027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3960.4506666950001</v>
      </c>
      <c r="L331" s="444">
        <f t="shared" ca="1" si="28"/>
        <v>954468.6106734951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954468.6106734951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3941.9707539319788</v>
      </c>
      <c r="L332" s="444">
        <f t="shared" ca="1" si="28"/>
        <v>950014.95169760694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950014.95169760694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3923.4138415324446</v>
      </c>
      <c r="L333" s="444">
        <f t="shared" ca="1" si="28"/>
        <v>945542.73580931919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945542.73580931919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3904.779608664579</v>
      </c>
      <c r="L334" s="444">
        <f t="shared" ca="1" si="28"/>
        <v>941051.88568816357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941051.88568816357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3886.0677331597635</v>
      </c>
      <c r="L335" s="444">
        <f t="shared" ca="1" si="28"/>
        <v>936542.32369150314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936542.32369150314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3867.2778915070121</v>
      </c>
      <c r="L336" s="444">
        <f t="shared" ca="1" si="28"/>
        <v>932013.97185318999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932013.97185318999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3848.4097588473742</v>
      </c>
      <c r="L337" s="444">
        <f t="shared" ca="1" si="28"/>
        <v>927466.75188221713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927466.75188221713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3829.4630089683205</v>
      </c>
      <c r="L338" s="444">
        <f t="shared" ca="1" si="28"/>
        <v>922900.58516136522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922900.58516136522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3810.4373142981044</v>
      </c>
      <c r="L339" s="444">
        <f t="shared" ca="1" si="28"/>
        <v>918315.39274584316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918315.39274584316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3791.3323459000962</v>
      </c>
      <c r="L340" s="444">
        <f t="shared" ca="1" si="28"/>
        <v>913711.0953619231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913711.0953619231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3772.1477734670952</v>
      </c>
      <c r="L341" s="444">
        <f t="shared" ca="1" si="28"/>
        <v>909087.61340557004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909087.61340557004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3752.8832653156242</v>
      </c>
      <c r="L342" s="444">
        <f t="shared" ca="1" si="28"/>
        <v>904444.86694106553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904444.86694106553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3733.5384883801889</v>
      </c>
      <c r="L343" s="444">
        <f t="shared" ca="1" si="28"/>
        <v>899782.77569962549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899782.77569962549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3714.1131082075221</v>
      </c>
      <c r="L344" s="444">
        <f t="shared" ca="1" si="28"/>
        <v>895101.25907801278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895101.25907801278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3694.6067889508026</v>
      </c>
      <c r="L345" s="444">
        <f t="shared" ca="1" si="28"/>
        <v>890400.23613714345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890400.23613714345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3675.0191933638471</v>
      </c>
      <c r="L346" s="444">
        <f t="shared" ca="1" si="28"/>
        <v>885679.62560068711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885679.62560068711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3655.3499827952792</v>
      </c>
      <c r="L347" s="444">
        <f t="shared" ca="1" si="28"/>
        <v>880939.34585366223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880939.34585366223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3635.5988171826752</v>
      </c>
      <c r="L348" s="444">
        <f t="shared" ca="1" si="28"/>
        <v>876179.31494102476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876179.31494102476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3615.7653550466857</v>
      </c>
      <c r="L349" s="444">
        <f t="shared" ca="1" si="28"/>
        <v>871399.4505662513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871399.4505662513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3595.8492534851302</v>
      </c>
      <c r="L350" s="444">
        <f t="shared" ca="1" si="28"/>
        <v>866599.67008991621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866599.67008991621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3575.8501681670664</v>
      </c>
      <c r="L351" s="444">
        <f t="shared" ca="1" si="28"/>
        <v>861779.89052826306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861779.89052826306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3555.7677533268452</v>
      </c>
      <c r="L352" s="444">
        <f t="shared" ca="1" si="28"/>
        <v>856940.02855176968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856940.02855176968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3535.6016617581231</v>
      </c>
      <c r="L353" s="444">
        <f t="shared" ca="1" si="28"/>
        <v>852080.00048370764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852080.00048370764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3515.3515448078647</v>
      </c>
      <c r="L354" s="444">
        <f t="shared" ca="1" si="28"/>
        <v>847199.72229869536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847199.72229869536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3495.0170523703132</v>
      </c>
      <c r="L355" s="444">
        <f t="shared" ca="1" si="28"/>
        <v>842299.10962124553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842299.10962124553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3474.5978328809388</v>
      </c>
      <c r="L356" s="444">
        <f t="shared" ca="1" si="28"/>
        <v>837378.07772430626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837378.07772430626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3454.0935333103585</v>
      </c>
      <c r="L357" s="444">
        <f t="shared" ca="1" si="28"/>
        <v>832436.54152779642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832436.54152779642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3433.5037991582349</v>
      </c>
      <c r="L358" s="444">
        <f t="shared" ca="1" si="28"/>
        <v>827474.4155971345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827474.4155971345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3412.828274447143</v>
      </c>
      <c r="L359" s="444">
        <f t="shared" ca="1" si="28"/>
        <v>822491.61414176144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822491.61414176144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3392.0666017164217</v>
      </c>
      <c r="L360" s="444">
        <f t="shared" ca="1" si="28"/>
        <v>817488.05101365771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817488.05101365771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3371.2184220159897</v>
      </c>
      <c r="L361" s="444">
        <f t="shared" ca="1" si="28"/>
        <v>812463.63970585354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812463.63970585354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3350.2833749001388</v>
      </c>
      <c r="L362" s="444">
        <f t="shared" ca="1" si="28"/>
        <v>807418.29335093347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807418.29335093347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3329.2610984213052</v>
      </c>
      <c r="L363" s="444">
        <f t="shared" ca="1" si="28"/>
        <v>802351.92471953458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802351.92471953458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3308.15122912381</v>
      </c>
      <c r="L364" s="444">
        <f t="shared" ca="1" si="28"/>
        <v>797264.44621883822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797264.44621883822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3286.953402037575</v>
      </c>
      <c r="L365" s="444">
        <f t="shared" ca="1" si="28"/>
        <v>792155.76989105565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792155.76989105565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3265.6672506718146</v>
      </c>
      <c r="L366" s="444">
        <f t="shared" ca="1" si="28"/>
        <v>787025.80741190724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787025.80741190724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3244.292407008696</v>
      </c>
      <c r="L367" s="444">
        <f t="shared" ca="1" si="28"/>
        <v>781874.47008909576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781874.47008909576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3222.8285014969815</v>
      </c>
      <c r="L368" s="444">
        <f t="shared" ca="1" si="28"/>
        <v>776701.66886077251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776701.66886077251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3201.2751630456346</v>
      </c>
      <c r="L369" s="444">
        <f t="shared" ca="1" si="28"/>
        <v>771507.31429399794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771507.31429399794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3179.6320190174074</v>
      </c>
      <c r="L370" s="444">
        <f t="shared" ca="1" si="28"/>
        <v>766291.31658319512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766291.31658319512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3157.8986952223954</v>
      </c>
      <c r="L371" s="444">
        <f t="shared" ca="1" si="28"/>
        <v>761053.58554859739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761053.58554859739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3136.0748159115715</v>
      </c>
      <c r="L372" s="444">
        <f t="shared" ca="1" si="28"/>
        <v>755794.0306346888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755794.0306346888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3114.160003770286</v>
      </c>
      <c r="L373" s="444">
        <f t="shared" ca="1" si="28"/>
        <v>750512.56090863887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750512.56090863887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3092.1538799117443</v>
      </c>
      <c r="L374" s="444">
        <f t="shared" ca="1" si="28"/>
        <v>745209.08505873044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745209.08505873044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3070.0560638704592</v>
      </c>
      <c r="L375" s="444">
        <f t="shared" ca="1" si="28"/>
        <v>739883.5113927807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739883.5113927807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3047.8661735956689</v>
      </c>
      <c r="L376" s="444">
        <f t="shared" ca="1" si="28"/>
        <v>734535.74783655617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734535.74783655617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3025.5838254447331</v>
      </c>
      <c r="L377" s="444">
        <f t="shared" ca="1" si="28"/>
        <v>729165.70193218067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729165.70193218067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3003.2086341765021</v>
      </c>
      <c r="L378" s="444">
        <f t="shared" ca="1" si="28"/>
        <v>723773.28083653701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723773.28083653701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2980.7402129446536</v>
      </c>
      <c r="L379" s="444">
        <f t="shared" ca="1" si="28"/>
        <v>718358.39131966152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718358.39131966152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2958.1781732910054</v>
      </c>
      <c r="L380" s="444">
        <f t="shared" ca="1" si="28"/>
        <v>712920.93976313237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712920.93976313237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2935.5221251388007</v>
      </c>
      <c r="L381" s="444">
        <f t="shared" ca="1" si="28"/>
        <v>707460.83215845097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707460.83215845097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2912.7716767859615</v>
      </c>
      <c r="L382" s="444">
        <f t="shared" ca="1" si="28"/>
        <v>701977.9741054168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701977.9741054168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2889.9264348983193</v>
      </c>
      <c r="L383" s="444">
        <f t="shared" ca="1" si="28"/>
        <v>696472.2708104949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696472.2708104949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2866.9860045028113</v>
      </c>
      <c r="L384" s="444">
        <f t="shared" ca="1" si="28"/>
        <v>690943.62708517758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690943.62708517758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2843.9499889806557</v>
      </c>
      <c r="L385" s="444">
        <f t="shared" ca="1" si="28"/>
        <v>685391.94734433806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685391.94734433806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2820.817990060491</v>
      </c>
      <c r="L386" s="444">
        <f t="shared" ca="1" si="28"/>
        <v>679817.13560457842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679817.13560457842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2797.5896078114924</v>
      </c>
      <c r="L387" s="444">
        <f t="shared" ca="1" si="28"/>
        <v>674219.09548256977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674219.09548256977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2774.2644406364566</v>
      </c>
      <c r="L388" s="444">
        <f t="shared" ca="1" si="28"/>
        <v>668597.73019338609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668597.73019338609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2750.8420852648578</v>
      </c>
      <c r="L389" s="444">
        <f t="shared" ca="1" si="28"/>
        <v>662952.94254883076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662952.94254883076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2727.3221367458773</v>
      </c>
      <c r="L390" s="444">
        <f t="shared" ca="1" si="28"/>
        <v>657284.63495575648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657284.63495575648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2703.7041884414011</v>
      </c>
      <c r="L391" s="444">
        <f t="shared" ca="1" si="28"/>
        <v>651592.70941437769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651592.70941437769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2679.9878320189896</v>
      </c>
      <c r="L392" s="444">
        <f t="shared" ca="1" si="28"/>
        <v>645877.0675165765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645877.0675165765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2656.172657444818</v>
      </c>
      <c r="L393" s="444">
        <f t="shared" ca="1" si="28"/>
        <v>640137.61044420116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640137.61044420116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2632.2582529765873</v>
      </c>
      <c r="L394" s="444">
        <f t="shared" ca="1" si="28"/>
        <v>634374.23896735755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634374.23896735755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2608.2442051564058</v>
      </c>
      <c r="L395" s="444">
        <f t="shared" ca="1" si="28"/>
        <v>628586.85344269383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628586.85344269383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2584.1300988036401</v>
      </c>
      <c r="L396" s="444">
        <f t="shared" ca="1" si="28"/>
        <v>622775.35381167731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622775.35381167731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2559.9155170077379</v>
      </c>
      <c r="L397" s="444">
        <f t="shared" ca="1" si="28"/>
        <v>616939.63959886483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616939.63959886483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2535.6000411210193</v>
      </c>
      <c r="L398" s="444">
        <f t="shared" ca="1" si="28"/>
        <v>611079.60991016566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611079.60991016566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2511.1832507514396</v>
      </c>
      <c r="L399" s="444">
        <f t="shared" ca="1" si="28"/>
        <v>605195.16343109694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605195.16343109694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2486.6647237553198</v>
      </c>
      <c r="L400" s="444">
        <f t="shared" ca="1" si="28"/>
        <v>599286.19842503208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599286.19842503208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2462.0440362300496</v>
      </c>
      <c r="L401" s="444">
        <f t="shared" ca="1" si="28"/>
        <v>593352.61273144197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593352.61273144197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2437.3207625067575</v>
      </c>
      <c r="L402" s="444">
        <f t="shared" ca="1" si="28"/>
        <v>587394.30376412859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587394.30376412859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2412.4944751429516</v>
      </c>
      <c r="L403" s="444">
        <f t="shared" ca="1" si="28"/>
        <v>581411.16850945132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581411.16850945132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2387.5647449151297</v>
      </c>
      <c r="L404" s="444">
        <f t="shared" ca="1" si="28"/>
        <v>575403.10352454626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575403.10352454626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2362.5311408113585</v>
      </c>
      <c r="L405" s="444">
        <f t="shared" ca="1" si="28"/>
        <v>569370.00493553746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569370.00493553746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2337.3932300238221</v>
      </c>
      <c r="L406" s="444">
        <f t="shared" ca="1" si="28"/>
        <v>563311.76843574108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563311.76843574108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2312.1505779413369</v>
      </c>
      <c r="L407" s="444">
        <f t="shared" ca="1" si="28"/>
        <v>557228.28928386222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557228.28928386222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2286.8027481418417</v>
      </c>
      <c r="L408" s="444">
        <f t="shared" ca="1" si="28"/>
        <v>551119.46230218385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551119.46230218385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2261.3493023848487</v>
      </c>
      <c r="L409" s="444">
        <f t="shared" ca="1" si="28"/>
        <v>544985.18187474855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544985.18187474855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2235.7898006038681</v>
      </c>
      <c r="L410" s="444">
        <f t="shared" ca="1" si="28"/>
        <v>538825.34194553224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538825.34194553224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2210.1238008988003</v>
      </c>
      <c r="L411" s="444">
        <f t="shared" ca="1" si="28"/>
        <v>532639.83601661085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532639.83601661085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2184.3508595282942</v>
      </c>
      <c r="L412" s="444">
        <f t="shared" ca="1" si="28"/>
        <v>526428.55714631896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526428.55714631896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2158.4705309020783</v>
      </c>
      <c r="L413" s="444">
        <f t="shared" ca="1" si="28"/>
        <v>520191.39794740087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520191.39794740087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2132.4823675732528</v>
      </c>
      <c r="L414" s="444">
        <f t="shared" ca="1" si="28"/>
        <v>513928.25058515393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513928.25058515393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2106.3859202305571</v>
      </c>
      <c r="L415" s="444">
        <f t="shared" ca="1" si="28"/>
        <v>507639.00677556428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507639.00677556428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2080.1807376906004</v>
      </c>
      <c r="L416" s="444">
        <f t="shared" ca="1" si="28"/>
        <v>501323.55778343469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501323.55778343469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2053.8663668900604</v>
      </c>
      <c r="L417" s="444">
        <f t="shared" ca="1" si="28"/>
        <v>494981.79442050459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494981.79442050459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2027.4423528778516</v>
      </c>
      <c r="L418" s="444">
        <f t="shared" ca="1" si="28"/>
        <v>488613.60704356228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488613.60704356228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2000.9082388072591</v>
      </c>
      <c r="L419" s="444">
        <f t="shared" ca="1" si="28"/>
        <v>482218.88555254939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482218.88555254939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1974.2635659280381</v>
      </c>
      <c r="L420" s="444">
        <f t="shared" ca="1" si="28"/>
        <v>475797.51938865724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475797.51938865724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1947.5078735784878</v>
      </c>
      <c r="L421" s="444">
        <f t="shared" ca="1" si="28"/>
        <v>469349.39753241552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469349.39753241552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1920.6406991774804</v>
      </c>
      <c r="L422" s="444">
        <f t="shared" ca="1" si="28"/>
        <v>462874.40850177279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462874.40850177279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1893.6615782164693</v>
      </c>
      <c r="L423" s="444">
        <f t="shared" ca="1" si="28"/>
        <v>456372.44035016908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456372.44035016908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1866.5700442514537</v>
      </c>
      <c r="L424" s="444">
        <f t="shared" ca="1" si="28"/>
        <v>449843.38066460035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449843.38066460035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1839.3656288949176</v>
      </c>
      <c r="L425" s="444">
        <f t="shared" ca="1" si="28"/>
        <v>443287.11656367511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443287.11656367511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1812.0478618077291</v>
      </c>
      <c r="L426" s="444">
        <f t="shared" ca="1" si="28"/>
        <v>436703.53469566267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436703.53469566267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1784.6162706910104</v>
      </c>
      <c r="L427" s="444">
        <f t="shared" ca="1" si="28"/>
        <v>430092.52123653347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430092.52123653347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1757.0703812779718</v>
      </c>
      <c r="L428" s="444">
        <f t="shared" ca="1" si="28"/>
        <v>423453.96188799129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423453.96188799129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1729.4097173257126</v>
      </c>
      <c r="L429" s="444">
        <f t="shared" ca="1" si="28"/>
        <v>416787.74187549681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416787.74187549681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1701.6338006069859</v>
      </c>
      <c r="L430" s="444">
        <f t="shared" ca="1" si="28"/>
        <v>410093.74594628363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410093.74594628363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1673.7421509019309</v>
      </c>
      <c r="L431" s="444">
        <f t="shared" ca="1" si="28"/>
        <v>403371.85836736538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403371.85836736538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1645.7342859897717</v>
      </c>
      <c r="L432" s="444">
        <f t="shared" ca="1" si="28"/>
        <v>396621.96292353497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396621.96292353497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1617.6097216404783</v>
      </c>
      <c r="L433" s="444">
        <f t="shared" ca="1" si="28"/>
        <v>389843.94291535526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389843.94291535526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1589.3679716063962</v>
      </c>
      <c r="L434" s="444">
        <f t="shared" ca="1" si="28"/>
        <v>383037.68115714146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383037.68115714146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1561.0085476138386</v>
      </c>
      <c r="L435" s="444">
        <f t="shared" ca="1" si="28"/>
        <v>376203.05997493514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376203.05997493514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1532.5309593546456</v>
      </c>
      <c r="L436" s="444">
        <f t="shared" ca="1" si="28"/>
        <v>369339.96120446961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369339.96120446961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1503.9347144777059</v>
      </c>
      <c r="L437" s="444">
        <f t="shared" ca="1" si="28"/>
        <v>362448.26618912711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362448.26618912711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1475.2193185804456</v>
      </c>
      <c r="L438" s="444">
        <f t="shared" ca="1" si="28"/>
        <v>355527.85577788739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355527.85577788739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1446.3842752002799</v>
      </c>
      <c r="L439" s="444">
        <f t="shared" ca="1" si="28"/>
        <v>348578.61032326746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348578.61032326746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1417.4290858060303</v>
      </c>
      <c r="L440" s="444">
        <f t="shared" ca="1" si="28"/>
        <v>341600.40967925329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341600.40967925329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1388.3532497893045</v>
      </c>
      <c r="L441" s="444">
        <f t="shared" ca="1" si="28"/>
        <v>334593.13319922244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334593.13319922244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1359.1562644558428</v>
      </c>
      <c r="L442" s="444">
        <f t="shared" ca="1" si="28"/>
        <v>327556.65973385808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327556.65973385808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1329.8376250168246</v>
      </c>
      <c r="L443" s="444">
        <f t="shared" ca="1" si="28"/>
        <v>320490.8676290547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320490.8676290547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1300.3968245801439</v>
      </c>
      <c r="L444" s="444">
        <f t="shared" ca="1" si="28"/>
        <v>313395.63472381467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313395.63472381467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1270.8333541416437</v>
      </c>
      <c r="L445" s="444">
        <f t="shared" ca="1" si="28"/>
        <v>306270.83834813611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306270.83834813611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1241.1467025763163</v>
      </c>
      <c r="L446" s="444">
        <f t="shared" ca="1" si="28"/>
        <v>299116.35532089224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299116.35532089224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1211.336356629467</v>
      </c>
      <c r="L447" s="444">
        <f t="shared" ca="1" si="28"/>
        <v>291932.0619477015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291932.0619477015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1181.4018009078388</v>
      </c>
      <c r="L448" s="444">
        <f t="shared" ca="1" si="28"/>
        <v>284717.83401878917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284717.83401878917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1151.3425178707041</v>
      </c>
      <c r="L449" s="444">
        <f t="shared" ca="1" si="28"/>
        <v>277473.5468068397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277473.5468068397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1121.1579878209147</v>
      </c>
      <c r="L450" s="444">
        <f t="shared" ca="1" si="28"/>
        <v>270199.07506484044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270199.07506484044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1090.8476888959176</v>
      </c>
      <c r="L451" s="444">
        <f t="shared" ca="1" si="28"/>
        <v>262894.29302391619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262894.29302391619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1060.4110970587333</v>
      </c>
      <c r="L452" s="444">
        <f t="shared" ca="1" si="28"/>
        <v>255559.07439115475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255559.07439115475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1029.8476860888941</v>
      </c>
      <c r="L453" s="444">
        <f t="shared" ca="1" si="28"/>
        <v>248193.29234742347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248193.29234742347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999.15692757334705</v>
      </c>
      <c r="L454" s="444">
        <f t="shared" ca="1" si="28"/>
        <v>240796.81954517664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240796.81954517664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968.33829089731853</v>
      </c>
      <c r="L455" s="444">
        <f t="shared" ca="1" si="28"/>
        <v>233369.52810625377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233369.52810625377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937.39124323513977</v>
      </c>
      <c r="L456" s="444">
        <f t="shared" ca="1" si="28"/>
        <v>225911.28961966874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225911.28961966874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906.31524954103566</v>
      </c>
      <c r="L457" s="444">
        <f t="shared" ca="1" si="28"/>
        <v>218421.9751393896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218421.9751393896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875.10977253987267</v>
      </c>
      <c r="L458" s="444">
        <f t="shared" ca="1" si="28"/>
        <v>210901.45518210929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210901.45518210929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843.77427271787121</v>
      </c>
      <c r="L459" s="444">
        <f t="shared" ca="1" si="28"/>
        <v>203349.59972500699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203349.59972500699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812.30820831327833</v>
      </c>
      <c r="L460" s="444">
        <f t="shared" ca="1" si="28"/>
        <v>195766.27820350009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195766.27820350009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780.71103530699963</v>
      </c>
      <c r="L461" s="444">
        <f t="shared" ca="1" si="28"/>
        <v>188151.3595089869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188151.3595089869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748.98220741319471</v>
      </c>
      <c r="L462" s="444">
        <f t="shared" ca="1" si="28"/>
        <v>180504.7119865799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180504.7119865799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717.12117606983213</v>
      </c>
      <c r="L463" s="444">
        <f t="shared" ca="1" si="28"/>
        <v>172826.20343282956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172826.20343282956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685.12739042920566</v>
      </c>
      <c r="L464" s="444">
        <f t="shared" ca="1" si="28"/>
        <v>165115.70109343858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165115.70109343858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653.00029734840996</v>
      </c>
      <c r="L465" s="444">
        <f t="shared" ca="1" si="28"/>
        <v>157373.07166096682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157373.07166096682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620.73934137977767</v>
      </c>
      <c r="L466" s="444">
        <f t="shared" ca="1" si="28"/>
        <v>149598.18127252642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149598.18127252642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588.34396476127597</v>
      </c>
      <c r="L467" s="444">
        <f t="shared" ca="1" si="28"/>
        <v>141790.8955074675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141790.8955074675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555.81360740686387</v>
      </c>
      <c r="L468" s="444">
        <f t="shared" ca="1" si="28"/>
        <v>133951.07938505418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133951.07938505418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523.14770689680836</v>
      </c>
      <c r="L469" s="444">
        <f t="shared" ca="1" si="28"/>
        <v>126078.59736213081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126078.59736213081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490.34569846796091</v>
      </c>
      <c r="L470" s="444">
        <f t="shared" ca="1" si="28"/>
        <v>118173.31333077859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118173.31333077859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457.40701500399337</v>
      </c>
      <c r="L471" s="444">
        <f t="shared" ca="1" si="28"/>
        <v>110235.0906159624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110235.0906159624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424.33108702559258</v>
      </c>
      <c r="L472" s="444">
        <f t="shared" ca="1" si="28"/>
        <v>102263.79197316781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102263.79197316781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391.11734268061514</v>
      </c>
      <c r="L473" s="444">
        <f t="shared" ca="1" si="28"/>
        <v>94259.279586028249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94259.279586028249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357.76520773420026</v>
      </c>
      <c r="L474" s="444">
        <f t="shared" ca="1" si="28"/>
        <v>86221.415063942273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86221.415063942273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324.27410555884205</v>
      </c>
      <c r="L475" s="444">
        <f t="shared" ca="1" si="28"/>
        <v>78150.059439680932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78150.059439680932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290.6434571244198</v>
      </c>
      <c r="L476" s="444">
        <f t="shared" ca="1" si="28"/>
        <v>70045.073166985167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70045.073166985167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256.87268098818743</v>
      </c>
      <c r="L477" s="444">
        <f t="shared" ca="1" si="28"/>
        <v>61906.316118153169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61906.316118153169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222.96119328472076</v>
      </c>
      <c r="L478" s="444">
        <f t="shared" ca="1" si="28"/>
        <v>53733.647581617704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53733.647581617704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188.90840771582302</v>
      </c>
      <c r="L479" s="444">
        <f t="shared" ca="1" si="28"/>
        <v>45526.926259513348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45526.926259513348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154.7137355403882</v>
      </c>
      <c r="L480" s="444">
        <f t="shared" ca="1" si="28"/>
        <v>37286.010265233555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37286.010265233555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120.37658556422238</v>
      </c>
      <c r="L481" s="444">
        <f t="shared" ca="1" si="28"/>
        <v>29010.757120977596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29010.757120977596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85.896364129822544</v>
      </c>
      <c r="L482" s="444">
        <f t="shared" ca="1" si="28"/>
        <v>20701.023755287231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20701.023755287231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51.272475106112694</v>
      </c>
      <c r="L483" s="444">
        <f t="shared" ca="1" si="28"/>
        <v>12356.666500573159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12356.666500573159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16.504319878137395</v>
      </c>
      <c r="L484" s="444">
        <f t="shared" ca="1" si="28"/>
        <v>3977.5410906311122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3977.5410906311122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-18.408702663287801</v>
      </c>
      <c r="L485" s="444">
        <f t="shared" ca="1" si="28"/>
        <v>-4436.4973418523605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-4436.4973418523605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-53.467196131968933</v>
      </c>
      <c r="L486" s="444">
        <f t="shared" ca="1" si="28"/>
        <v>-12885.594267804514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-12885.594267804514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-88.671766656769577</v>
      </c>
      <c r="L487" s="444">
        <f t="shared" ca="1" si="28"/>
        <v>-21369.895764281471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-21369.895764281471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-124.02302289209024</v>
      </c>
      <c r="L488" s="444">
        <f t="shared" ca="1" si="28"/>
        <v>-29889.548516993746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-29889.548516993746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-159.52157602839137</v>
      </c>
      <c r="L489" s="444">
        <f t="shared" ca="1" si="28"/>
        <v>-38444.699822842318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-38444.699822842318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-195.1680398027604</v>
      </c>
      <c r="L490" s="444">
        <f t="shared" ca="1" si="28"/>
        <v>-47035.497592465261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-47035.497592465261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-230.96303050952267</v>
      </c>
      <c r="L491" s="444">
        <f t="shared" ca="1" si="28"/>
        <v>-55662.090352794963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-55662.090352794963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-266.90716701089639</v>
      </c>
      <c r="L492" s="444">
        <f t="shared" ca="1" si="28"/>
        <v>-64324.627249626043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-64324.627249626043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-303.00107074769261</v>
      </c>
      <c r="L493" s="444">
        <f t="shared" ca="1" si="28"/>
        <v>-73023.258050193923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-73023.258050193923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-339.2453657500588</v>
      </c>
      <c r="L494" s="444">
        <f t="shared" ca="1" si="28"/>
        <v>-81758.133145764165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-81758.133145764165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-375.64067864826814</v>
      </c>
      <c r="L495" s="444">
        <f t="shared" ca="1" si="28"/>
        <v>-90529.403554232616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-90529.403554232616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-412.1876386835533</v>
      </c>
      <c r="L496" s="444">
        <f t="shared" ca="1" si="28"/>
        <v>-99337.220922736349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-99337.220922736349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-448.88687771898555</v>
      </c>
      <c r="L497" s="444">
        <f t="shared" ca="1" si="28"/>
        <v>-108181.73753027552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-108181.73753027552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-485.73903025039868</v>
      </c>
      <c r="L498" s="444">
        <f t="shared" ca="1" si="28"/>
        <v>-117063.1062903461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-117063.1062903461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-522.7447334173595</v>
      </c>
      <c r="L499" s="444">
        <f t="shared" ca="1" si="28"/>
        <v>-125981.48075358364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-125981.48075358364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-559.90462701418267</v>
      </c>
      <c r="L500" s="444">
        <f t="shared" ca="1" si="28"/>
        <v>-134937.01511041803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-134937.01511041803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-597.2193535009925</v>
      </c>
      <c r="L501" s="444">
        <f t="shared" ca="1" si="28"/>
        <v>-143929.86419373919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-143929.86419373919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-634.68955801483071</v>
      </c>
      <c r="L502" s="444">
        <f t="shared" ca="1" si="28"/>
        <v>-152960.1834815742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-152960.1834815742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-672.31588838080995</v>
      </c>
      <c r="L503" s="444">
        <f t="shared" ca="1" si="28"/>
        <v>-162028.12909977519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-162028.12909977519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-710.09899512331401</v>
      </c>
      <c r="L504" s="444">
        <f t="shared" ca="1" si="28"/>
        <v>-171133.8578247187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-171133.8578247187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-748.0395314772453</v>
      </c>
      <c r="L505" s="444">
        <f t="shared" ca="1" si="28"/>
        <v>-180277.52708601611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-180277.52708601611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-786.13815339931784</v>
      </c>
      <c r="L506" s="444">
        <f t="shared" ca="1" si="28"/>
        <v>-189459.29496923561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-189459.29496923561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-824.39551957939909</v>
      </c>
      <c r="L507" s="444">
        <f t="shared" ca="1" si="28"/>
        <v>-198679.3202186352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-198679.3202186352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-862.81229145189741</v>
      </c>
      <c r="L508" s="444">
        <f t="shared" ca="1" si="28"/>
        <v>-207937.76223990729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-207937.76223990729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-901.3891332071978</v>
      </c>
      <c r="L509" s="444">
        <f t="shared" ca="1" si="28"/>
        <v>-217234.78110293468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-217234.78110293468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-940.12671180314521</v>
      </c>
      <c r="L510" s="444">
        <f t="shared" ca="1" si="28"/>
        <v>-226570.537544558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-226570.537544558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-979.02569697657577</v>
      </c>
      <c r="L511" s="444">
        <f t="shared" ca="1" si="28"/>
        <v>-235945.19297135476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-235945.19297135476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-1018.0867612548956</v>
      </c>
      <c r="L512" s="444">
        <f t="shared" ca="1" si="28"/>
        <v>-245358.90946242985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-245358.90946242985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-1057.3105799677082</v>
      </c>
      <c r="L513" s="444">
        <f t="shared" ca="1" si="28"/>
        <v>-254811.84977221774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-254811.84977221774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-1096.6978312584913</v>
      </c>
      <c r="L514" s="444">
        <f t="shared" ca="1" si="28"/>
        <v>-264304.17733329639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-264304.17733329639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-1136.2491960963191</v>
      </c>
      <c r="L515" s="444">
        <f t="shared" ca="1" si="28"/>
        <v>-273836.0562592129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-273836.0562592129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-1175.9653582876379</v>
      </c>
      <c r="L516" s="444">
        <f t="shared" ca="1" si="28"/>
        <v>-283407.6513473207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-283407.6513473207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-1215.8470044880869</v>
      </c>
      <c r="L517" s="444">
        <f t="shared" ca="1" si="28"/>
        <v>-293019.12808162899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-293019.12808162899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-1255.8948242143715</v>
      </c>
      <c r="L518" s="444">
        <f t="shared" ref="L518:L772" ca="1" si="54">I518-J518+K518</f>
        <v>-302670.65263566357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-302670.65263566357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-1296.1095098561823</v>
      </c>
      <c r="L519" s="444">
        <f t="shared" ca="1" si="54"/>
        <v>-312362.39187533996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-312362.39187533996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-1336.4917566881672</v>
      </c>
      <c r="L520" s="444">
        <f t="shared" ca="1" si="54"/>
        <v>-322094.51336184831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-322094.51336184831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-1377.042262881952</v>
      </c>
      <c r="L521" s="444">
        <f t="shared" ca="1" si="54"/>
        <v>-331867.18535455043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-331867.18535455043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-1417.7617295182108</v>
      </c>
      <c r="L522" s="444">
        <f t="shared" ca="1" si="54"/>
        <v>-341680.57681388879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-341680.57681388879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-1458.6508605987874</v>
      </c>
      <c r="L523" s="444">
        <f t="shared" ca="1" si="54"/>
        <v>-351534.85740430775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-351534.85740430775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-1499.7103630588663</v>
      </c>
      <c r="L524" s="444">
        <f t="shared" ca="1" si="54"/>
        <v>-361430.19749718677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-361430.19749718677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-1540.9409467791957</v>
      </c>
      <c r="L525" s="444">
        <f t="shared" ca="1" si="54"/>
        <v>-371366.76817378617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-371366.76817378617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-1582.3433245983597</v>
      </c>
      <c r="L526" s="444">
        <f t="shared" ca="1" si="54"/>
        <v>-381344.74122820469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-381344.74122820469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-1623.9182123251037</v>
      </c>
      <c r="L527" s="444">
        <f t="shared" ca="1" si="54"/>
        <v>-391364.28917034995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-391364.28917034995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-1665.6663287507088</v>
      </c>
      <c r="L528" s="444">
        <f t="shared" ca="1" si="54"/>
        <v>-401425.58522892086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-401425.58522892086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-1707.5883956614211</v>
      </c>
      <c r="L529" s="444">
        <f t="shared" ca="1" si="54"/>
        <v>-411528.80335440248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-411528.80335440248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-1749.685137850928</v>
      </c>
      <c r="L530" s="444">
        <f t="shared" ca="1" si="54"/>
        <v>-421674.11822207359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-421674.11822207359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-1791.957283132891</v>
      </c>
      <c r="L531" s="444">
        <f t="shared" ca="1" si="54"/>
        <v>-431861.70523502666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-431861.70523502666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-1834.4055623535282</v>
      </c>
      <c r="L532" s="444">
        <f t="shared" ca="1" si="54"/>
        <v>-442091.7405272004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-442091.7405272004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-1877.0307094042521</v>
      </c>
      <c r="L533" s="444">
        <f t="shared" ca="1" si="54"/>
        <v>-452364.40096642484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-452364.40096642484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-1919.833461234354</v>
      </c>
      <c r="L534" s="444">
        <f t="shared" ca="1" si="54"/>
        <v>-462679.86415747937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-462679.86415747937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-1962.8145578637484</v>
      </c>
      <c r="L535" s="444">
        <f t="shared" ca="1" si="54"/>
        <v>-473038.3084451633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-473038.3084451633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-2005.9747423957645</v>
      </c>
      <c r="L536" s="444">
        <f t="shared" ca="1" si="54"/>
        <v>-483439.91291737923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-483439.91291737923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-2049.3147610299975</v>
      </c>
      <c r="L537" s="444">
        <f t="shared" ca="1" si="54"/>
        <v>-493884.85740822944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-493884.85740822944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-2092.8353630752072</v>
      </c>
      <c r="L538" s="444">
        <f t="shared" ca="1" si="54"/>
        <v>-504373.32250112481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-504373.32250112481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-2136.5373009622708</v>
      </c>
      <c r="L539" s="444">
        <f t="shared" ca="1" si="54"/>
        <v>-514905.48953190725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-514905.48953190725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-2180.4213302571975</v>
      </c>
      <c r="L540" s="444">
        <f t="shared" ca="1" si="54"/>
        <v>-525481.54059198464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-525481.54059198464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-2224.4882096741867</v>
      </c>
      <c r="L541" s="444">
        <f t="shared" ca="1" si="54"/>
        <v>-536101.65853147896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-536101.65853147896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-2268.7387010887464</v>
      </c>
      <c r="L542" s="444">
        <f t="shared" ca="1" si="54"/>
        <v>-546766.02696238784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-546766.02696238784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-2313.1735695508669</v>
      </c>
      <c r="L543" s="444">
        <f t="shared" ca="1" si="54"/>
        <v>-557474.83026175888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-557474.83026175888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-2357.7935832982462</v>
      </c>
      <c r="L544" s="444">
        <f t="shared" ca="1" si="54"/>
        <v>-568228.25357487728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-568228.25357487728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-2402.5995137695727</v>
      </c>
      <c r="L545" s="444">
        <f t="shared" ca="1" si="54"/>
        <v>-579026.48281846708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-579026.48281846708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-2447.5921356178637</v>
      </c>
      <c r="L546" s="444">
        <f t="shared" ca="1" si="54"/>
        <v>-589869.70468390512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-589869.70468390512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-2492.7722267238555</v>
      </c>
      <c r="L547" s="444">
        <f t="shared" ca="1" si="54"/>
        <v>-600758.10664044914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-600758.10664044914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-2538.1405682094555</v>
      </c>
      <c r="L548" s="444">
        <f t="shared" ca="1" si="54"/>
        <v>-611691.87693847879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-611691.87693847879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-2583.6979444512458</v>
      </c>
      <c r="L549" s="444">
        <f t="shared" ca="1" si="54"/>
        <v>-622671.20461275021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-622671.20461275021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-2629.4451430940435</v>
      </c>
      <c r="L550" s="444">
        <f t="shared" ca="1" si="54"/>
        <v>-633696.27948566445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-633696.27948566445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-2675.3829550645191</v>
      </c>
      <c r="L551" s="444">
        <f t="shared" ca="1" si="54"/>
        <v>-644767.29217054916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-644767.29217054916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-2721.5121745848724</v>
      </c>
      <c r="L552" s="444">
        <f t="shared" ca="1" si="54"/>
        <v>-655884.43407495425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-655884.43407495425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-2767.8335991865601</v>
      </c>
      <c r="L553" s="444">
        <f t="shared" ca="1" si="54"/>
        <v>-667047.89740396093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-667047.89740396093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-2814.3480297240881</v>
      </c>
      <c r="L554" s="444">
        <f t="shared" ca="1" si="54"/>
        <v>-678257.8751635052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-678257.8751635052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-2861.0562703888559</v>
      </c>
      <c r="L555" s="444">
        <f t="shared" ca="1" si="54"/>
        <v>-689514.56116371427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-689514.56116371427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-2907.9591287230601</v>
      </c>
      <c r="L556" s="444">
        <f t="shared" ca="1" si="54"/>
        <v>-700818.15002225747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-700818.15002225747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-2955.057415633657</v>
      </c>
      <c r="L557" s="444">
        <f t="shared" ca="1" si="54"/>
        <v>-712168.83716771135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-712168.83716771135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-3002.3519454063812</v>
      </c>
      <c r="L558" s="444">
        <f t="shared" ca="1" si="54"/>
        <v>-723566.81884293794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-723566.81884293794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-3049.8435357198255</v>
      </c>
      <c r="L559" s="444">
        <f t="shared" ca="1" si="54"/>
        <v>-735012.29210847791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-735012.29210847791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-3097.5330076595756</v>
      </c>
      <c r="L560" s="444">
        <f t="shared" ca="1" si="54"/>
        <v>-746505.45484595769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-746505.45484595769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-3145.4211857324076</v>
      </c>
      <c r="L561" s="444">
        <f t="shared" ca="1" si="54"/>
        <v>-758046.50576151023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-758046.50576151023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-3193.5088978805434</v>
      </c>
      <c r="L562" s="444">
        <f t="shared" ca="1" si="54"/>
        <v>-769635.64438921097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-769635.64438921097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-3241.7969754959631</v>
      </c>
      <c r="L563" s="444">
        <f t="shared" ca="1" si="54"/>
        <v>-781273.07109452714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-781273.07109452714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-3290.2862534347805</v>
      </c>
      <c r="L564" s="444">
        <f t="shared" ca="1" si="54"/>
        <v>-792958.98707778216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-792958.98707778216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-3338.9775700316764</v>
      </c>
      <c r="L565" s="444">
        <f t="shared" ca="1" si="54"/>
        <v>-804693.594377634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-804693.594377634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-3387.8717671143922</v>
      </c>
      <c r="L566" s="444">
        <f t="shared" ca="1" si="54"/>
        <v>-816477.09587456856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-816477.09587456856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-3436.9696900182862</v>
      </c>
      <c r="L567" s="444">
        <f t="shared" ca="1" si="54"/>
        <v>-828309.69529440708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-828309.69529440708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-3486.2721876009468</v>
      </c>
      <c r="L568" s="444">
        <f t="shared" ca="1" si="54"/>
        <v>-840191.59721182822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-840191.59721182822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-3535.7801122568685</v>
      </c>
      <c r="L569" s="444">
        <f t="shared" ca="1" si="54"/>
        <v>-852123.00705390528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-852123.00705390528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-3585.4943199321892</v>
      </c>
      <c r="L570" s="444">
        <f t="shared" ca="1" si="54"/>
        <v>-864104.13110365765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-864104.13110365765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-3635.4156701394904</v>
      </c>
      <c r="L571" s="444">
        <f t="shared" ca="1" si="54"/>
        <v>-876135.17650361732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-876135.17650361732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-3685.5450259726567</v>
      </c>
      <c r="L572" s="444">
        <f t="shared" ca="1" si="54"/>
        <v>-888216.35125941015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-888216.35125941015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-3735.883254121793</v>
      </c>
      <c r="L573" s="444">
        <f t="shared" ca="1" si="54"/>
        <v>-900347.86424335209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-900347.86424335209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-3786.4312248882175</v>
      </c>
      <c r="L574" s="444">
        <f t="shared" ca="1" si="54"/>
        <v>-912529.92519806046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-912529.92519806046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-3837.1898121995027</v>
      </c>
      <c r="L575" s="444">
        <f t="shared" ca="1" si="54"/>
        <v>-924762.74474008009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-924762.74474008009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-3888.1598936245841</v>
      </c>
      <c r="L576" s="444">
        <f t="shared" ca="1" si="54"/>
        <v>-937046.53436352487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-937046.53436352487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-3939.3423503889376</v>
      </c>
      <c r="L577" s="444">
        <f t="shared" ca="1" si="54"/>
        <v>-949381.50644373405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-949381.50644373405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-3990.7380673898092</v>
      </c>
      <c r="L578" s="444">
        <f t="shared" ca="1" si="54"/>
        <v>-961767.87424094405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-961767.87424094405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-4042.3479332115176</v>
      </c>
      <c r="L579" s="444">
        <f t="shared" ca="1" si="54"/>
        <v>-974205.85190397571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-974205.85190397571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-4094.1728401408159</v>
      </c>
      <c r="L580" s="444">
        <f t="shared" ca="1" si="54"/>
        <v>-986695.65447393665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-986695.65447393665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-4146.2136841823203</v>
      </c>
      <c r="L581" s="444">
        <f t="shared" ca="1" si="54"/>
        <v>-999237.4978879391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-999237.4978879391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-4198.4713650739968</v>
      </c>
      <c r="L582" s="444">
        <f t="shared" ca="1" si="54"/>
        <v>-1011831.5989828333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-1011831.5989828333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-4250.946786302723</v>
      </c>
      <c r="L583" s="444">
        <f t="shared" ca="1" si="54"/>
        <v>-1024478.1754989562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-1024478.1754989562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-4303.640855119902</v>
      </c>
      <c r="L584" s="444">
        <f t="shared" ca="1" si="54"/>
        <v>-1037177.4460838963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-1037177.4460838963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-4356.5544825571524</v>
      </c>
      <c r="L585" s="444">
        <f t="shared" ca="1" si="54"/>
        <v>-1049929.6302962736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-1049929.6302962736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-4409.6885834420573</v>
      </c>
      <c r="L586" s="444">
        <f t="shared" ca="1" si="54"/>
        <v>-1062734.9486095358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-1062734.9486095358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-4463.044076413983</v>
      </c>
      <c r="L587" s="444">
        <f t="shared" ca="1" si="54"/>
        <v>-1075593.6224157701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-1075593.6224157701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-4516.6218839399589</v>
      </c>
      <c r="L588" s="444">
        <f t="shared" ca="1" si="54"/>
        <v>-1088505.8740295302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-1088505.8740295302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-4570.4229323306263</v>
      </c>
      <c r="L589" s="444">
        <f t="shared" ca="1" si="54"/>
        <v>-1101471.9266916809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-1101471.9266916809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-4624.4481517562544</v>
      </c>
      <c r="L590" s="444">
        <f t="shared" ca="1" si="54"/>
        <v>-1114492.0045732574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-1114492.0045732574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-4678.6984762628235</v>
      </c>
      <c r="L591" s="444">
        <f t="shared" ca="1" si="54"/>
        <v>-1127566.3327793404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-1127566.3327793404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-4733.1748437881688</v>
      </c>
      <c r="L592" s="444">
        <f t="shared" ca="1" si="54"/>
        <v>-1140695.1373529488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-1140695.1373529488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-4787.8781961782042</v>
      </c>
      <c r="L593" s="444">
        <f t="shared" ca="1" si="54"/>
        <v>-1153878.6452789472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-1153878.6452789472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-4842.809479203197</v>
      </c>
      <c r="L594" s="444">
        <f t="shared" ca="1" si="54"/>
        <v>-1167117.0844879707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-1167117.0844879707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-4897.9696425741286</v>
      </c>
      <c r="L595" s="444">
        <f t="shared" ca="1" si="54"/>
        <v>-1180410.6838603651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-1180410.6838603651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-4953.3596399591052</v>
      </c>
      <c r="L596" s="444">
        <f t="shared" ca="1" si="54"/>
        <v>-1193759.6732301444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-1193759.6732301444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-5008.9804289998528</v>
      </c>
      <c r="L597" s="444">
        <f t="shared" ca="1" si="54"/>
        <v>-1207164.2833889644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-1207164.2833889644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-5064.8329713282692</v>
      </c>
      <c r="L598" s="444">
        <f t="shared" ca="1" si="54"/>
        <v>-1220624.7460901127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-1220624.7460901127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-5120.9182325830534</v>
      </c>
      <c r="L599" s="444">
        <f t="shared" ca="1" si="54"/>
        <v>-1234141.2940525159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-1234141.2940525159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-5177.2371824264001</v>
      </c>
      <c r="L600" s="444">
        <f t="shared" ca="1" si="54"/>
        <v>-1247714.1609647626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-1247714.1609647626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-5233.7907945607612</v>
      </c>
      <c r="L601" s="444">
        <f t="shared" ca="1" si="54"/>
        <v>-1261343.5814891434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-1261343.5814891434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-5290.580046745682</v>
      </c>
      <c r="L602" s="444">
        <f t="shared" ca="1" si="54"/>
        <v>-1275029.7912657093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-1275029.7912657093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-5347.6059208147062</v>
      </c>
      <c r="L603" s="444">
        <f t="shared" ca="1" si="54"/>
        <v>-1288773.0269163442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-1288773.0269163442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-5404.8694026923513</v>
      </c>
      <c r="L604" s="444">
        <f t="shared" ca="1" si="54"/>
        <v>-1302573.5260488568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-1302573.5260488568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-5462.3714824111539</v>
      </c>
      <c r="L605" s="444">
        <f t="shared" ca="1" si="54"/>
        <v>-1316431.5272610881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-1316431.5272610881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-5520.113154128785</v>
      </c>
      <c r="L606" s="444">
        <f t="shared" ca="1" si="54"/>
        <v>-1330347.2701450372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-1330347.2701450372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-5578.0954161452391</v>
      </c>
      <c r="L607" s="444">
        <f t="shared" ca="1" si="54"/>
        <v>-1344320.9952910026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-1344320.9952910026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-5636.3192709200948</v>
      </c>
      <c r="L608" s="444">
        <f t="shared" ca="1" si="54"/>
        <v>-1358352.9442917428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-1358352.9442917428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-5694.7857250898451</v>
      </c>
      <c r="L609" s="444">
        <f t="shared" ca="1" si="54"/>
        <v>-1372443.3597466529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-1372443.3597466529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-5753.4957894853042</v>
      </c>
      <c r="L610" s="444">
        <f t="shared" ca="1" si="54"/>
        <v>-1386592.4852659584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-1386592.4852659584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-5812.4504791490772</v>
      </c>
      <c r="L611" s="444">
        <f t="shared" ca="1" si="54"/>
        <v>-1400800.5654749277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-1400800.5654749277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-5871.6508133531161</v>
      </c>
      <c r="L612" s="444">
        <f t="shared" ca="1" si="54"/>
        <v>-1415067.8460181009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-1415067.8460181009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-5931.0978156163374</v>
      </c>
      <c r="L613" s="444">
        <f t="shared" ca="1" si="54"/>
        <v>-1429394.5735635373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-1429394.5735635373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-5990.7925137223228</v>
      </c>
      <c r="L614" s="444">
        <f t="shared" ca="1" si="54"/>
        <v>-1443780.9958070798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-1443780.9958070798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-6050.7359397370838</v>
      </c>
      <c r="L615" s="444">
        <f t="shared" ca="1" si="54"/>
        <v>-1458227.3614766372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-1458227.3614766372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-6110.929130026906</v>
      </c>
      <c r="L616" s="444">
        <f t="shared" ca="1" si="54"/>
        <v>-1472733.9203364842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-1472733.9203364842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-6171.3731252762682</v>
      </c>
      <c r="L617" s="444">
        <f t="shared" ca="1" si="54"/>
        <v>-1487300.9231915807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-1487300.9231915807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-6232.0689705058367</v>
      </c>
      <c r="L618" s="444">
        <f t="shared" ca="1" si="54"/>
        <v>-1501928.6218919067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-1501928.6218919067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-6293.0177150905283</v>
      </c>
      <c r="L619" s="444">
        <f t="shared" ca="1" si="54"/>
        <v>-1516617.2693368173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-1516617.2693368173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-6354.2204127776558</v>
      </c>
      <c r="L620" s="444">
        <f t="shared" ca="1" si="54"/>
        <v>-1531367.1194794152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-1531367.1194794152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-6415.6781217051475</v>
      </c>
      <c r="L621" s="444">
        <f t="shared" ca="1" si="54"/>
        <v>-1546178.4273309405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-1546178.4273309405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-6477.3919044198365</v>
      </c>
      <c r="L622" s="444">
        <f t="shared" ca="1" si="54"/>
        <v>-1561051.4489651804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-1561051.4489651804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-6539.3628278958358</v>
      </c>
      <c r="L623" s="444">
        <f t="shared" ca="1" si="54"/>
        <v>-1575986.4415228965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-1575986.4415228965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-6601.5919635529863</v>
      </c>
      <c r="L624" s="444">
        <f t="shared" ca="1" si="54"/>
        <v>-1590983.6632162696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-1590983.6632162696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-6664.0803872753741</v>
      </c>
      <c r="L625" s="444">
        <f t="shared" ca="1" si="54"/>
        <v>-1606043.3733333652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-1606043.3733333652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-6726.8291794299394</v>
      </c>
      <c r="L626" s="444">
        <f t="shared" ca="1" si="54"/>
        <v>-1621165.8322426153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-1621165.8322426153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-6789.8394248851473</v>
      </c>
      <c r="L627" s="444">
        <f t="shared" ca="1" si="54"/>
        <v>-1636351.3013973206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-1636351.3013973206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-6853.1122130297526</v>
      </c>
      <c r="L628" s="444">
        <f t="shared" ca="1" si="54"/>
        <v>-1651600.0433401705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-1651600.0433401705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-6916.648637791629</v>
      </c>
      <c r="L629" s="444">
        <f t="shared" ca="1" si="54"/>
        <v>-1666912.3217077823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-1666912.3217077823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-6980.4497976566772</v>
      </c>
      <c r="L630" s="444">
        <f t="shared" ca="1" si="54"/>
        <v>-1682288.4012352591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-1682288.4012352591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-7044.5167956878304</v>
      </c>
      <c r="L631" s="444">
        <f t="shared" ca="1" si="54"/>
        <v>-1697728.5477607672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-1697728.5477607672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-7108.8507395441138</v>
      </c>
      <c r="L632" s="444">
        <f t="shared" ca="1" si="54"/>
        <v>-1713233.0282301314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-1713233.0282301314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-7173.4527414997983</v>
      </c>
      <c r="L633" s="444">
        <f t="shared" ca="1" si="54"/>
        <v>-1728802.1107014513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-1728802.1107014513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-7238.3239184636304</v>
      </c>
      <c r="L634" s="444">
        <f t="shared" ca="1" si="54"/>
        <v>-1744436.0643497352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-1744436.0643497352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-7303.4653919981474</v>
      </c>
      <c r="L635" s="444">
        <f t="shared" ca="1" si="54"/>
        <v>-1760135.1594715535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-1760135.1594715535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-7368.8782883390568</v>
      </c>
      <c r="L636" s="444">
        <f t="shared" ca="1" si="54"/>
        <v>-1775899.6674897128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-1775899.6674897128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-7434.5637384147203</v>
      </c>
      <c r="L637" s="444">
        <f t="shared" ca="1" si="54"/>
        <v>-1791729.8609579478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-1791729.8609579478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-7500.5228778657001</v>
      </c>
      <c r="L638" s="444">
        <f t="shared" ca="1" si="54"/>
        <v>-1807626.0135656337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-1807626.0135656337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-7566.7568470643919</v>
      </c>
      <c r="L639" s="444">
        <f t="shared" ca="1" si="54"/>
        <v>-1823588.4001425183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-1823588.4001425183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-7633.2667911347435</v>
      </c>
      <c r="L640" s="444">
        <f t="shared" ca="1" si="54"/>
        <v>-1839617.2966634734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-1839617.2966634734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-7700.0538599720567</v>
      </c>
      <c r="L641" s="444">
        <f t="shared" ca="1" si="54"/>
        <v>-1855712.9802532657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-1855712.9802532657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-7767.1192082628586</v>
      </c>
      <c r="L642" s="444">
        <f t="shared" ca="1" si="54"/>
        <v>-1871875.7291913487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-1871875.7291913487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-7834.4639955048697</v>
      </c>
      <c r="L643" s="444">
        <f t="shared" ca="1" si="54"/>
        <v>-1888105.8229166737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-1888105.8229166737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-7902.089386027058</v>
      </c>
      <c r="L644" s="444">
        <f t="shared" ca="1" si="54"/>
        <v>-1904403.542032521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-1904403.542032521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-7969.9965490097547</v>
      </c>
      <c r="L645" s="444">
        <f t="shared" ca="1" si="54"/>
        <v>-1920769.168311351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-1920769.168311351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-8038.1866585048801</v>
      </c>
      <c r="L646" s="444">
        <f t="shared" ca="1" si="54"/>
        <v>-1937202.984699676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-1937202.984699676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-8106.6608934562346</v>
      </c>
      <c r="L647" s="444">
        <f t="shared" ca="1" si="54"/>
        <v>-1953705.2753229525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-1953705.2753229525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-8175.4204377198876</v>
      </c>
      <c r="L648" s="444">
        <f t="shared" ca="1" si="54"/>
        <v>-1970276.3254904926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-1970276.3254904926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-8244.4664800846367</v>
      </c>
      <c r="L649" s="444">
        <f t="shared" ca="1" si="54"/>
        <v>-1986916.4217003975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-1986916.4217003975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-8313.8002142925725</v>
      </c>
      <c r="L650" s="444">
        <f t="shared" ca="1" si="54"/>
        <v>-2003625.8516445102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-2003625.8516445102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-8383.4228390597091</v>
      </c>
      <c r="L651" s="444">
        <f t="shared" ca="1" si="54"/>
        <v>-2020404.9042133901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-2020404.9042133901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-8453.3355580967091</v>
      </c>
      <c r="L652" s="444">
        <f t="shared" ca="1" si="54"/>
        <v>-2037253.8695013069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-2037253.8695013069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-8523.5395801296945</v>
      </c>
      <c r="L653" s="444">
        <f t="shared" ca="1" si="54"/>
        <v>-2054173.0388112569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-2054173.0388112569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-8594.0361189211544</v>
      </c>
      <c r="L654" s="444">
        <f t="shared" ca="1" si="54"/>
        <v>-2071162.7046599982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-2071162.7046599982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-8664.8263932909103</v>
      </c>
      <c r="L655" s="444">
        <f t="shared" ca="1" si="54"/>
        <v>-2088223.1607831093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-2088223.1607831093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-8735.9116271372077</v>
      </c>
      <c r="L656" s="444">
        <f t="shared" ca="1" si="54"/>
        <v>-2105354.7021400668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-2105354.7021400668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-8807.2930494578632</v>
      </c>
      <c r="L657" s="444">
        <f t="shared" ca="1" si="54"/>
        <v>-2122557.6249193451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-2122557.6249193451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-8878.9718943715234</v>
      </c>
      <c r="L658" s="444">
        <f t="shared" ca="1" si="54"/>
        <v>-2139832.2265435369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-2139832.2265435369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-8950.9494011389888</v>
      </c>
      <c r="L659" s="444">
        <f t="shared" ca="1" si="54"/>
        <v>-2157178.8056744961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-2157178.8056744961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-9023.2268141846525</v>
      </c>
      <c r="L660" s="444">
        <f t="shared" ca="1" si="54"/>
        <v>-2174597.6622185013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-2174597.6622185013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-9095.8053831180077</v>
      </c>
      <c r="L661" s="444">
        <f t="shared" ca="1" si="54"/>
        <v>-2192089.0973314396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-2192089.0973314396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-9168.6863627552502</v>
      </c>
      <c r="L662" s="444">
        <f t="shared" ca="1" si="54"/>
        <v>-2209653.413424015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-2209653.413424015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-9241.8710131409807</v>
      </c>
      <c r="L663" s="444">
        <f t="shared" ca="1" si="54"/>
        <v>-2227290.9141669762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-2227290.9141669762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-9315.3605995699854</v>
      </c>
      <c r="L664" s="444">
        <f t="shared" ca="1" si="54"/>
        <v>-2245001.9044963666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-2245001.9044963666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-9389.156392609113</v>
      </c>
      <c r="L665" s="444">
        <f t="shared" ca="1" si="54"/>
        <v>-2262786.6906187963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-2262786.6906187963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-9463.2596681192354</v>
      </c>
      <c r="L666" s="444">
        <f t="shared" ca="1" si="54"/>
        <v>-2280645.5800167359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-2280645.5800167359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-9537.6717072773172</v>
      </c>
      <c r="L667" s="444">
        <f t="shared" ca="1" si="54"/>
        <v>-2298578.8814538335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-2298578.8814538335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-9612.3937965985588</v>
      </c>
      <c r="L668" s="444">
        <f t="shared" ca="1" si="54"/>
        <v>-2316586.9049802525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-2316586.9049802525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-9687.4272279586366</v>
      </c>
      <c r="L669" s="444">
        <f t="shared" ca="1" si="54"/>
        <v>-2334669.9619380315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-2334669.9619380315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-9762.7732986160499</v>
      </c>
      <c r="L670" s="444">
        <f t="shared" ca="1" si="54"/>
        <v>-2352828.364966468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-2352828.364966468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-9838.4333112345339</v>
      </c>
      <c r="L671" s="444">
        <f t="shared" ca="1" si="54"/>
        <v>-2371062.4280075231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-2371062.4280075231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-9914.4085739055972</v>
      </c>
      <c r="L672" s="444">
        <f t="shared" ca="1" si="54"/>
        <v>-2389372.466311249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-2389372.466311249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-9990.700400171123</v>
      </c>
      <c r="L673" s="444">
        <f t="shared" ca="1" si="54"/>
        <v>-2407758.7964412407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-2407758.7964412407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-10067.310109046088</v>
      </c>
      <c r="L674" s="444">
        <f t="shared" ca="1" si="54"/>
        <v>-2426221.7362801074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-2426221.7362801074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-10144.239025041366</v>
      </c>
      <c r="L675" s="444">
        <f t="shared" ca="1" si="54"/>
        <v>-2444761.6050349693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-2444761.6050349693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-10221.488478186624</v>
      </c>
      <c r="L676" s="444">
        <f t="shared" ca="1" si="54"/>
        <v>-2463378.7232429762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-2463378.7232429762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-10299.059804053319</v>
      </c>
      <c r="L677" s="444">
        <f t="shared" ca="1" si="54"/>
        <v>-2482073.4127768502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-2482073.4127768502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-10376.954343777794</v>
      </c>
      <c r="L678" s="444">
        <f t="shared" ca="1" si="54"/>
        <v>-2500845.9968504482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-2500845.9968504482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-10455.173444084452</v>
      </c>
      <c r="L679" s="444">
        <f t="shared" ca="1" si="54"/>
        <v>-2519696.800024353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-2519696.800024353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-10533.718457309056</v>
      </c>
      <c r="L680" s="444">
        <f t="shared" ca="1" si="54"/>
        <v>-2538626.1482114824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-2538626.1482114824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-10612.590741422095</v>
      </c>
      <c r="L681" s="444">
        <f t="shared" ca="1" si="54"/>
        <v>-2557634.3686827249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-2557634.3686827249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-10691.791660052271</v>
      </c>
      <c r="L682" s="444">
        <f t="shared" ca="1" si="54"/>
        <v>-2576721.7900725976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-2576721.7900725976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-10771.322582510074</v>
      </c>
      <c r="L683" s="444">
        <f t="shared" ca="1" si="54"/>
        <v>-2595888.7423849283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-2595888.7423849283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-10851.184883811453</v>
      </c>
      <c r="L684" s="444">
        <f t="shared" ca="1" si="54"/>
        <v>-2615135.5569985602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-2615135.5569985602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-10931.379944701586</v>
      </c>
      <c r="L685" s="444">
        <f t="shared" ca="1" si="54"/>
        <v>-2634462.5666730823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-2634462.5666730823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-11011.909151678761</v>
      </c>
      <c r="L686" s="444">
        <f t="shared" ca="1" si="54"/>
        <v>-2653870.1055545816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-2653870.1055545816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-11092.773897018342</v>
      </c>
      <c r="L687" s="444">
        <f t="shared" ca="1" si="54"/>
        <v>-2673358.5091814203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-2673358.5091814203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-11173.975578796837</v>
      </c>
      <c r="L688" s="444">
        <f t="shared" ca="1" si="54"/>
        <v>-2692928.1144900378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-2692928.1144900378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-11255.515600916076</v>
      </c>
      <c r="L689" s="444">
        <f t="shared" ca="1" si="54"/>
        <v>-2712579.2598207742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-2712579.2598207742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-11337.395373127478</v>
      </c>
      <c r="L690" s="444">
        <f t="shared" ca="1" si="54"/>
        <v>-2732312.284923722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-2732312.284923722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-11419.616311056427</v>
      </c>
      <c r="L691" s="444">
        <f t="shared" ca="1" si="54"/>
        <v>-2752127.530964599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-2752127.530964599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-11502.179836226747</v>
      </c>
      <c r="L692" s="444">
        <f t="shared" ca="1" si="54"/>
        <v>-2772025.340530646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-2772025.340530646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-11585.087376085277</v>
      </c>
      <c r="L693" s="444">
        <f t="shared" ca="1" si="54"/>
        <v>-2792006.0576365516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-2792006.0576365516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-11668.34036402655</v>
      </c>
      <c r="L694" s="444">
        <f t="shared" ca="1" si="54"/>
        <v>-2812070.0277303983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-2812070.0277303983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-11751.940239417578</v>
      </c>
      <c r="L695" s="444">
        <f t="shared" ca="1" si="54"/>
        <v>-2832217.5976996361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-2832217.5976996361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-11835.888447622736</v>
      </c>
      <c r="L696" s="444">
        <f t="shared" ca="1" si="54"/>
        <v>-2852449.1158770793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-2852449.1158770793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-11920.186440028749</v>
      </c>
      <c r="L697" s="444">
        <f t="shared" ca="1" si="54"/>
        <v>-2872764.9320469284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-2872764.9320469284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-12004.835674069787</v>
      </c>
      <c r="L698" s="444">
        <f t="shared" ca="1" si="54"/>
        <v>-2893165.3974508187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-2893165.3974508187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-12089.837613252663</v>
      </c>
      <c r="L699" s="444">
        <f t="shared" ca="1" si="54"/>
        <v>-2913650.8647938916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-2913650.8647938916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-12175.193727182133</v>
      </c>
      <c r="L700" s="444">
        <f t="shared" ca="1" si="54"/>
        <v>-2934221.6882508942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-2934221.6882508942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-12260.905491586311</v>
      </c>
      <c r="L701" s="444">
        <f t="shared" ca="1" si="54"/>
        <v>-2954878.2234723009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-2954878.2234723009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-12346.974388342172</v>
      </c>
      <c r="L702" s="444">
        <f t="shared" ca="1" si="54"/>
        <v>-2975620.8275904637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-2975620.8275904637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-12433.401905501183</v>
      </c>
      <c r="L703" s="444">
        <f t="shared" ca="1" si="54"/>
        <v>-2996449.8592257854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-2996449.8592257854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-12520.189537315024</v>
      </c>
      <c r="L704" s="444">
        <f t="shared" ca="1" si="54"/>
        <v>-3017365.6784929209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-3017365.6784929209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-12607.338784261423</v>
      </c>
      <c r="L705" s="444">
        <f t="shared" ca="1" si="54"/>
        <v>-3038368.647007003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-3038368.647007003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-12694.851153070098</v>
      </c>
      <c r="L706" s="444">
        <f t="shared" ca="1" si="54"/>
        <v>-3059459.1278898935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-3059459.1278898935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-12782.728156748808</v>
      </c>
      <c r="L707" s="444">
        <f t="shared" ca="1" si="54"/>
        <v>-3080637.4857764626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-3080637.4857764626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-12870.971314609513</v>
      </c>
      <c r="L708" s="444">
        <f t="shared" ca="1" si="54"/>
        <v>-3101904.0868208925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-3101904.0868208925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-12959.582152294637</v>
      </c>
      <c r="L709" s="444">
        <f t="shared" ca="1" si="54"/>
        <v>-3123259.2987030074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-3123259.2987030074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-13048.562201803448</v>
      </c>
      <c r="L710" s="444">
        <f t="shared" ca="1" si="54"/>
        <v>-3144703.4906346314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-3144703.4906346314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-13137.913001518549</v>
      </c>
      <c r="L711" s="444">
        <f t="shared" ca="1" si="54"/>
        <v>-3166237.0333659705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-3166237.0333659705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-13227.636096232462</v>
      </c>
      <c r="L712" s="444">
        <f t="shared" ca="1" si="54"/>
        <v>-3187860.2991920235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-3187860.2991920235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-13317.73303717435</v>
      </c>
      <c r="L713" s="444">
        <f t="shared" ca="1" si="54"/>
        <v>-3209573.6619590181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-3209573.6619590181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-13408.205382036827</v>
      </c>
      <c r="L714" s="444">
        <f t="shared" ca="1" si="54"/>
        <v>-3231377.4970708755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-3231377.4970708755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-13499.0546950029</v>
      </c>
      <c r="L715" s="444">
        <f t="shared" ca="1" si="54"/>
        <v>-3253272.1814956986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-3253272.1814956986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-13590.282546772996</v>
      </c>
      <c r="L716" s="444">
        <f t="shared" ca="1" si="54"/>
        <v>-3275258.0937722921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-3275258.0937722921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-13681.890514592136</v>
      </c>
      <c r="L717" s="444">
        <f t="shared" ca="1" si="54"/>
        <v>-3297335.6140167047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-3297335.6140167047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-13773.880182277189</v>
      </c>
      <c r="L718" s="444">
        <f t="shared" ca="1" si="54"/>
        <v>-3319505.1239288026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-3319505.1239288026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-13866.253140244262</v>
      </c>
      <c r="L719" s="444">
        <f t="shared" ca="1" si="54"/>
        <v>-3341767.0067988671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-3341767.0067988671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-13959.010985536197</v>
      </c>
      <c r="L720" s="444">
        <f t="shared" ca="1" si="54"/>
        <v>-3364121.6475142236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-3364121.6475142236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-14052.155321850183</v>
      </c>
      <c r="L721" s="444">
        <f t="shared" ca="1" si="54"/>
        <v>-3386569.432565894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-3386569.432565894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-14145.687759565479</v>
      </c>
      <c r="L722" s="444">
        <f t="shared" ca="1" si="54"/>
        <v>-3409110.75005528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-3409110.75005528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-14239.609915771252</v>
      </c>
      <c r="L723" s="444">
        <f t="shared" ca="1" si="54"/>
        <v>-3431745.9897008715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-3431745.9897008715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-14333.92341429455</v>
      </c>
      <c r="L724" s="444">
        <f t="shared" ca="1" si="54"/>
        <v>-3454475.5428449865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-3454475.5428449865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-14428.629885728362</v>
      </c>
      <c r="L725" s="444">
        <f t="shared" ca="1" si="54"/>
        <v>-3477299.8024605354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-3477299.8024605354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-14523.730967459816</v>
      </c>
      <c r="L726" s="444">
        <f t="shared" ca="1" si="54"/>
        <v>-3500219.1631578156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-3500219.1631578156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-14619.228303698483</v>
      </c>
      <c r="L727" s="444">
        <f t="shared" ca="1" si="54"/>
        <v>-3523234.0211913344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-3523234.0211913344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-14715.123545504814</v>
      </c>
      <c r="L728" s="444">
        <f t="shared" ca="1" si="54"/>
        <v>-3546344.7744666594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-3546344.7744666594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-14811.418350818665</v>
      </c>
      <c r="L729" s="444">
        <f t="shared" ca="1" si="54"/>
        <v>-3569551.8225472984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-3569551.8225472984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-14908.114384487997</v>
      </c>
      <c r="L730" s="444">
        <f t="shared" ca="1" si="54"/>
        <v>-3592855.566661607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-3592855.566661607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-15005.213318297614</v>
      </c>
      <c r="L731" s="444">
        <f t="shared" ca="1" si="54"/>
        <v>-3616256.4097097251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-3616256.4097097251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-15102.716830998106</v>
      </c>
      <c r="L732" s="444">
        <f t="shared" ca="1" si="54"/>
        <v>-3639754.7562705437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-3639754.7562705437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-15200.626608334847</v>
      </c>
      <c r="L733" s="444">
        <f t="shared" ca="1" si="54"/>
        <v>-3663351.012608699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-3663351.012608699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-15298.944343077164</v>
      </c>
      <c r="L734" s="444">
        <f t="shared" ca="1" si="54"/>
        <v>-3687045.5866815965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-3687045.5866815965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-15397.671735047568</v>
      </c>
      <c r="L735" s="444">
        <f t="shared" ca="1" si="54"/>
        <v>-3710838.8881464642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-3710838.8881464642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-15496.810491151185</v>
      </c>
      <c r="L736" s="444">
        <f t="shared" ca="1" si="54"/>
        <v>-3734731.3283674358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-3734731.3283674358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-15596.362325405233</v>
      </c>
      <c r="L737" s="444">
        <f t="shared" ca="1" si="54"/>
        <v>-3758723.3204226615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-3758723.3204226615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-15696.328958968674</v>
      </c>
      <c r="L738" s="444">
        <f t="shared" ca="1" si="54"/>
        <v>-3782815.2791114505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-3782815.2791114505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-15796.712120171962</v>
      </c>
      <c r="L739" s="444">
        <f t="shared" ca="1" si="54"/>
        <v>-3807007.6209614431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-3807007.6209614431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-15897.51354454693</v>
      </c>
      <c r="L740" s="444">
        <f t="shared" ca="1" si="54"/>
        <v>-3831300.7642358104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-3831300.7642358104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-15998.734974856794</v>
      </c>
      <c r="L741" s="444">
        <f t="shared" ca="1" si="54"/>
        <v>-3855695.1289404877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-3855695.1289404877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-16100.378161126286</v>
      </c>
      <c r="L742" s="444">
        <f t="shared" ca="1" si="54"/>
        <v>-3880191.1368314344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-3880191.1368314344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-16202.444860671894</v>
      </c>
      <c r="L743" s="444">
        <f t="shared" ca="1" si="54"/>
        <v>-3904789.211421927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-3904789.211421927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-16304.93683813228</v>
      </c>
      <c r="L744" s="444">
        <f t="shared" ca="1" si="54"/>
        <v>-3929489.7779898797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-3929489.7779898797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-16407.85586549875</v>
      </c>
      <c r="L745" s="444">
        <f t="shared" ca="1" si="54"/>
        <v>-3954293.2635851987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-3954293.2635851987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-16511.203722145914</v>
      </c>
      <c r="L746" s="444">
        <f t="shared" ca="1" si="54"/>
        <v>-3979200.097037165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-3979200.097037165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-16614.982194862438</v>
      </c>
      <c r="L747" s="444">
        <f t="shared" ca="1" si="54"/>
        <v>-4004210.7089618477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-4004210.7089618477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-16719.193077881951</v>
      </c>
      <c r="L748" s="444">
        <f t="shared" ca="1" si="54"/>
        <v>-4029325.5317695499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-4029325.5317695499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-16823.838172914042</v>
      </c>
      <c r="L749" s="444">
        <f t="shared" ca="1" si="54"/>
        <v>-4054544.9996722843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-4054544.9996722843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-16928.919289175436</v>
      </c>
      <c r="L750" s="444">
        <f t="shared" ca="1" si="54"/>
        <v>-4079869.5486912802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-4079869.5486912802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-17034.438243421249</v>
      </c>
      <c r="L751" s="444">
        <f t="shared" ca="1" si="54"/>
        <v>-4105299.6166645219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-4105299.6166645219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-17140.396859976427</v>
      </c>
      <c r="L752" s="444">
        <f t="shared" ca="1" si="54"/>
        <v>-4130835.6432543187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-4130835.6432543187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-17246.796970767249</v>
      </c>
      <c r="L753" s="444">
        <f t="shared" ca="1" si="54"/>
        <v>-4156478.0699549066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-4156478.0699549066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-17353.640415353027</v>
      </c>
      <c r="L754" s="444">
        <f t="shared" ca="1" si="54"/>
        <v>-4182227.3401000802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-4182227.3401000802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-17460.929040957919</v>
      </c>
      <c r="L755" s="444">
        <f t="shared" ca="1" si="54"/>
        <v>-4208083.8988708584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-4208083.8988708584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-17568.664702502829</v>
      </c>
      <c r="L756" s="444">
        <f t="shared" ca="1" si="54"/>
        <v>-4234048.1933031818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-4234048.1933031818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-17676.849262637508</v>
      </c>
      <c r="L757" s="444">
        <f t="shared" ca="1" si="54"/>
        <v>-4260120.6722956393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-4260120.6722956393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-17785.484591772747</v>
      </c>
      <c r="L758" s="444">
        <f t="shared" ca="1" si="54"/>
        <v>-4286301.7866172325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-4286301.7866172325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-17894.572568112719</v>
      </c>
      <c r="L759" s="444">
        <f t="shared" ca="1" si="54"/>
        <v>-4312591.9889151659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-4312591.9889151659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-18004.115077687442</v>
      </c>
      <c r="L760" s="444">
        <f t="shared" ca="1" si="54"/>
        <v>-4338991.7337226737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-4338991.7337226737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-18114.114014385392</v>
      </c>
      <c r="L761" s="444">
        <f t="shared" ca="1" si="54"/>
        <v>-4365501.4774668794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-4365501.4774668794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-18224.571279986249</v>
      </c>
      <c r="L762" s="444">
        <f t="shared" ca="1" si="54"/>
        <v>-4392121.6784766857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-4392121.6784766857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-18335.488784193774</v>
      </c>
      <c r="L763" s="444">
        <f t="shared" ca="1" si="54"/>
        <v>-4418852.7969907001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-4418852.7969907001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-18446.868444668835</v>
      </c>
      <c r="L764" s="444">
        <f t="shared" ca="1" si="54"/>
        <v>-4445695.2951651895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-4445695.2951651895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-18558.712187062541</v>
      </c>
      <c r="L765" s="444">
        <f t="shared" ca="1" si="54"/>
        <v>-4472649.6370820729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-4472649.6370820729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-18671.021945049557</v>
      </c>
      <c r="L766" s="444">
        <f t="shared" ca="1" si="54"/>
        <v>-4499716.2887569433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-4499716.2887569433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-18783.799660361514</v>
      </c>
      <c r="L767" s="444">
        <f t="shared" ca="1" si="54"/>
        <v>-4526895.7181471251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-4526895.7181471251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-18897.047282820608</v>
      </c>
      <c r="L768" s="444">
        <f t="shared" ca="1" si="54"/>
        <v>-4554188.3951597661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-4554188.3951597661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-19010.766770373277</v>
      </c>
      <c r="L769" s="444">
        <f t="shared" ca="1" si="54"/>
        <v>-4581594.7916599596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-4581594.7916599596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-19124.960089124084</v>
      </c>
      <c r="L770" s="444">
        <f t="shared" ca="1" si="54"/>
        <v>-4609115.3814789038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-4609115.3814789038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-19239.629213369684</v>
      </c>
      <c r="L771" s="444">
        <f t="shared" ca="1" si="54"/>
        <v>-4636750.6404220937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-4636750.6404220937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-19354.776125632976</v>
      </c>
      <c r="L772" s="444">
        <f t="shared" ca="1" si="54"/>
        <v>-4664501.0462775473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-4664501.0462775473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-19470.402816697366</v>
      </c>
      <c r="L773" s="444">
        <f t="shared" ref="L773:L1027" ca="1" si="80">I773-J773+K773</f>
        <v>-4692367.0788240647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-4692367.0788240647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-19586.511285641187</v>
      </c>
      <c r="L774" s="444">
        <f t="shared" ca="1" si="80"/>
        <v>-4720349.2198395263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-4720349.2198395263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-19703.103539872278</v>
      </c>
      <c r="L775" s="444">
        <f t="shared" ca="1" si="80"/>
        <v>-4748447.9531092187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-4748447.9531092187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-19820.181595162663</v>
      </c>
      <c r="L776" s="444">
        <f t="shared" ca="1" si="80"/>
        <v>-4776663.7644342016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-4776663.7644342016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-19937.747475683424</v>
      </c>
      <c r="L777" s="444">
        <f t="shared" ca="1" si="80"/>
        <v>-4804997.1416397057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-4804997.1416397057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-20055.803214039694</v>
      </c>
      <c r="L778" s="444">
        <f t="shared" ca="1" si="80"/>
        <v>-4833448.5745835658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-4833448.5745835658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-20174.350851305775</v>
      </c>
      <c r="L779" s="444">
        <f t="shared" ca="1" si="80"/>
        <v>-4862018.555164692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-4862018.555164692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-20293.392437060469</v>
      </c>
      <c r="L780" s="444">
        <f t="shared" ca="1" si="80"/>
        <v>-4890707.5773315728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-4890707.5773315728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-20412.93002942247</v>
      </c>
      <c r="L781" s="444">
        <f t="shared" ca="1" si="80"/>
        <v>-4919516.1370908152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-4919516.1370908152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-20532.965695085983</v>
      </c>
      <c r="L782" s="444">
        <f t="shared" ca="1" si="80"/>
        <v>-4948444.7325157216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-4948444.7325157216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-20653.501509356425</v>
      </c>
      <c r="L783" s="444">
        <f t="shared" ca="1" si="80"/>
        <v>-4977493.8637548983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-4977493.8637548983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-20774.539556186326</v>
      </c>
      <c r="L784" s="444">
        <f t="shared" ca="1" si="80"/>
        <v>-5006664.0330409054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-5006664.0330409054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-20896.081928211359</v>
      </c>
      <c r="L785" s="444">
        <f t="shared" ca="1" si="80"/>
        <v>-5035955.7446989371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-5035955.7446989371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-21018.13072678649</v>
      </c>
      <c r="L786" s="444">
        <f t="shared" ca="1" si="80"/>
        <v>-5065369.5051555438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-5065369.5051555438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-21140.688062022349</v>
      </c>
      <c r="L787" s="444">
        <f t="shared" ca="1" si="80"/>
        <v>-5094905.8229473867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-5094905.8229473867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-21263.756052821696</v>
      </c>
      <c r="L788" s="444">
        <f t="shared" ca="1" si="80"/>
        <v>-5124565.2087300289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-5124565.2087300289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-21387.336826916038</v>
      </c>
      <c r="L789" s="444">
        <f t="shared" ca="1" si="80"/>
        <v>-5154348.1752867652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-5154348.1752867652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-21511.432520902439</v>
      </c>
      <c r="L790" s="444">
        <f t="shared" ca="1" si="80"/>
        <v>-5184255.2375374883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-5184255.2375374883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-21636.045280280454</v>
      </c>
      <c r="L791" s="444">
        <f t="shared" ca="1" si="80"/>
        <v>-5214286.9125475893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-5214286.9125475893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-21761.177259489206</v>
      </c>
      <c r="L792" s="444">
        <f t="shared" ca="1" si="80"/>
        <v>-5244443.7195368987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-5244443.7195368987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-21886.830621944664</v>
      </c>
      <c r="L793" s="444">
        <f t="shared" ca="1" si="80"/>
        <v>-5274726.1798886638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-5274726.1798886638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-22013.007540077018</v>
      </c>
      <c r="L794" s="444">
        <f t="shared" ca="1" si="80"/>
        <v>-5305134.8171585612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-5305134.8171585612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-22139.710195368258</v>
      </c>
      <c r="L795" s="444">
        <f t="shared" ca="1" si="80"/>
        <v>-5335670.1570837498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-5335670.1570837498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-22266.940778389875</v>
      </c>
      <c r="L796" s="444">
        <f t="shared" ca="1" si="80"/>
        <v>-5366332.7275919598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-5366332.7275919598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-22394.70148884075</v>
      </c>
      <c r="L797" s="444">
        <f t="shared" ca="1" si="80"/>
        <v>-5397123.0588106206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-5397123.0588106206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-22522.994535585171</v>
      </c>
      <c r="L798" s="444">
        <f t="shared" ca="1" si="80"/>
        <v>-5428041.6830760259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-5428041.6830760259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-22651.822136691026</v>
      </c>
      <c r="L799" s="444">
        <f t="shared" ca="1" si="80"/>
        <v>-5459089.1349425372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-5459089.1349425372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-22781.186519468156</v>
      </c>
      <c r="L800" s="444">
        <f t="shared" ca="1" si="80"/>
        <v>-5490265.9511918258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-5490265.9511918258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-22911.08992050686</v>
      </c>
      <c r="L801" s="444">
        <f t="shared" ca="1" si="80"/>
        <v>-5521572.670842153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-5521572.670842153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-23041.534585716556</v>
      </c>
      <c r="L802" s="444">
        <f t="shared" ca="1" si="80"/>
        <v>-5553009.8351576896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-5553009.8351576896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-23172.522770364623</v>
      </c>
      <c r="L803" s="444">
        <f t="shared" ca="1" si="80"/>
        <v>-5584577.9876578748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-5584577.9876578748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-23304.056739115396</v>
      </c>
      <c r="L804" s="444">
        <f t="shared" ca="1" si="80"/>
        <v>-5616277.6741268104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-5616277.6741268104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-23436.138766069296</v>
      </c>
      <c r="L805" s="444">
        <f t="shared" ca="1" si="80"/>
        <v>-5648109.4426226998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-5648109.4426226998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-23568.771134802166</v>
      </c>
      <c r="L806" s="444">
        <f t="shared" ca="1" si="80"/>
        <v>-5680073.8434873223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-5680073.8434873223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-23701.956138404763</v>
      </c>
      <c r="L807" s="444">
        <f t="shared" ca="1" si="80"/>
        <v>-5712171.4293555478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-5712171.4293555478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-23835.696079522368</v>
      </c>
      <c r="L808" s="444">
        <f t="shared" ca="1" si="80"/>
        <v>-5744402.7551648906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-5744402.7551648906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-23969.993270394629</v>
      </c>
      <c r="L809" s="444">
        <f t="shared" ca="1" si="80"/>
        <v>-5776768.3781651054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-5776768.3781651054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-24104.850032895523</v>
      </c>
      <c r="L810" s="444">
        <f t="shared" ca="1" si="80"/>
        <v>-5809268.8579278216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-5809268.8579278216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-24240.268698573509</v>
      </c>
      <c r="L811" s="444">
        <f t="shared" ca="1" si="80"/>
        <v>-5841904.7563562151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-5841904.7563562151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-24376.251608691815</v>
      </c>
      <c r="L812" s="444">
        <f t="shared" ca="1" si="80"/>
        <v>-5874676.6376947276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-5874676.6376947276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-24512.80111426895</v>
      </c>
      <c r="L813" s="444">
        <f t="shared" ca="1" si="80"/>
        <v>-5907585.0685388166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-5907585.0685388166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-24649.919576119322</v>
      </c>
      <c r="L814" s="444">
        <f t="shared" ca="1" si="80"/>
        <v>-5940630.6178447567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-5940630.6178447567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-24787.60936489407</v>
      </c>
      <c r="L815" s="444">
        <f t="shared" ca="1" si="80"/>
        <v>-5973813.8569394713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-5973813.8569394713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-24925.87286112205</v>
      </c>
      <c r="L816" s="444">
        <f t="shared" ca="1" si="80"/>
        <v>-6007135.3595304135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-6007135.3595304135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-25064.712455250974</v>
      </c>
      <c r="L817" s="444">
        <f t="shared" ca="1" si="80"/>
        <v>-6040595.7017154852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-6040595.7017154852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-25204.130547688772</v>
      </c>
      <c r="L818" s="444">
        <f t="shared" ca="1" si="80"/>
        <v>-6074195.461992994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-6074195.461992994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-25344.12954884506</v>
      </c>
      <c r="L819" s="444">
        <f t="shared" ca="1" si="80"/>
        <v>-6107935.2212716592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-6107935.2212716592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-25484.711879172832</v>
      </c>
      <c r="L820" s="444">
        <f t="shared" ca="1" si="80"/>
        <v>-6141815.562880653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-6141815.562880653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-25625.879969210306</v>
      </c>
      <c r="L821" s="444">
        <f t="shared" ca="1" si="80"/>
        <v>-6175837.0725796837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-6175837.0725796837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-25767.636259622934</v>
      </c>
      <c r="L822" s="444">
        <f t="shared" ca="1" si="80"/>
        <v>-6210000.338569127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-6210000.338569127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-25909.983201245614</v>
      </c>
      <c r="L823" s="444">
        <f t="shared" ca="1" si="80"/>
        <v>-6244305.9515001932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-6244305.9515001932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-26052.923255125057</v>
      </c>
      <c r="L824" s="444">
        <f t="shared" ca="1" si="80"/>
        <v>-6278754.5044851387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-6278754.5044851387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-26196.458892562328</v>
      </c>
      <c r="L825" s="444">
        <f t="shared" ca="1" si="80"/>
        <v>-6313346.5931075215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-6313346.5931075215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-26340.592595155591</v>
      </c>
      <c r="L826" s="444">
        <f t="shared" ca="1" si="80"/>
        <v>-6348082.8154324973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-6348082.8154324973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-26485.326854842991</v>
      </c>
      <c r="L827" s="444">
        <f t="shared" ca="1" si="80"/>
        <v>-6382963.7720171604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-6382963.7720171604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-26630.664173945752</v>
      </c>
      <c r="L828" s="444">
        <f t="shared" ca="1" si="80"/>
        <v>-6417990.0659209266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-6417990.0659209266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-26776.607065211447</v>
      </c>
      <c r="L829" s="444">
        <f t="shared" ca="1" si="80"/>
        <v>-6453162.3027159581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-6453162.3027159581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-26923.158051857408</v>
      </c>
      <c r="L830" s="444">
        <f t="shared" ca="1" si="80"/>
        <v>-6488481.0904976362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-6488481.0904976362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-27070.319667614403</v>
      </c>
      <c r="L831" s="444">
        <f t="shared" ca="1" si="80"/>
        <v>-6523947.0398950707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-6523947.0398950707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-27218.094456770381</v>
      </c>
      <c r="L832" s="444">
        <f t="shared" ca="1" si="80"/>
        <v>-6559560.7640816616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-6559560.7640816616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-27366.484974214509</v>
      </c>
      <c r="L833" s="444">
        <f t="shared" ca="1" si="80"/>
        <v>-6595322.8787856968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-6595322.8787856968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-27515.493785481322</v>
      </c>
      <c r="L834" s="444">
        <f t="shared" ca="1" si="80"/>
        <v>-6631234.0023009982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-6631234.0023009982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-27665.123466795074</v>
      </c>
      <c r="L835" s="444">
        <f t="shared" ca="1" si="80"/>
        <v>-6667294.7554976139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-6667294.7554976139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-27815.376605114307</v>
      </c>
      <c r="L836" s="444">
        <f t="shared" ca="1" si="80"/>
        <v>-6703505.7618325483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-6703505.7618325483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-27966.255798176535</v>
      </c>
      <c r="L837" s="444">
        <f t="shared" ca="1" si="80"/>
        <v>-6739867.6473605456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-6739867.6473605456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-28117.763654543192</v>
      </c>
      <c r="L838" s="444">
        <f t="shared" ca="1" si="80"/>
        <v>-6776381.0407449091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-6776381.0407449091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-28269.902793644706</v>
      </c>
      <c r="L839" s="444">
        <f t="shared" ca="1" si="80"/>
        <v>-6813046.5732683744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-6813046.5732683744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-28422.675845825815</v>
      </c>
      <c r="L840" s="444">
        <f t="shared" ca="1" si="80"/>
        <v>-6849864.8788440209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-6849864.8788440209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-28576.085452391006</v>
      </c>
      <c r="L841" s="444">
        <f t="shared" ca="1" si="80"/>
        <v>-6886836.5940262321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-6886836.5940262321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-28730.134265650224</v>
      </c>
      <c r="L842" s="444">
        <f t="shared" ca="1" si="80"/>
        <v>-6923962.3580217026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-6923962.3580217026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-28884.824948964681</v>
      </c>
      <c r="L843" s="444">
        <f t="shared" ca="1" si="80"/>
        <v>-6961242.8127004877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-6961242.8127004877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-29040.16017679295</v>
      </c>
      <c r="L844" s="444">
        <f t="shared" ca="1" si="80"/>
        <v>-6998678.6026071012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-6998678.6026071012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-29196.142634737174</v>
      </c>
      <c r="L845" s="444">
        <f t="shared" ca="1" si="80"/>
        <v>-7036270.3749716589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-7036270.3749716589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-29352.775019589491</v>
      </c>
      <c r="L846" s="444">
        <f t="shared" ca="1" si="80"/>
        <v>-7074018.7797210691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-7074018.7797210691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-29510.060039378706</v>
      </c>
      <c r="L847" s="444">
        <f t="shared" ca="1" si="80"/>
        <v>-7111924.4694902683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-7111924.4694902683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-29668.000413417041</v>
      </c>
      <c r="L848" s="444">
        <f t="shared" ca="1" si="80"/>
        <v>-7149988.0996335056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-7149988.0996335056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-29826.598872347186</v>
      </c>
      <c r="L849" s="444">
        <f t="shared" ca="1" si="80"/>
        <v>-7188210.3282356728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-7188210.3282356728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-29985.858158189556</v>
      </c>
      <c r="L850" s="444">
        <f t="shared" ca="1" si="80"/>
        <v>-7226591.816123683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-7226591.816123683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-30145.781024389598</v>
      </c>
      <c r="L851" s="444">
        <f t="shared" ca="1" si="80"/>
        <v>-7265133.2268778933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-7265133.2268778933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-30306.37023586547</v>
      </c>
      <c r="L852" s="444">
        <f t="shared" ca="1" si="80"/>
        <v>-7303835.2268435787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-7303835.2268435787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-30467.628569055829</v>
      </c>
      <c r="L853" s="444">
        <f t="shared" ca="1" si="80"/>
        <v>-7342698.4851424554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-7342698.4851424554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-30629.558811967814</v>
      </c>
      <c r="L854" s="444">
        <f t="shared" ca="1" si="80"/>
        <v>-7381723.673684244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-7381723.673684244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-30792.163764225272</v>
      </c>
      <c r="L855" s="444">
        <f t="shared" ca="1" si="80"/>
        <v>-7420911.4671782898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-7420911.4671782898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-30955.446237117125</v>
      </c>
      <c r="L856" s="444">
        <f t="shared" ca="1" si="80"/>
        <v>-7460262.5431452272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-7460262.5431452272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-31119.409053646032</v>
      </c>
      <c r="L857" s="444">
        <f t="shared" ca="1" si="80"/>
        <v>-7499777.5819286937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-7499777.5819286937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-31284.055048577142</v>
      </c>
      <c r="L858" s="444">
        <f t="shared" ca="1" si="80"/>
        <v>-7539457.2667070916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-7539457.2667070916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-31449.387068487133</v>
      </c>
      <c r="L859" s="444">
        <f t="shared" ca="1" si="80"/>
        <v>-7579302.2835053988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-7579302.2835053988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-31615.407971813413</v>
      </c>
      <c r="L860" s="444">
        <f t="shared" ca="1" si="80"/>
        <v>-7619313.3212070325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-7619313.3212070325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-31782.120628903554</v>
      </c>
      <c r="L861" s="444">
        <f t="shared" ca="1" si="80"/>
        <v>-7659491.0715657566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-7659491.0715657566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-31949.527922064903</v>
      </c>
      <c r="L862" s="444">
        <f t="shared" ca="1" si="80"/>
        <v>-7699836.229217642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-7699836.229217642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-32117.632745614424</v>
      </c>
      <c r="L863" s="444">
        <f t="shared" ca="1" si="80"/>
        <v>-7740349.4916930767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-7740349.4916930767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-32286.438005928736</v>
      </c>
      <c r="L864" s="444">
        <f t="shared" ca="1" si="80"/>
        <v>-7781031.559428826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-7781031.559428826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-32455.946621494364</v>
      </c>
      <c r="L865" s="444">
        <f t="shared" ca="1" si="80"/>
        <v>-7821883.1357801408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-7821883.1357801408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-32626.161522958169</v>
      </c>
      <c r="L866" s="444">
        <f t="shared" ca="1" si="80"/>
        <v>-7862904.9270329196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-7862904.9270329196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-32797.085653178081</v>
      </c>
      <c r="L867" s="444">
        <f t="shared" ca="1" si="80"/>
        <v>-7904097.6424159184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-7904097.6424159184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-32968.721967273908</v>
      </c>
      <c r="L868" s="444">
        <f t="shared" ca="1" si="80"/>
        <v>-7945461.9941130131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-7945461.9941130131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-33141.073432678473</v>
      </c>
      <c r="L869" s="444">
        <f t="shared" ca="1" si="80"/>
        <v>-7986998.6972755119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-7986998.6972755119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-33314.143029188883</v>
      </c>
      <c r="L870" s="444">
        <f t="shared" ca="1" si="80"/>
        <v>-8028708.4700345211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-8028708.4700345211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-33487.933749018091</v>
      </c>
      <c r="L871" s="444">
        <f t="shared" ca="1" si="80"/>
        <v>-8070592.0335133597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-8070592.0335133597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-33662.448596846581</v>
      </c>
      <c r="L872" s="444">
        <f t="shared" ca="1" si="80"/>
        <v>-8112650.1118400265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-8112650.1118400265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-33837.690589874357</v>
      </c>
      <c r="L873" s="444">
        <f t="shared" ca="1" si="80"/>
        <v>-8154883.4321597209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-8154883.4321597209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-34013.662757873091</v>
      </c>
      <c r="L874" s="444">
        <f t="shared" ca="1" si="80"/>
        <v>-8197292.7246474149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-8197292.7246474149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-34190.368143238476</v>
      </c>
      <c r="L875" s="444">
        <f t="shared" ca="1" si="80"/>
        <v>-8239878.7225204734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-8239878.7225204734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-34367.809801042888</v>
      </c>
      <c r="L876" s="444">
        <f t="shared" ca="1" si="80"/>
        <v>-8282642.1620513368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-8282642.1620513368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-34545.990799088155</v>
      </c>
      <c r="L877" s="444">
        <f t="shared" ca="1" si="80"/>
        <v>-8325583.7825802453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-8325583.7825802453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-34724.914217958605</v>
      </c>
      <c r="L878" s="444">
        <f t="shared" ca="1" si="80"/>
        <v>-8368704.3265280239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-8368704.3265280239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-34904.583151074352</v>
      </c>
      <c r="L879" s="444">
        <f t="shared" ca="1" si="80"/>
        <v>-8412004.5394089185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-8412004.5394089185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-35085.000704744743</v>
      </c>
      <c r="L880" s="444">
        <f t="shared" ca="1" si="80"/>
        <v>-8455485.1698434837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-8455485.1698434837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-35266.169998222103</v>
      </c>
      <c r="L881" s="444">
        <f t="shared" ca="1" si="80"/>
        <v>-8499146.9695715271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-8499146.9695715271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-35448.094163755617</v>
      </c>
      <c r="L882" s="444">
        <f t="shared" ca="1" si="80"/>
        <v>-8542990.6934651025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-8542990.6934651025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-35630.776346645514</v>
      </c>
      <c r="L883" s="444">
        <f t="shared" ca="1" si="80"/>
        <v>-8587017.0995415691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-8587017.0995415691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-35814.219705297459</v>
      </c>
      <c r="L884" s="444">
        <f t="shared" ca="1" si="80"/>
        <v>-8631226.9489766862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-8631226.9489766862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-35998.427411277109</v>
      </c>
      <c r="L885" s="444">
        <f t="shared" ca="1" si="80"/>
        <v>-8675621.0061177835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-8675621.0061177835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-36183.402649365016</v>
      </c>
      <c r="L886" s="444">
        <f t="shared" ca="1" si="80"/>
        <v>-8720200.0384969693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-8720200.0384969693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-36369.148617611623</v>
      </c>
      <c r="L887" s="444">
        <f t="shared" ca="1" si="80"/>
        <v>-8764964.8168444019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-8764964.8168444019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-36555.66852739259</v>
      </c>
      <c r="L888" s="444">
        <f t="shared" ca="1" si="80"/>
        <v>-8809916.115101615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-8809916.115101615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-36742.965603464312</v>
      </c>
      <c r="L889" s="444">
        <f t="shared" ca="1" si="80"/>
        <v>-8855054.7104349006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-8855054.7104349006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-36931.043084019671</v>
      </c>
      <c r="L890" s="444">
        <f t="shared" ca="1" si="80"/>
        <v>-8900381.3832487408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-8900381.3832487408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-37119.904220744007</v>
      </c>
      <c r="L891" s="444">
        <f t="shared" ca="1" si="80"/>
        <v>-8945896.9171993043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-8945896.9171993043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-37309.55227887135</v>
      </c>
      <c r="L892" s="444">
        <f t="shared" ca="1" si="80"/>
        <v>-8991602.0992079955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-8991602.0992079955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-37499.990537240898</v>
      </c>
      <c r="L893" s="444">
        <f t="shared" ca="1" si="80"/>
        <v>-9037497.719475057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-9037497.719475057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-37691.222288353652</v>
      </c>
      <c r="L894" s="444">
        <f t="shared" ca="1" si="80"/>
        <v>-9083584.5714932308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-9083584.5714932308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-37883.250838429376</v>
      </c>
      <c r="L895" s="444">
        <f t="shared" ca="1" si="80"/>
        <v>-9129863.4520614799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-9129863.4520614799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-38076.07950746375</v>
      </c>
      <c r="L896" s="444">
        <f t="shared" ca="1" si="80"/>
        <v>-9176335.1612987649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-9176335.1612987649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-38269.711629285768</v>
      </c>
      <c r="L897" s="444">
        <f t="shared" ca="1" si="80"/>
        <v>-9223000.5026578717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-9223000.5026578717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-38464.150551615385</v>
      </c>
      <c r="L898" s="444">
        <f t="shared" ca="1" si="80"/>
        <v>-9269860.2829393074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-9269860.2829393074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-38659.399636121365</v>
      </c>
      <c r="L899" s="444">
        <f t="shared" ca="1" si="80"/>
        <v>-9316915.3123052493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-9316915.3123052493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-38855.462258479456</v>
      </c>
      <c r="L900" s="444">
        <f t="shared" ca="1" si="80"/>
        <v>-9364166.4042935483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-9364166.4042935483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-39052.341808430705</v>
      </c>
      <c r="L901" s="444">
        <f t="shared" ca="1" si="80"/>
        <v>-9411614.3758317996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-9411614.3758317996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-39250.04168984008</v>
      </c>
      <c r="L902" s="444">
        <f t="shared" ca="1" si="80"/>
        <v>-9459260.0472514592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-9459260.0472514592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-39448.565320755333</v>
      </c>
      <c r="L903" s="444">
        <f t="shared" ca="1" si="80"/>
        <v>-9507104.2423020341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-9507104.2423020341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-39647.91613346606</v>
      </c>
      <c r="L904" s="444">
        <f t="shared" ca="1" si="80"/>
        <v>-9555147.7881653197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-9555147.7881653197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-39848.097574563086</v>
      </c>
      <c r="L905" s="444">
        <f t="shared" ca="1" si="80"/>
        <v>-9603391.5154697038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-9603391.5154697038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-40049.113104998018</v>
      </c>
      <c r="L906" s="444">
        <f t="shared" ca="1" si="80"/>
        <v>-9651836.2583045214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-9651836.2583045214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-40250.966200143092</v>
      </c>
      <c r="L907" s="444">
        <f t="shared" ca="1" si="80"/>
        <v>-9700482.854234485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-9700482.854234485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-40453.66034985127</v>
      </c>
      <c r="L908" s="444">
        <f t="shared" ca="1" si="80"/>
        <v>-9749332.1443141568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-9749332.1443141568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-40657.199058516569</v>
      </c>
      <c r="L909" s="444">
        <f t="shared" ca="1" si="80"/>
        <v>-9798384.9731024932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-9798384.9731024932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-40861.585845134643</v>
      </c>
      <c r="L910" s="444">
        <f t="shared" ca="1" si="80"/>
        <v>-9847642.1886774488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-9847642.1886774488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-41066.824243363619</v>
      </c>
      <c r="L911" s="444">
        <f t="shared" ca="1" si="80"/>
        <v>-9897104.6426506322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-9897104.6426506322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-41272.917801585216</v>
      </c>
      <c r="L912" s="444">
        <f t="shared" ca="1" si="80"/>
        <v>-9946773.1901820377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-9946773.1901820377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-41479.870082966074</v>
      </c>
      <c r="L913" s="444">
        <f t="shared" ca="1" si="80"/>
        <v>-9996648.6899948251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-9996648.6899948251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-41687.684665519359</v>
      </c>
      <c r="L914" s="444">
        <f t="shared" ca="1" si="80"/>
        <v>-10046732.004390165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-10046732.004390165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-41896.365142166607</v>
      </c>
      <c r="L915" s="444">
        <f t="shared" ca="1" si="80"/>
        <v>-10097023.999262152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-10097023.999262152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-42105.915120799888</v>
      </c>
      <c r="L916" s="444">
        <f t="shared" ca="1" si="80"/>
        <v>-10147525.544112772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-10147525.544112772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-42316.33822434413</v>
      </c>
      <c r="L917" s="444">
        <f t="shared" ca="1" si="80"/>
        <v>-10198237.512066936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-10198237.512066936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-42527.638090819819</v>
      </c>
      <c r="L918" s="444">
        <f t="shared" ca="1" si="80"/>
        <v>-10249160.779887576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-10249160.779887576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-42739.818373405818</v>
      </c>
      <c r="L919" s="444">
        <f t="shared" ca="1" si="80"/>
        <v>-10300296.227990802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-10300296.227990802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-42952.882740502595</v>
      </c>
      <c r="L920" s="444">
        <f t="shared" ca="1" si="80"/>
        <v>-10351644.740461126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-10351644.740461126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-43166.834875795612</v>
      </c>
      <c r="L921" s="444">
        <f t="shared" ca="1" si="80"/>
        <v>-10403207.205066742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-10403207.205066742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-43381.678478319009</v>
      </c>
      <c r="L922" s="444">
        <f t="shared" ca="1" si="80"/>
        <v>-10454984.513274882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-10454984.513274882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-43597.417262519593</v>
      </c>
      <c r="L923" s="444">
        <f t="shared" ca="1" si="80"/>
        <v>-10506977.560267221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-10506977.560267221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-43814.054958321009</v>
      </c>
      <c r="L924" s="444">
        <f t="shared" ca="1" si="80"/>
        <v>-10559187.244955363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-10559187.244955363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-44031.595311188263</v>
      </c>
      <c r="L925" s="444">
        <f t="shared" ca="1" si="80"/>
        <v>-10611614.469996372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-10611614.469996372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-44250.042082192471</v>
      </c>
      <c r="L926" s="444">
        <f t="shared" ca="1" si="80"/>
        <v>-10664260.141808385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-10664260.141808385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-44469.399048075858</v>
      </c>
      <c r="L927" s="444">
        <f t="shared" ca="1" si="80"/>
        <v>-10717125.170586281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-10717125.170586281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-44689.670001317085</v>
      </c>
      <c r="L928" s="444">
        <f t="shared" ca="1" si="80"/>
        <v>-10770210.470317418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-10770210.470317418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-44910.858750196829</v>
      </c>
      <c r="L929" s="444">
        <f t="shared" ca="1" si="80"/>
        <v>-10823516.958797434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-10823516.958797434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-45132.969118863562</v>
      </c>
      <c r="L930" s="444">
        <f t="shared" ca="1" si="80"/>
        <v>-10877045.557646118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-10877045.557646118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-45356.004947399742</v>
      </c>
      <c r="L931" s="444">
        <f t="shared" ca="1" si="80"/>
        <v>-10930797.192323338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-10930797.192323338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-45579.970091888157</v>
      </c>
      <c r="L932" s="444">
        <f t="shared" ca="1" si="80"/>
        <v>-10984772.792145047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-10984772.792145047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-45804.868424478613</v>
      </c>
      <c r="L933" s="444">
        <f t="shared" ca="1" si="80"/>
        <v>-11038973.290299347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-11038973.290299347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-46030.703833454863</v>
      </c>
      <c r="L934" s="444">
        <f t="shared" ca="1" si="80"/>
        <v>-11093399.623862622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-11093399.623862622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-46257.480223301842</v>
      </c>
      <c r="L935" s="444">
        <f t="shared" ca="1" si="80"/>
        <v>-11148052.733815745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-11148052.733815745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-46485.201514773187</v>
      </c>
      <c r="L936" s="444">
        <f t="shared" ca="1" si="80"/>
        <v>-11202933.565060338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-11202933.565060338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-46713.871644958992</v>
      </c>
      <c r="L937" s="444">
        <f t="shared" ca="1" si="80"/>
        <v>-11258043.066435117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-11258043.066435117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-46943.494567353904</v>
      </c>
      <c r="L938" s="444">
        <f t="shared" ca="1" si="80"/>
        <v>-11313382.190732291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-11313382.190732291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-47174.074251925464</v>
      </c>
      <c r="L939" s="444">
        <f t="shared" ca="1" si="80"/>
        <v>-11368951.894714037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-11368951.894714037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-47405.614685182736</v>
      </c>
      <c r="L940" s="444">
        <f t="shared" ca="1" si="80"/>
        <v>-11424753.139129041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-11424753.139129041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-47638.119870245253</v>
      </c>
      <c r="L941" s="444">
        <f t="shared" ca="1" si="80"/>
        <v>-11480786.888729107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-11480786.888729107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-47871.593826912198</v>
      </c>
      <c r="L942" s="444">
        <f t="shared" ca="1" si="80"/>
        <v>-11537054.112285839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-11537054.112285839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-48106.040591731915</v>
      </c>
      <c r="L943" s="444">
        <f t="shared" ca="1" si="80"/>
        <v>-11593555.782607391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-11593555.782607391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-48341.464218071713</v>
      </c>
      <c r="L944" s="444">
        <f t="shared" ca="1" si="80"/>
        <v>-11650292.876555284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-11650292.876555284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-48577.868776187934</v>
      </c>
      <c r="L945" s="444">
        <f t="shared" ca="1" si="80"/>
        <v>-11707266.375061292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-11707266.375061292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-48815.258353296304</v>
      </c>
      <c r="L946" s="444">
        <f t="shared" ca="1" si="80"/>
        <v>-11764477.263144409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-11764477.263144409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-49053.637053642626</v>
      </c>
      <c r="L947" s="444">
        <f t="shared" ca="1" si="80"/>
        <v>-11821926.529927872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-11821926.529927872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-49293.008998573721</v>
      </c>
      <c r="L948" s="444">
        <f t="shared" ca="1" si="80"/>
        <v>-11879615.168656265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-11879615.168656265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-49533.37832660869</v>
      </c>
      <c r="L949" s="444">
        <f t="shared" ca="1" si="80"/>
        <v>-11937544.176712694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-11937544.176712694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-49774.749193510477</v>
      </c>
      <c r="L950" s="444">
        <f t="shared" ca="1" si="80"/>
        <v>-11995714.555636024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-11995714.555636024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-50017.125772357685</v>
      </c>
      <c r="L951" s="444">
        <f t="shared" ca="1" si="80"/>
        <v>-12054127.311138202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-12054127.311138202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-50260.512253616755</v>
      </c>
      <c r="L952" s="444">
        <f t="shared" ca="1" si="80"/>
        <v>-12112783.453121638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-12112783.453121638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-50504.912845214407</v>
      </c>
      <c r="L953" s="444">
        <f t="shared" ca="1" si="80"/>
        <v>-12171683.995696673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-12171683.995696673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-50750.331772610392</v>
      </c>
      <c r="L954" s="444">
        <f t="shared" ca="1" si="80"/>
        <v>-12230829.957199104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-12230829.957199104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-50996.773278870518</v>
      </c>
      <c r="L955" s="444">
        <f t="shared" ca="1" si="80"/>
        <v>-12290222.360207794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-12290222.360207794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-51244.241624740062</v>
      </c>
      <c r="L956" s="444">
        <f t="shared" ca="1" si="80"/>
        <v>-12349862.231562356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-12349862.231562356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-51492.741088717397</v>
      </c>
      <c r="L957" s="444">
        <f t="shared" ca="1" si="80"/>
        <v>-12409750.602380894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-12409750.602380894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-51742.275967127978</v>
      </c>
      <c r="L958" s="444">
        <f t="shared" ca="1" si="80"/>
        <v>-12469888.508077843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-12469888.508077843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-51992.850574198601</v>
      </c>
      <c r="L959" s="444">
        <f t="shared" ca="1" si="80"/>
        <v>-12530276.988381863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-12530276.988381863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-52244.469242132014</v>
      </c>
      <c r="L960" s="444">
        <f t="shared" ca="1" si="80"/>
        <v>-12590917.087353814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-12590917.087353814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-52497.13632118181</v>
      </c>
      <c r="L961" s="444">
        <f t="shared" ca="1" si="80"/>
        <v>-12651809.853404816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-12651809.853404816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-52750.856179727649</v>
      </c>
      <c r="L962" s="444">
        <f t="shared" ca="1" si="80"/>
        <v>-12712956.339314364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-12712956.339314364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-53005.633204350765</v>
      </c>
      <c r="L963" s="444">
        <f t="shared" ca="1" si="80"/>
        <v>-12774357.602248535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-12774357.602248535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-53261.471799909814</v>
      </c>
      <c r="L964" s="444">
        <f t="shared" ca="1" si="80"/>
        <v>-12836014.703778265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-12836014.703778265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-53518.37638961702</v>
      </c>
      <c r="L965" s="444">
        <f t="shared" ca="1" si="80"/>
        <v>-12897928.709897703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-12897928.709897703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-53776.351415114681</v>
      </c>
      <c r="L966" s="444">
        <f t="shared" ca="1" si="80"/>
        <v>-12960100.691042637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-12960100.691042637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-54035.401336551906</v>
      </c>
      <c r="L967" s="444">
        <f t="shared" ca="1" si="80"/>
        <v>-13022531.72210901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-13022531.72210901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-54295.530632661794</v>
      </c>
      <c r="L968" s="444">
        <f t="shared" ca="1" si="80"/>
        <v>-13085222.882471493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-13085222.882471493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-54556.743800838805</v>
      </c>
      <c r="L969" s="444">
        <f t="shared" ca="1" si="80"/>
        <v>-13148175.256002152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-13148175.256002152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-54819.04535721655</v>
      </c>
      <c r="L970" s="444">
        <f t="shared" ca="1" si="80"/>
        <v>-13211389.931089189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-13211389.931089189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-55082.439836745871</v>
      </c>
      <c r="L971" s="444">
        <f t="shared" ca="1" si="80"/>
        <v>-13274868.000655755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-13274868.000655755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-55346.93179327323</v>
      </c>
      <c r="L972" s="444">
        <f t="shared" ca="1" si="80"/>
        <v>-13338610.562178848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-13338610.562178848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-55612.525799619441</v>
      </c>
      <c r="L973" s="444">
        <f t="shared" ca="1" si="80"/>
        <v>-13402618.717708288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-13402618.717708288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-55879.226447658781</v>
      </c>
      <c r="L974" s="444">
        <f t="shared" ca="1" si="80"/>
        <v>-13466893.573885767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-13466893.573885767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-56147.038348398281</v>
      </c>
      <c r="L975" s="444">
        <f t="shared" ca="1" si="80"/>
        <v>-13531436.241963986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-13531436.241963986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-56415.966132057532</v>
      </c>
      <c r="L976" s="444">
        <f t="shared" ca="1" si="80"/>
        <v>-13596247.837825865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-13596247.837825865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-56686.014448148686</v>
      </c>
      <c r="L977" s="444">
        <f t="shared" ca="1" si="80"/>
        <v>-13661329.482003834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-13661329.482003834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-56957.187965556892</v>
      </c>
      <c r="L978" s="444">
        <f t="shared" ca="1" si="80"/>
        <v>-13726682.299699211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-13726682.299699211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-57229.491372620956</v>
      </c>
      <c r="L979" s="444">
        <f t="shared" ca="1" si="80"/>
        <v>-13792307.420801653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-13792307.420801653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-57502.929377214467</v>
      </c>
      <c r="L980" s="444">
        <f t="shared" ca="1" si="80"/>
        <v>-13858205.979908688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-13858205.979908688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-57777.506706827116</v>
      </c>
      <c r="L981" s="444">
        <f t="shared" ca="1" si="80"/>
        <v>-13924379.116345335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-13924379.116345335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-58053.228108646479</v>
      </c>
      <c r="L982" s="444">
        <f t="shared" ca="1" si="80"/>
        <v>-13990827.974183802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-13990827.974183802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-58330.098349640095</v>
      </c>
      <c r="L983" s="444">
        <f t="shared" ca="1" si="80"/>
        <v>-14057553.702263262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-14057553.702263262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-58608.122216637843</v>
      </c>
      <c r="L984" s="444">
        <f t="shared" ca="1" si="80"/>
        <v>-14124557.454209721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-14124557.454209721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-58887.304516414755</v>
      </c>
      <c r="L985" s="444">
        <f t="shared" ca="1" si="80"/>
        <v>-14191840.388455955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-14191840.388455955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-59167.650075774058</v>
      </c>
      <c r="L986" s="444">
        <f t="shared" ca="1" si="80"/>
        <v>-14259403.66826155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-14259403.66826155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-59449.16374163072</v>
      </c>
      <c r="L987" s="444">
        <f t="shared" ca="1" si="80"/>
        <v>-14327248.461733002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-14327248.461733002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-59731.850381095093</v>
      </c>
      <c r="L988" s="444">
        <f t="shared" ca="1" si="80"/>
        <v>-14395375.941843918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-14395375.941843918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-60015.714881557244</v>
      </c>
      <c r="L989" s="444">
        <f t="shared" ca="1" si="80"/>
        <v>-14463787.286455296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-14463787.286455296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-60300.762150771319</v>
      </c>
      <c r="L990" s="444">
        <f t="shared" ca="1" si="80"/>
        <v>-14532483.678335888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-14532483.678335888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-60586.997116940445</v>
      </c>
      <c r="L991" s="444">
        <f t="shared" ca="1" si="80"/>
        <v>-14601466.305182649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-14601466.305182649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-60874.424728801947</v>
      </c>
      <c r="L992" s="444">
        <f t="shared" ca="1" si="80"/>
        <v>-14670736.359641271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-14670736.359641271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-61163.049955712879</v>
      </c>
      <c r="L993" s="444">
        <f t="shared" ca="1" si="80"/>
        <v>-14740295.039326804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-14740295.039326804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-61452.877787735932</v>
      </c>
      <c r="L994" s="444">
        <f t="shared" ca="1" si="80"/>
        <v>-14810143.546844359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-14810143.546844359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-61743.913235725755</v>
      </c>
      <c r="L995" s="444">
        <f t="shared" ca="1" si="80"/>
        <v>-14880283.089809906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-14880283.089809906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-62036.161331415526</v>
      </c>
      <c r="L996" s="444">
        <f t="shared" ca="1" si="80"/>
        <v>-14950714.880871141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-14950714.880871141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-62329.627127504005</v>
      </c>
      <c r="L997" s="444">
        <f t="shared" ca="1" si="80"/>
        <v>-15021440.137728466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-15021440.137728466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-62624.315697742866</v>
      </c>
      <c r="L998" s="444">
        <f t="shared" ca="1" si="80"/>
        <v>-15092460.083156029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-15092460.083156029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-62920.232137024374</v>
      </c>
      <c r="L999" s="444">
        <f t="shared" ca="1" si="80"/>
        <v>-15163775.945022874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-15163775.945022874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-63217.381561469549</v>
      </c>
      <c r="L1000" s="444">
        <f t="shared" ca="1" si="80"/>
        <v>-15235388.956314163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-15235388.956314163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-63515.769108516608</v>
      </c>
      <c r="L1001" s="444">
        <f t="shared" ca="1" si="80"/>
        <v>-15307300.355152501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-15307300.355152501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-63815.399937009672</v>
      </c>
      <c r="L1002" s="444">
        <f t="shared" ca="1" si="80"/>
        <v>-15379511.384819331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-15379511.384819331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-64116.27922728812</v>
      </c>
      <c r="L1003" s="444">
        <f t="shared" ca="1" si="80"/>
        <v>-15452023.29377644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-15452023.29377644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-64418.412181276071</v>
      </c>
      <c r="L1004" s="444">
        <f t="shared" ca="1" si="80"/>
        <v>-15524837.335687537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-15524837.335687537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-64721.804022572323</v>
      </c>
      <c r="L1005" s="444">
        <f t="shared" ca="1" si="80"/>
        <v>-15597954.76943993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-15597954.76943993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-65026.459996540623</v>
      </c>
      <c r="L1006" s="444">
        <f t="shared" ca="1" si="80"/>
        <v>-15671376.859166291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-15671376.859166291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-65332.385370400465</v>
      </c>
      <c r="L1007" s="444">
        <f t="shared" ca="1" si="80"/>
        <v>-15745104.874266511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-15745104.874266511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-65639.585433318047</v>
      </c>
      <c r="L1008" s="444">
        <f t="shared" ca="1" si="80"/>
        <v>-15819140.089429649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-15819140.089429649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-65948.065496497788</v>
      </c>
      <c r="L1009" s="444">
        <f t="shared" ca="1" si="80"/>
        <v>-15893483.784655966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-15893483.784655966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-66257.83089327412</v>
      </c>
      <c r="L1010" s="444">
        <f t="shared" ca="1" si="80"/>
        <v>-15968137.245279061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-15968137.245279061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-66568.886979203671</v>
      </c>
      <c r="L1011" s="444">
        <f t="shared" ca="1" si="80"/>
        <v>-16043101.761988085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-16043101.761988085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-66881.239132157949</v>
      </c>
      <c r="L1012" s="444">
        <f t="shared" ca="1" si="80"/>
        <v>-16118378.630850064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-16118378.630850064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-67194.892752416185</v>
      </c>
      <c r="L1013" s="444">
        <f t="shared" ca="1" si="80"/>
        <v>-16193969.1533323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-16193969.1533323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-67509.853262758843</v>
      </c>
      <c r="L1014" s="444">
        <f t="shared" ca="1" si="80"/>
        <v>-16269874.636324881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-16269874.636324881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-67826.12610856125</v>
      </c>
      <c r="L1015" s="444">
        <f t="shared" ca="1" si="80"/>
        <v>-16346096.392163262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-16346096.392163262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-68143.716757887843</v>
      </c>
      <c r="L1016" s="444">
        <f t="shared" ca="1" si="80"/>
        <v>-16422635.73865097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-16422635.73865097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-68462.630701586619</v>
      </c>
      <c r="L1017" s="444">
        <f t="shared" ca="1" si="80"/>
        <v>-16499493.999082377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-16499493.999082377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-68782.873453384149</v>
      </c>
      <c r="L1018" s="444">
        <f t="shared" ca="1" si="80"/>
        <v>-16576672.502265582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-16576672.502265582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-69104.450549980844</v>
      </c>
      <c r="L1019" s="444">
        <f t="shared" ca="1" si="80"/>
        <v>-16654172.582545383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-16654172.582545383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-69427.367551146672</v>
      </c>
      <c r="L1020" s="444">
        <f t="shared" ca="1" si="80"/>
        <v>-16731995.579826349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-16731995.579826349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-69751.630039817377</v>
      </c>
      <c r="L1021" s="444">
        <f t="shared" ca="1" si="80"/>
        <v>-16810142.839595988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-16810142.839595988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-70077.243622190857</v>
      </c>
      <c r="L1022" s="444">
        <f t="shared" ca="1" si="80"/>
        <v>-16888615.712947998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-16888615.712947998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-70404.213927824239</v>
      </c>
      <c r="L1023" s="444">
        <f t="shared" ca="1" si="80"/>
        <v>-16967415.556605641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-16967415.556605641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-70732.546609731085</v>
      </c>
      <c r="L1024" s="444">
        <f t="shared" ca="1" si="80"/>
        <v>-17046543.732945189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-17046543.732945189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-71062.247344479198</v>
      </c>
      <c r="L1025" s="444">
        <f t="shared" ca="1" si="80"/>
        <v>-17126001.610019486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-17126001.610019486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-71393.32183228877</v>
      </c>
      <c r="L1026" s="444">
        <f t="shared" ca="1" si="80"/>
        <v>-17205790.561581593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-17205790.561581593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-71725.775797130875</v>
      </c>
      <c r="L1027" s="444">
        <f t="shared" ca="1" si="80"/>
        <v>-17285911.967108544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-17285911.967108544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-72059.614986826506</v>
      </c>
      <c r="L1028" s="444">
        <f t="shared" ref="L1028:L1282" ca="1" si="106">I1028-J1028+K1028</f>
        <v>-17366367.211825188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-17366367.211825188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-72394.845173145863</v>
      </c>
      <c r="L1029" s="444">
        <f t="shared" ca="1" si="106"/>
        <v>-17447157.686728153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-17447157.686728153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-72731.472151908209</v>
      </c>
      <c r="L1030" s="444">
        <f t="shared" ca="1" si="106"/>
        <v>-17528284.788609881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-17528284.788609881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-73069.501743082074</v>
      </c>
      <c r="L1031" s="444">
        <f t="shared" ca="1" si="106"/>
        <v>-17609749.920082781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-17609749.920082781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-73408.939790885837</v>
      </c>
      <c r="L1032" s="444">
        <f t="shared" ca="1" si="106"/>
        <v>-17691554.489603486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-17691554.489603486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-73749.792163888764</v>
      </c>
      <c r="L1033" s="444">
        <f t="shared" ca="1" si="106"/>
        <v>-17773699.911497194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-17773699.911497194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-74092.064755112558</v>
      </c>
      <c r="L1034" s="444">
        <f t="shared" ca="1" si="106"/>
        <v>-17856187.605982125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-17856187.605982125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-74435.763482133101</v>
      </c>
      <c r="L1035" s="444">
        <f t="shared" ca="1" si="106"/>
        <v>-17939018.999194078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-17939018.999194078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-74780.894287182906</v>
      </c>
      <c r="L1036" s="444">
        <f t="shared" ca="1" si="106"/>
        <v>-18022195.523211081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-18022195.523211081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-75127.463137253741</v>
      </c>
      <c r="L1037" s="444">
        <f t="shared" ca="1" si="106"/>
        <v>-18105718.616078153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-18105718.616078153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-75475.476024199888</v>
      </c>
      <c r="L1038" s="444">
        <f t="shared" ca="1" si="106"/>
        <v>-18189589.721832171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-18189589.721832171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-75824.938964841625</v>
      </c>
      <c r="L1039" s="444">
        <f t="shared" ca="1" si="106"/>
        <v>-18273810.29052683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-18273810.29052683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-76175.858001069369</v>
      </c>
      <c r="L1040" s="444">
        <f t="shared" ca="1" si="106"/>
        <v>-18358381.778257716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-18358381.778257716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-76528.239199948061</v>
      </c>
      <c r="L1041" s="444">
        <f t="shared" ca="1" si="106"/>
        <v>-18443305.647187483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-18443305.647187483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-76882.08865382208</v>
      </c>
      <c r="L1042" s="444">
        <f t="shared" ca="1" si="106"/>
        <v>-18528583.365571123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-18528583.365571123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-77237.412480420593</v>
      </c>
      <c r="L1043" s="444">
        <f t="shared" ca="1" si="106"/>
        <v>-18614216.407781363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-18614216.407781363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-77594.216822963252</v>
      </c>
      <c r="L1044" s="444">
        <f t="shared" ca="1" si="106"/>
        <v>-18700206.254334144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-18700206.254334144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-77952.507850266513</v>
      </c>
      <c r="L1045" s="444">
        <f t="shared" ca="1" si="106"/>
        <v>-18786554.39191423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-18786554.39191423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-78312.291756850202</v>
      </c>
      <c r="L1046" s="444">
        <f t="shared" ca="1" si="106"/>
        <v>-18873262.313400898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-18873262.313400898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-78673.574763044657</v>
      </c>
      <c r="L1047" s="444">
        <f t="shared" ca="1" si="106"/>
        <v>-18960331.517893761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-18960331.517893761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-79036.363115098255</v>
      </c>
      <c r="L1048" s="444">
        <f t="shared" ca="1" si="106"/>
        <v>-19047763.510738678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-19047763.510738678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-79400.6630852854</v>
      </c>
      <c r="L1049" s="444">
        <f t="shared" ca="1" si="106"/>
        <v>-19135559.803553782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-19135559.803553782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-79766.480972015008</v>
      </c>
      <c r="L1050" s="444">
        <f t="shared" ca="1" si="106"/>
        <v>-19223721.914255615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-19223721.914255615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-80133.823099939313</v>
      </c>
      <c r="L1051" s="444">
        <f t="shared" ca="1" si="106"/>
        <v>-19312251.367085375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-19312251.367085375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-80502.695820063309</v>
      </c>
      <c r="L1052" s="444">
        <f t="shared" ca="1" si="106"/>
        <v>-19401149.692635257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-19401149.692635257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-80873.105509854475</v>
      </c>
      <c r="L1053" s="444">
        <f t="shared" ca="1" si="106"/>
        <v>-19490418.42787493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-19490418.42787493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-81245.058573353119</v>
      </c>
      <c r="L1054" s="444">
        <f t="shared" ca="1" si="106"/>
        <v>-19580059.116178103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-19580059.116178103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-81618.561441283004</v>
      </c>
      <c r="L1055" s="444">
        <f t="shared" ca="1" si="106"/>
        <v>-19670073.307349205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-19670073.307349205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-81993.620571162595</v>
      </c>
      <c r="L1056" s="444">
        <f t="shared" ca="1" si="106"/>
        <v>-19760462.557650186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-19760462.557650186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-82370.242447416691</v>
      </c>
      <c r="L1057" s="444">
        <f t="shared" ca="1" si="106"/>
        <v>-19851228.429827422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-19851228.429827422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-82748.433581488498</v>
      </c>
      <c r="L1058" s="444">
        <f t="shared" ca="1" si="106"/>
        <v>-19942372.493138731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-19942372.493138731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-83128.20051195228</v>
      </c>
      <c r="L1059" s="444">
        <f t="shared" ca="1" si="106"/>
        <v>-20033896.3233805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-20033896.3233805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-83509.549804626324</v>
      </c>
      <c r="L1060" s="444">
        <f t="shared" ca="1" si="106"/>
        <v>-20125801.502914947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-20125801.502914947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-83892.488052686516</v>
      </c>
      <c r="L1061" s="444">
        <f t="shared" ca="1" si="106"/>
        <v>-20218089.62069745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-20218089.62069745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-84277.021876780287</v>
      </c>
      <c r="L1062" s="444">
        <f t="shared" ca="1" si="106"/>
        <v>-20310762.272304047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-20310762.272304047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-84663.157925141102</v>
      </c>
      <c r="L1063" s="444">
        <f t="shared" ca="1" si="106"/>
        <v>-20403821.059959006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-20403821.059959006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-85050.902873703439</v>
      </c>
      <c r="L1064" s="444">
        <f t="shared" ca="1" si="106"/>
        <v>-20497267.592562526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-20497267.592562526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-85440.263426218109</v>
      </c>
      <c r="L1065" s="444">
        <f t="shared" ca="1" si="106"/>
        <v>-20591103.485718563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-20591103.485718563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-85831.246314368254</v>
      </c>
      <c r="L1066" s="444">
        <f t="shared" ca="1" si="106"/>
        <v>-20685330.361762751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-20685330.361762751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-86223.858297885701</v>
      </c>
      <c r="L1067" s="444">
        <f t="shared" ca="1" si="106"/>
        <v>-20779949.849790454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-20779949.849790454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-86618.106164667799</v>
      </c>
      <c r="L1068" s="444">
        <f t="shared" ca="1" si="106"/>
        <v>-20874963.58568494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-20874963.58568494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-87013.996730894825</v>
      </c>
      <c r="L1069" s="444">
        <f t="shared" ca="1" si="106"/>
        <v>-20970373.212145653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-20970373.212145653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-87411.536841147798</v>
      </c>
      <c r="L1070" s="444">
        <f t="shared" ca="1" si="106"/>
        <v>-21066180.378716618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-21066180.378716618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-87810.733368526824</v>
      </c>
      <c r="L1071" s="444">
        <f t="shared" ca="1" si="106"/>
        <v>-21162386.741814964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-21162386.741814964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-88211.59321476992</v>
      </c>
      <c r="L1072" s="444">
        <f t="shared" ca="1" si="106"/>
        <v>-21258993.964759551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-21258993.964759551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-88614.123310372379</v>
      </c>
      <c r="L1073" s="444">
        <f t="shared" ca="1" si="106"/>
        <v>-21356003.717799742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-21356003.717799742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-89018.330614706501</v>
      </c>
      <c r="L1074" s="444">
        <f t="shared" ca="1" si="106"/>
        <v>-21453417.678144269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-21453417.678144269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-89424.222116142031</v>
      </c>
      <c r="L1075" s="444">
        <f t="shared" ca="1" si="106"/>
        <v>-21551237.52999023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-21551237.52999023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-89831.804832166861</v>
      </c>
      <c r="L1076" s="444">
        <f t="shared" ca="1" si="106"/>
        <v>-21649464.964552216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-21649464.964552216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-90241.085809508484</v>
      </c>
      <c r="L1077" s="444">
        <f t="shared" ca="1" si="106"/>
        <v>-21748101.680091545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-21748101.680091545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-90652.072124255676</v>
      </c>
      <c r="L1078" s="444">
        <f t="shared" ca="1" si="106"/>
        <v>-21847149.381945617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-21847149.381945617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-91064.770881980978</v>
      </c>
      <c r="L1079" s="444">
        <f t="shared" ca="1" si="106"/>
        <v>-21946609.782557417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-21946609.782557417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-91479.189217863473</v>
      </c>
      <c r="L1080" s="444">
        <f t="shared" ca="1" si="106"/>
        <v>-22046484.601505097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-22046484.601505097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-91895.334296812143</v>
      </c>
      <c r="L1081" s="444">
        <f t="shared" ca="1" si="106"/>
        <v>-22146775.565531727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-22146775.565531727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-92313.213313589775</v>
      </c>
      <c r="L1082" s="444">
        <f t="shared" ca="1" si="106"/>
        <v>-22247484.408575136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-22247484.408575136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-92732.833492937309</v>
      </c>
      <c r="L1083" s="444">
        <f t="shared" ca="1" si="106"/>
        <v>-22348612.871797893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-22348612.871797893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-93154.202089698796</v>
      </c>
      <c r="L1084" s="444">
        <f t="shared" ca="1" si="106"/>
        <v>-22450162.703617409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-22450162.703617409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-93577.326388946778</v>
      </c>
      <c r="L1085" s="444">
        <f t="shared" ca="1" si="106"/>
        <v>-22552135.659736175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-22552135.659736175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-94002.213706108305</v>
      </c>
      <c r="L1086" s="444">
        <f t="shared" ca="1" si="106"/>
        <v>-22654533.503172103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-22654533.503172103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-94428.871387091334</v>
      </c>
      <c r="L1087" s="444">
        <f t="shared" ca="1" si="106"/>
        <v>-22757358.004289012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-22757358.004289012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-94857.306808411799</v>
      </c>
      <c r="L1088" s="444">
        <f t="shared" ca="1" si="106"/>
        <v>-22860610.940827243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-22860610.940827243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-95287.527377321094</v>
      </c>
      <c r="L1089" s="444">
        <f t="shared" ca="1" si="106"/>
        <v>-22964294.097934384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-22964294.097934384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-95719.540531934181</v>
      </c>
      <c r="L1090" s="444">
        <f t="shared" ca="1" si="106"/>
        <v>-23068409.268196136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-23068409.268196136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-96153.353741358136</v>
      </c>
      <c r="L1091" s="444">
        <f t="shared" ca="1" si="106"/>
        <v>-23172958.251667313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-23172958.251667313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-96588.974505821388</v>
      </c>
      <c r="L1092" s="444">
        <f t="shared" ca="1" si="106"/>
        <v>-23277942.855902955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-23277942.855902955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-97026.410356803215</v>
      </c>
      <c r="L1093" s="444">
        <f t="shared" ca="1" si="106"/>
        <v>-23383364.895989578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-23383364.895989578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-97465.668857164157</v>
      </c>
      <c r="L1094" s="444">
        <f t="shared" ca="1" si="106"/>
        <v>-23489226.194576561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-23489226.194576561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-97906.757601276578</v>
      </c>
      <c r="L1095" s="444">
        <f t="shared" ca="1" si="106"/>
        <v>-23595528.581907656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-23595528.581907656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-98349.684215156143</v>
      </c>
      <c r="L1096" s="444">
        <f t="shared" ca="1" si="106"/>
        <v>-23702273.895852629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-23702273.895852629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-98794.456356593524</v>
      </c>
      <c r="L1097" s="444">
        <f t="shared" ca="1" si="106"/>
        <v>-23809463.98193904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-23809463.98193904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-99241.081715286913</v>
      </c>
      <c r="L1098" s="444">
        <f t="shared" ca="1" si="106"/>
        <v>-23917100.693384144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-23917100.693384144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-99689.568012974851</v>
      </c>
      <c r="L1099" s="444">
        <f t="shared" ca="1" si="106"/>
        <v>-24025185.891126938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-24025185.891126938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-100139.92300356981</v>
      </c>
      <c r="L1100" s="444">
        <f t="shared" ca="1" si="106"/>
        <v>-24133721.443860326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-24133721.443860326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-100592.15447329226</v>
      </c>
      <c r="L1101" s="444">
        <f t="shared" ca="1" si="106"/>
        <v>-24242709.228063438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-24242709.228063438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-101046.27024080523</v>
      </c>
      <c r="L1102" s="444">
        <f t="shared" ca="1" si="106"/>
        <v>-24352151.128034063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-24352151.128034063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-101502.2781573495</v>
      </c>
      <c r="L1103" s="444">
        <f t="shared" ca="1" si="106"/>
        <v>-24462049.035921231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-24462049.035921231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-101960.18610687937</v>
      </c>
      <c r="L1104" s="444">
        <f t="shared" ca="1" si="106"/>
        <v>-24572404.851757929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-24572404.851757929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-102420.00200619895</v>
      </c>
      <c r="L1105" s="444">
        <f t="shared" ca="1" si="106"/>
        <v>-24683220.483493946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-24683220.483493946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-102881.73380509902</v>
      </c>
      <c r="L1106" s="444">
        <f t="shared" ca="1" si="106"/>
        <v>-24794497.847028863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-24794497.847028863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-103345.3894864945</v>
      </c>
      <c r="L1107" s="444">
        <f t="shared" ca="1" si="106"/>
        <v>-24906238.866245177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-24906238.866245177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-103810.97706656248</v>
      </c>
      <c r="L1108" s="444">
        <f t="shared" ca="1" si="106"/>
        <v>-25018445.473041557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-25018445.473041557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-104278.50459488072</v>
      </c>
      <c r="L1109" s="444">
        <f t="shared" ca="1" si="106"/>
        <v>-25131119.607366256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-25131119.607366256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-104747.98015456698</v>
      </c>
      <c r="L1110" s="444">
        <f t="shared" ca="1" si="106"/>
        <v>-25244263.217250641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-25244263.217250641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-105219.41186241858</v>
      </c>
      <c r="L1111" s="444">
        <f t="shared" ca="1" si="106"/>
        <v>-25357878.258842878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-25357878.258842878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-105692.80786905291</v>
      </c>
      <c r="L1112" s="444">
        <f t="shared" ca="1" si="106"/>
        <v>-25471966.696441751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-25471966.696441751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-106168.1763590482</v>
      </c>
      <c r="L1113" s="444">
        <f t="shared" ca="1" si="106"/>
        <v>-25586530.50253062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-25586530.50253062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-106645.52555108516</v>
      </c>
      <c r="L1114" s="444">
        <f t="shared" ca="1" si="106"/>
        <v>-25701571.657811522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-25701571.657811522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-107124.86369808891</v>
      </c>
      <c r="L1115" s="444">
        <f t="shared" ca="1" si="106"/>
        <v>-25817092.151239429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-25817092.151239429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-107606.19908737186</v>
      </c>
      <c r="L1116" s="444">
        <f t="shared" ca="1" si="106"/>
        <v>-25933093.980056617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-25933093.980056617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-108089.54004077682</v>
      </c>
      <c r="L1117" s="444">
        <f t="shared" ca="1" si="106"/>
        <v>-26049579.149827212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-26049579.149827212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-108574.89491482096</v>
      </c>
      <c r="L1118" s="444">
        <f t="shared" ca="1" si="106"/>
        <v>-26166549.674471851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-26166549.674471851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-109062.27210084027</v>
      </c>
      <c r="L1119" s="444">
        <f t="shared" ca="1" si="106"/>
        <v>-26284007.57630251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-26284007.57630251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-109551.6800251347</v>
      </c>
      <c r="L1120" s="444">
        <f t="shared" ca="1" si="106"/>
        <v>-26401954.886057463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-26401954.886057463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-110043.12714911367</v>
      </c>
      <c r="L1121" s="444">
        <f t="shared" ca="1" si="106"/>
        <v>-26520393.642936394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-26520393.642936394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-110536.62196944255</v>
      </c>
      <c r="L1122" s="444">
        <f t="shared" ca="1" si="106"/>
        <v>-26639325.894635655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-26639325.894635655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-111032.17301818947</v>
      </c>
      <c r="L1123" s="444">
        <f t="shared" ca="1" si="106"/>
        <v>-26758753.697383665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-26758753.697383665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-111529.78886297283</v>
      </c>
      <c r="L1124" s="444">
        <f t="shared" ca="1" si="106"/>
        <v>-26878679.115976457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-26878679.115976457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-112029.47810710946</v>
      </c>
      <c r="L1125" s="444">
        <f t="shared" ca="1" si="106"/>
        <v>-26999104.223813385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-26999104.223813385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-112531.24938976335</v>
      </c>
      <c r="L1126" s="444">
        <f t="shared" ca="1" si="106"/>
        <v>-27120031.102932967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-27120031.102932967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-113035.11138609494</v>
      </c>
      <c r="L1127" s="444">
        <f t="shared" ca="1" si="106"/>
        <v>-27241461.84404888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-27241461.84404888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-113541.07280741123</v>
      </c>
      <c r="L1128" s="444">
        <f t="shared" ca="1" si="106"/>
        <v>-27363398.546586111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-27363398.546586111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-114049.14240131638</v>
      </c>
      <c r="L1129" s="444">
        <f t="shared" ca="1" si="106"/>
        <v>-27485843.318717245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-27485843.318717245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-114559.32895186277</v>
      </c>
      <c r="L1130" s="444">
        <f t="shared" ca="1" si="106"/>
        <v>-27608798.277398925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-27608798.277398925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-115071.64127970308</v>
      </c>
      <c r="L1131" s="444">
        <f t="shared" ca="1" si="106"/>
        <v>-27732265.548408449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-27732265.548408449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-115586.08824224278</v>
      </c>
      <c r="L1132" s="444">
        <f t="shared" ca="1" si="106"/>
        <v>-27856247.266380511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-27856247.266380511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-116102.67873379304</v>
      </c>
      <c r="L1133" s="444">
        <f t="shared" ca="1" si="106"/>
        <v>-27980745.574844122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-27980745.574844122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-116621.42168572475</v>
      </c>
      <c r="L1134" s="444">
        <f t="shared" ca="1" si="106"/>
        <v>-28105762.626259666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-28105762.626259666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-117142.32606662285</v>
      </c>
      <c r="L1135" s="444">
        <f t="shared" ca="1" si="106"/>
        <v>-28231300.582056109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-28231300.582056109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-117665.40088244136</v>
      </c>
      <c r="L1136" s="444">
        <f t="shared" ca="1" si="106"/>
        <v>-28357361.612668369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-28357361.612668369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-118190.65517665911</v>
      </c>
      <c r="L1137" s="444">
        <f t="shared" ca="1" si="106"/>
        <v>-28483947.897574846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-28483947.897574846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-118718.0980304361</v>
      </c>
      <c r="L1138" s="444">
        <f t="shared" ca="1" si="106"/>
        <v>-28611061.625335101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-28611061.625335101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-119247.73856277049</v>
      </c>
      <c r="L1139" s="444">
        <f t="shared" ca="1" si="106"/>
        <v>-28738704.99362769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-28738704.99362769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-119779.58593065628</v>
      </c>
      <c r="L1140" s="444">
        <f t="shared" ca="1" si="106"/>
        <v>-28866880.209288165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-28866880.209288165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-120313.6493292416</v>
      </c>
      <c r="L1141" s="444">
        <f t="shared" ca="1" si="106"/>
        <v>-28995589.488347225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-28995589.488347225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-120849.9379919877</v>
      </c>
      <c r="L1142" s="444">
        <f t="shared" ca="1" si="106"/>
        <v>-29124835.056069031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-29124835.056069031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-121388.46119082853</v>
      </c>
      <c r="L1143" s="444">
        <f t="shared" ca="1" si="106"/>
        <v>-29254619.146989677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-29254619.146989677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-121929.22823633123</v>
      </c>
      <c r="L1144" s="444">
        <f t="shared" ca="1" si="106"/>
        <v>-29384944.004955828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-29384944.004955828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-122472.24847785686</v>
      </c>
      <c r="L1145" s="444">
        <f t="shared" ca="1" si="106"/>
        <v>-29515811.883163504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-29515811.883163504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-123017.53130372218</v>
      </c>
      <c r="L1146" s="444">
        <f t="shared" ca="1" si="106"/>
        <v>-29647225.044197045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-29647225.044197045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-123565.08614136193</v>
      </c>
      <c r="L1147" s="444">
        <f t="shared" ca="1" si="106"/>
        <v>-29779185.760068227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-29779185.760068227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-124114.92245749186</v>
      </c>
      <c r="L1148" s="444">
        <f t="shared" ca="1" si="106"/>
        <v>-29911696.312255535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-29911696.312255535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-124667.0497582723</v>
      </c>
      <c r="L1149" s="444">
        <f t="shared" ca="1" si="106"/>
        <v>-30044758.991743628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-30044758.991743628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-125221.47758947269</v>
      </c>
      <c r="L1150" s="444">
        <f t="shared" ca="1" si="106"/>
        <v>-30178376.09906292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-30178376.09906292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-125778.21553663639</v>
      </c>
      <c r="L1151" s="444">
        <f t="shared" ca="1" si="106"/>
        <v>-30312549.944329374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-30312549.944329374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-126337.27322524665</v>
      </c>
      <c r="L1152" s="444">
        <f t="shared" ca="1" si="106"/>
        <v>-30447282.84728444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-30447282.84728444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-126898.66032089274</v>
      </c>
      <c r="L1153" s="444">
        <f t="shared" ca="1" si="106"/>
        <v>-30582577.137335151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-30582577.137335151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-127462.38652943737</v>
      </c>
      <c r="L1154" s="444">
        <f t="shared" ca="1" si="106"/>
        <v>-30718435.153594408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-30718435.153594408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-128028.46159718426</v>
      </c>
      <c r="L1155" s="444">
        <f t="shared" ca="1" si="106"/>
        <v>-30854859.244921412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-30854859.244921412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-128596.8953110468</v>
      </c>
      <c r="L1156" s="444">
        <f t="shared" ca="1" si="106"/>
        <v>-30991851.769962277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-30991851.769962277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-129167.69749871708</v>
      </c>
      <c r="L1157" s="444">
        <f t="shared" ca="1" si="106"/>
        <v>-31129415.097190812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-31129415.097190812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-129740.87802883594</v>
      </c>
      <c r="L1158" s="444">
        <f t="shared" ca="1" si="106"/>
        <v>-31267551.604949467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-31267551.604949467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-130316.4468111637</v>
      </c>
      <c r="L1159" s="444">
        <f t="shared" ca="1" si="106"/>
        <v>-31406263.681490447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-31406263.681490447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-130894.41379675111</v>
      </c>
      <c r="L1160" s="444">
        <f t="shared" ca="1" si="106"/>
        <v>-31545553.725017019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-31545553.725017019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-131474.78897811184</v>
      </c>
      <c r="L1161" s="444">
        <f t="shared" ca="1" si="106"/>
        <v>-31685424.143724948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-31685424.143724948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-132057.58238939484</v>
      </c>
      <c r="L1162" s="444">
        <f t="shared" ca="1" si="106"/>
        <v>-31825877.355844162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-31825877.355844162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-132642.80410655827</v>
      </c>
      <c r="L1163" s="444">
        <f t="shared" ca="1" si="106"/>
        <v>-31966915.789680541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-31966915.789680541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-133230.46424754316</v>
      </c>
      <c r="L1164" s="444">
        <f t="shared" ca="1" si="106"/>
        <v>-32108541.883657902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-32108541.883657902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-133820.57297244886</v>
      </c>
      <c r="L1165" s="444">
        <f t="shared" ca="1" si="106"/>
        <v>-32250758.086360171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-32250758.086360171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-134413.14048370827</v>
      </c>
      <c r="L1166" s="444">
        <f t="shared" ca="1" si="106"/>
        <v>-32393566.856573697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-32393566.856573697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-135008.17702626466</v>
      </c>
      <c r="L1167" s="444">
        <f t="shared" ca="1" si="106"/>
        <v>-32536970.66332978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-32536970.66332978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-135605.69288774833</v>
      </c>
      <c r="L1168" s="444">
        <f t="shared" ca="1" si="106"/>
        <v>-32680971.985947348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-32680971.985947348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-136170.71660811396</v>
      </c>
      <c r="L1169" s="444">
        <f t="shared" ca="1" si="106"/>
        <v>-32817142.702555463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-32817142.702555463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-136738.09459398111</v>
      </c>
      <c r="L1170" s="444">
        <f t="shared" ca="1" si="106"/>
        <v>-32953880.797149442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-32953880.797149442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-137307.83665478934</v>
      </c>
      <c r="L1171" s="444">
        <f t="shared" ca="1" si="106"/>
        <v>-33091188.633804232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-33091188.633804232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-137879.95264085097</v>
      </c>
      <c r="L1172" s="444">
        <f t="shared" ca="1" si="106"/>
        <v>-33229068.586445082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-33229068.586445082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-138454.45244352118</v>
      </c>
      <c r="L1173" s="444">
        <f t="shared" ca="1" si="106"/>
        <v>-33367523.038888603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-33367523.038888603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-139031.34599536919</v>
      </c>
      <c r="L1174" s="444">
        <f t="shared" ca="1" si="106"/>
        <v>-33506554.384883974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-33506554.384883974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-139610.64327034989</v>
      </c>
      <c r="L1175" s="444">
        <f t="shared" ca="1" si="106"/>
        <v>-33646165.028154321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-33646165.028154321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-140192.35428397634</v>
      </c>
      <c r="L1176" s="444">
        <f t="shared" ca="1" si="106"/>
        <v>-33786357.382438295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-33786357.382438295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-140776.48909349288</v>
      </c>
      <c r="L1177" s="444">
        <f t="shared" ca="1" si="106"/>
        <v>-33927133.871531785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-33927133.871531785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-141363.05779804909</v>
      </c>
      <c r="L1178" s="444">
        <f t="shared" ca="1" si="106"/>
        <v>-34068496.929329835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-34068496.929329835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-141952.07053887431</v>
      </c>
      <c r="L1179" s="444">
        <f t="shared" ca="1" si="106"/>
        <v>-34210448.999868706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-34210448.999868706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-142543.53749945294</v>
      </c>
      <c r="L1180" s="444">
        <f t="shared" ca="1" si="106"/>
        <v>-34352992.537368156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-34352992.537368156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-143137.46890570066</v>
      </c>
      <c r="L1181" s="444">
        <f t="shared" ca="1" si="106"/>
        <v>-34496130.006273858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-34496130.006273858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-143733.87502614106</v>
      </c>
      <c r="L1182" s="444">
        <f t="shared" ca="1" si="106"/>
        <v>-34639863.881300002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-34639863.881300002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-144332.76617208333</v>
      </c>
      <c r="L1183" s="444">
        <f t="shared" ca="1" si="106"/>
        <v>-34784196.647472084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-34784196.647472084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-144934.15269780034</v>
      </c>
      <c r="L1184" s="444">
        <f t="shared" ca="1" si="106"/>
        <v>-34929130.800169885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-34929130.800169885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-145538.04500070785</v>
      </c>
      <c r="L1185" s="444">
        <f t="shared" ca="1" si="106"/>
        <v>-35074668.845170595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-35074668.845170595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-146144.45352154414</v>
      </c>
      <c r="L1186" s="444">
        <f t="shared" ca="1" si="106"/>
        <v>-35220813.298692137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-35220813.298692137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-146753.38874455058</v>
      </c>
      <c r="L1187" s="444">
        <f t="shared" ca="1" si="106"/>
        <v>-35367566.687436685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-35367566.687436685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-147364.86119765285</v>
      </c>
      <c r="L1188" s="444">
        <f t="shared" ca="1" si="106"/>
        <v>-35514931.548634335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-35514931.548634335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-147978.88145264305</v>
      </c>
      <c r="L1189" s="444">
        <f t="shared" ca="1" si="106"/>
        <v>-35662910.430086978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-35662910.430086978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-148595.46012536241</v>
      </c>
      <c r="L1190" s="444">
        <f t="shared" ca="1" si="106"/>
        <v>-35811505.890212342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-35811505.890212342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-149214.60787588474</v>
      </c>
      <c r="L1191" s="444">
        <f t="shared" ca="1" si="106"/>
        <v>-35960720.498088226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-35960720.498088226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-149836.33540870095</v>
      </c>
      <c r="L1192" s="444">
        <f t="shared" ca="1" si="106"/>
        <v>-36110556.833496928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-36110556.833496928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-150460.65347290385</v>
      </c>
      <c r="L1193" s="444">
        <f t="shared" ca="1" si="106"/>
        <v>-36261017.486969829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-36261017.486969829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-151087.57286237428</v>
      </c>
      <c r="L1194" s="444">
        <f t="shared" ca="1" si="106"/>
        <v>-36412105.0598322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-36412105.0598322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-151717.10441596751</v>
      </c>
      <c r="L1195" s="444">
        <f t="shared" ca="1" si="106"/>
        <v>-36563822.164248168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-36563822.164248168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-152349.25901770071</v>
      </c>
      <c r="L1196" s="444">
        <f t="shared" ca="1" si="106"/>
        <v>-36716171.423265867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-36716171.423265867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-152984.04759694112</v>
      </c>
      <c r="L1197" s="444">
        <f t="shared" ca="1" si="106"/>
        <v>-36869155.470862806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-36869155.470862806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-153621.48112859501</v>
      </c>
      <c r="L1198" s="444">
        <f t="shared" ca="1" si="106"/>
        <v>-37022776.951991402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-37022776.951991402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-154261.5706332975</v>
      </c>
      <c r="L1199" s="444">
        <f t="shared" ca="1" si="106"/>
        <v>-37177038.522624701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-37177038.522624701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-154904.32717760291</v>
      </c>
      <c r="L1200" s="444">
        <f t="shared" ca="1" si="106"/>
        <v>-37331942.849802308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-37331942.849802308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-155549.76187417627</v>
      </c>
      <c r="L1201" s="444">
        <f t="shared" ca="1" si="106"/>
        <v>-37487492.611676484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-37487492.611676484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-156197.88588198536</v>
      </c>
      <c r="L1202" s="444">
        <f t="shared" ca="1" si="106"/>
        <v>-37643690.497558467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-37643690.497558467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-156848.7104064936</v>
      </c>
      <c r="L1203" s="444">
        <f t="shared" ca="1" si="106"/>
        <v>-37800539.207964964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-37800539.207964964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-157502.246699854</v>
      </c>
      <c r="L1204" s="444">
        <f t="shared" ca="1" si="106"/>
        <v>-37958041.454664819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-37958041.454664819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-158158.5060611034</v>
      </c>
      <c r="L1205" s="444">
        <f t="shared" ca="1" si="106"/>
        <v>-38116199.960725926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-38116199.960725926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-158817.49983635801</v>
      </c>
      <c r="L1206" s="444">
        <f t="shared" ca="1" si="106"/>
        <v>-38275017.460562281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-38275017.460562281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-159479.23941900951</v>
      </c>
      <c r="L1207" s="444">
        <f t="shared" ca="1" si="106"/>
        <v>-38434496.699981287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-38434496.699981287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-160143.73624992202</v>
      </c>
      <c r="L1208" s="444">
        <f t="shared" ca="1" si="106"/>
        <v>-38594640.436231211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-38594640.436231211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-160811.00181763005</v>
      </c>
      <c r="L1209" s="444">
        <f t="shared" ca="1" si="106"/>
        <v>-38755451.43804884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-38755451.43804884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-161481.04765853682</v>
      </c>
      <c r="L1210" s="444">
        <f t="shared" ca="1" si="106"/>
        <v>-38916932.48570738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-38916932.48570738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-162153.88535711408</v>
      </c>
      <c r="L1211" s="444">
        <f t="shared" ca="1" si="106"/>
        <v>-39079086.371064492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-39079086.371064492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-162829.52654610205</v>
      </c>
      <c r="L1212" s="444">
        <f t="shared" ca="1" si="106"/>
        <v>-39241915.897610597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-39241915.897610597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-163507.98290671082</v>
      </c>
      <c r="L1213" s="444">
        <f t="shared" ca="1" si="106"/>
        <v>-39405423.880517311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-39405423.880517311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-164189.26616882213</v>
      </c>
      <c r="L1214" s="444">
        <f t="shared" ca="1" si="106"/>
        <v>-39569613.146686137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-39569613.146686137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-164873.38811119224</v>
      </c>
      <c r="L1215" s="444">
        <f t="shared" ca="1" si="106"/>
        <v>-39734486.534797326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-39734486.534797326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-165560.36056165551</v>
      </c>
      <c r="L1216" s="444">
        <f t="shared" ca="1" si="106"/>
        <v>-39900046.89535898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-39900046.89535898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-166250.19539732908</v>
      </c>
      <c r="L1217" s="444">
        <f t="shared" ca="1" si="106"/>
        <v>-40066297.090756312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-40066297.090756312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-166942.90454481795</v>
      </c>
      <c r="L1218" s="444">
        <f t="shared" ca="1" si="106"/>
        <v>-40233239.995301127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-40233239.995301127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-167638.49998042136</v>
      </c>
      <c r="L1219" s="444">
        <f t="shared" ca="1" si="106"/>
        <v>-40400878.495281547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-40400878.495281547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-168336.99373033977</v>
      </c>
      <c r="L1220" s="444">
        <f t="shared" ca="1" si="106"/>
        <v>-40569215.489011884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-40569215.489011884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-169038.39787088285</v>
      </c>
      <c r="L1221" s="444">
        <f t="shared" ca="1" si="106"/>
        <v>-40738253.886882767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-40738253.886882767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-169742.7245286782</v>
      </c>
      <c r="L1222" s="444">
        <f t="shared" ca="1" si="106"/>
        <v>-40907996.611411445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-40907996.611411445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-170449.98588088102</v>
      </c>
      <c r="L1223" s="444">
        <f t="shared" ca="1" si="106"/>
        <v>-41078446.597292326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-41078446.597292326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-171160.1941553847</v>
      </c>
      <c r="L1224" s="444">
        <f t="shared" ca="1" si="106"/>
        <v>-41249606.791447714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-41249606.791447714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-171873.36163103214</v>
      </c>
      <c r="L1225" s="444">
        <f t="shared" ca="1" si="106"/>
        <v>-41421480.15307875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-41421480.15307875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-172589.50063782811</v>
      </c>
      <c r="L1226" s="444">
        <f t="shared" ca="1" si="106"/>
        <v>-41594069.653716579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-41594069.653716579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-173308.6235571524</v>
      </c>
      <c r="L1227" s="444">
        <f t="shared" ca="1" si="106"/>
        <v>-41767378.277273729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-41767378.277273729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-174030.74282197386</v>
      </c>
      <c r="L1228" s="444">
        <f t="shared" ca="1" si="106"/>
        <v>-41941409.020095706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-41941409.020095706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-174755.87091706545</v>
      </c>
      <c r="L1229" s="444">
        <f t="shared" ca="1" si="106"/>
        <v>-42116164.891012773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-42116164.891012773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-175484.02037921987</v>
      </c>
      <c r="L1230" s="444">
        <f t="shared" ca="1" si="106"/>
        <v>-42291648.911391996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-42291648.911391996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-176215.20379746665</v>
      </c>
      <c r="L1231" s="444">
        <f t="shared" ca="1" si="106"/>
        <v>-42467864.115189463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-42467864.115189463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-176949.43381328942</v>
      </c>
      <c r="L1232" s="444">
        <f t="shared" ca="1" si="106"/>
        <v>-42644813.549002752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-42644813.549002752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-177686.72312084481</v>
      </c>
      <c r="L1233" s="444">
        <f t="shared" ca="1" si="106"/>
        <v>-42822500.272123598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-42822500.272123598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-178427.08446718164</v>
      </c>
      <c r="L1234" s="444">
        <f t="shared" ca="1" si="106"/>
        <v>-43000927.356590778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-43000927.356590778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-179170.53065246157</v>
      </c>
      <c r="L1235" s="444">
        <f t="shared" ca="1" si="106"/>
        <v>-43180097.887243241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-43180097.887243241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-179917.07453018017</v>
      </c>
      <c r="L1236" s="444">
        <f t="shared" ca="1" si="106"/>
        <v>-43360014.961773418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-43360014.961773418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-180666.72900738925</v>
      </c>
      <c r="L1237" s="444">
        <f t="shared" ca="1" si="106"/>
        <v>-43540681.690780804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-43540681.690780804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-181419.50704492</v>
      </c>
      <c r="L1238" s="444">
        <f t="shared" ca="1" si="106"/>
        <v>-43722101.197825722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-43722101.197825722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-182175.42165760716</v>
      </c>
      <c r="L1239" s="444">
        <f t="shared" ca="1" si="106"/>
        <v>-43904276.619483329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-43904276.619483329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-182934.48591451388</v>
      </c>
      <c r="L1240" s="444">
        <f t="shared" ca="1" si="106"/>
        <v>-44087211.105397843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-44087211.105397843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-183696.71293915767</v>
      </c>
      <c r="L1241" s="444">
        <f t="shared" ca="1" si="106"/>
        <v>-44270907.818337001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-44270907.818337001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-184462.11590973751</v>
      </c>
      <c r="L1242" s="444">
        <f t="shared" ca="1" si="106"/>
        <v>-44455369.934246741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-44455369.934246741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-185230.70805936141</v>
      </c>
      <c r="L1243" s="444">
        <f t="shared" ca="1" si="106"/>
        <v>-44640600.642306104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-44640600.642306104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-186002.50267627544</v>
      </c>
      <c r="L1244" s="444">
        <f t="shared" ca="1" si="106"/>
        <v>-44826603.144982383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-44826603.144982383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-186777.51310409326</v>
      </c>
      <c r="L1245" s="444">
        <f t="shared" ca="1" si="106"/>
        <v>-45013380.658086479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-45013380.658086479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-187555.75274202699</v>
      </c>
      <c r="L1246" s="444">
        <f t="shared" ca="1" si="106"/>
        <v>-45200936.410828508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-45200936.410828508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-188337.23504511878</v>
      </c>
      <c r="L1247" s="444">
        <f t="shared" ca="1" si="106"/>
        <v>-45389273.645873629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-45389273.645873629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-189121.97352447346</v>
      </c>
      <c r="L1248" s="444">
        <f t="shared" ca="1" si="106"/>
        <v>-45578395.619398102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-45578395.619398102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-189909.9817474921</v>
      </c>
      <c r="L1249" s="444">
        <f t="shared" ca="1" si="106"/>
        <v>-45768305.601145595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-45768305.601145595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-190701.27333810664</v>
      </c>
      <c r="L1250" s="444">
        <f t="shared" ca="1" si="106"/>
        <v>-45959006.874483705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-45959006.874483705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-191495.86197701545</v>
      </c>
      <c r="L1251" s="444">
        <f t="shared" ca="1" si="106"/>
        <v>-46150502.736460723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-46150502.736460723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-192293.76140191968</v>
      </c>
      <c r="L1252" s="444">
        <f t="shared" ca="1" si="106"/>
        <v>-46342796.497862644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-46342796.497862644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-193094.98540776101</v>
      </c>
      <c r="L1253" s="444">
        <f t="shared" ca="1" si="106"/>
        <v>-46535891.483270407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-46535891.483270407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-193899.54784696002</v>
      </c>
      <c r="L1254" s="444">
        <f t="shared" ca="1" si="106"/>
        <v>-46729791.031117365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-46729791.031117365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-194707.4626296557</v>
      </c>
      <c r="L1255" s="444">
        <f t="shared" ca="1" si="106"/>
        <v>-46924498.493747018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-46924498.493747018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-195518.7437239459</v>
      </c>
      <c r="L1256" s="444">
        <f t="shared" ca="1" si="106"/>
        <v>-47120017.237470962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-47120017.237470962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-196333.40515612901</v>
      </c>
      <c r="L1257" s="444">
        <f t="shared" ca="1" si="106"/>
        <v>-47316350.64262709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-47316350.64262709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-197151.46101094619</v>
      </c>
      <c r="L1258" s="444">
        <f t="shared" ca="1" si="106"/>
        <v>-47513502.103638038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-47513502.103638038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-197972.92543182516</v>
      </c>
      <c r="L1259" s="444">
        <f t="shared" ca="1" si="106"/>
        <v>-47711475.029069863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-47711475.029069863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-198797.81262112444</v>
      </c>
      <c r="L1260" s="444">
        <f t="shared" ca="1" si="106"/>
        <v>-47910272.841690987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-47910272.841690987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-199626.1368403791</v>
      </c>
      <c r="L1261" s="444">
        <f t="shared" ca="1" si="106"/>
        <v>-48109898.978531368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-48109898.978531368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-200457.91241054737</v>
      </c>
      <c r="L1262" s="444">
        <f t="shared" ca="1" si="106"/>
        <v>-48310356.890941918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-48310356.890941918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-201293.15371225798</v>
      </c>
      <c r="L1263" s="444">
        <f t="shared" ca="1" si="106"/>
        <v>-48511650.044654176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-48511650.044654176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-202131.87518605907</v>
      </c>
      <c r="L1264" s="444">
        <f t="shared" ca="1" si="106"/>
        <v>-48713781.919840232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-48713781.919840232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-202974.09133266762</v>
      </c>
      <c r="L1265" s="444">
        <f t="shared" ca="1" si="106"/>
        <v>-48916756.011172898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-48916756.011172898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-203819.81671322041</v>
      </c>
      <c r="L1266" s="444">
        <f t="shared" ca="1" si="106"/>
        <v>-49120575.827886119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-49120575.827886119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-204669.06594952551</v>
      </c>
      <c r="L1267" s="444">
        <f t="shared" ca="1" si="106"/>
        <v>-49325244.893835641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-49325244.893835641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-205521.85372431518</v>
      </c>
      <c r="L1268" s="444">
        <f t="shared" ca="1" si="106"/>
        <v>-49530766.747559957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-49530766.747559957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-206378.19478149983</v>
      </c>
      <c r="L1269" s="444">
        <f t="shared" ca="1" si="106"/>
        <v>-49737144.942341454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-49737144.942341454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-207238.10392642271</v>
      </c>
      <c r="L1270" s="444">
        <f t="shared" ca="1" si="106"/>
        <v>-49944383.046267875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-49944383.046267875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-208101.59602611614</v>
      </c>
      <c r="L1271" s="444">
        <f t="shared" ca="1" si="106"/>
        <v>-50152484.64229399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-50152484.64229399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-208968.6860095583</v>
      </c>
      <c r="L1272" s="444">
        <f t="shared" ca="1" si="106"/>
        <v>-50361453.328303546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-50361453.328303546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-209839.38886793144</v>
      </c>
      <c r="L1273" s="444">
        <f t="shared" ca="1" si="106"/>
        <v>-50571292.717171475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-50571292.717171475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-210713.71965488113</v>
      </c>
      <c r="L1274" s="444">
        <f t="shared" ca="1" si="106"/>
        <v>-50782006.436826356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-50782006.436826356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-211591.69348677646</v>
      </c>
      <c r="L1275" s="444">
        <f t="shared" ca="1" si="106"/>
        <v>-50993598.130313136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-50993598.130313136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-212473.3255429714</v>
      </c>
      <c r="L1276" s="444">
        <f t="shared" ca="1" si="106"/>
        <v>-51206071.455856107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-51206071.455856107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-213358.63106606712</v>
      </c>
      <c r="L1277" s="444">
        <f t="shared" ca="1" si="106"/>
        <v>-51419430.086922176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-51419430.086922176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-214247.62536217572</v>
      </c>
      <c r="L1278" s="444">
        <f t="shared" ca="1" si="106"/>
        <v>-51633677.712284349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-51633677.712284349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-215140.32380118477</v>
      </c>
      <c r="L1279" s="444">
        <f t="shared" ca="1" si="106"/>
        <v>-51848818.036085531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-51848818.036085531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-216036.74181702305</v>
      </c>
      <c r="L1280" s="444">
        <f t="shared" ca="1" si="106"/>
        <v>-52064854.777902551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-52064854.777902551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-216936.89490792729</v>
      </c>
      <c r="L1281" s="444">
        <f t="shared" ca="1" si="106"/>
        <v>-52281791.67281048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-52281791.67281048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-217840.7986367103</v>
      </c>
      <c r="L1282" s="444">
        <f t="shared" ca="1" si="106"/>
        <v>-52499632.471447192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-52499632.471447192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-218748.46863102997</v>
      </c>
      <c r="L1283" s="444">
        <f t="shared" ref="L1283:L1537" ca="1" si="127">I1283-J1283+K1283</f>
        <v>-52718380.940078221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-52718380.940078221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-219659.92058365926</v>
      </c>
      <c r="L1284" s="444">
        <f t="shared" ca="1" si="127"/>
        <v>-52938040.860661879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-52938040.860661879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-220575.17025275785</v>
      </c>
      <c r="L1285" s="444">
        <f t="shared" ca="1" si="127"/>
        <v>-53158616.030914634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-53158616.030914634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-221494.23346214427</v>
      </c>
      <c r="L1286" s="444">
        <f t="shared" ca="1" si="127"/>
        <v>-53380110.264376782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-53380110.264376782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-222417.12610156991</v>
      </c>
      <c r="L1287" s="444">
        <f t="shared" ca="1" si="127"/>
        <v>-53602527.39047835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-53602527.39047835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-223343.86412699311</v>
      </c>
      <c r="L1288" s="444">
        <f t="shared" ca="1" si="127"/>
        <v>-53825871.254605345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-53825871.254605345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-224274.4635608556</v>
      </c>
      <c r="L1289" s="444">
        <f t="shared" ca="1" si="127"/>
        <v>-54050145.718166202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-54050145.718166202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-225208.94049235914</v>
      </c>
      <c r="L1290" s="444">
        <f t="shared" ca="1" si="127"/>
        <v>-54275354.658658564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-54275354.658658564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-226147.311077744</v>
      </c>
      <c r="L1291" s="444">
        <f t="shared" ca="1" si="127"/>
        <v>-54501501.969736308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-54501501.969736308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-227089.59154056796</v>
      </c>
      <c r="L1292" s="444">
        <f t="shared" ca="1" si="127"/>
        <v>-54728591.561276875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-54728591.561276875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-228035.79817198697</v>
      </c>
      <c r="L1293" s="444">
        <f t="shared" ca="1" si="127"/>
        <v>-54956627.359448865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-54956627.359448865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-228985.94733103694</v>
      </c>
      <c r="L1294" s="444">
        <f t="shared" ca="1" si="127"/>
        <v>-55185613.306779899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-55185613.306779899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-229940.05544491622</v>
      </c>
      <c r="L1295" s="444">
        <f t="shared" ca="1" si="127"/>
        <v>-55415553.362224817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-55415553.362224817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-230898.13900927003</v>
      </c>
      <c r="L1296" s="444">
        <f t="shared" ca="1" si="127"/>
        <v>-55646451.501234084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-55646451.501234084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-231860.21458847536</v>
      </c>
      <c r="L1297" s="444">
        <f t="shared" ca="1" si="127"/>
        <v>-55878311.715822563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-55878311.715822563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-232826.29881592738</v>
      </c>
      <c r="L1298" s="444">
        <f t="shared" ca="1" si="127"/>
        <v>-56111138.014638491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-56111138.014638491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-233796.40839432704</v>
      </c>
      <c r="L1299" s="444">
        <f t="shared" ca="1" si="127"/>
        <v>-56344934.42303282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-56344934.42303282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-234770.56009597005</v>
      </c>
      <c r="L1300" s="444">
        <f t="shared" ca="1" si="127"/>
        <v>-56579704.983128794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-56579704.983128794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-235748.77076303665</v>
      </c>
      <c r="L1301" s="444">
        <f t="shared" ca="1" si="127"/>
        <v>-56815453.753891833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-56815453.753891833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-236731.05730788264</v>
      </c>
      <c r="L1302" s="444">
        <f t="shared" ca="1" si="127"/>
        <v>-57052184.811199717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-57052184.811199717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-237717.43671333219</v>
      </c>
      <c r="L1303" s="444">
        <f t="shared" ca="1" si="127"/>
        <v>-57289902.247913048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-57289902.247913048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-238707.92603297104</v>
      </c>
      <c r="L1304" s="444">
        <f t="shared" ca="1" si="127"/>
        <v>-57528610.173946016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-57528610.173946016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-239702.54239144173</v>
      </c>
      <c r="L1305" s="444">
        <f t="shared" ca="1" si="127"/>
        <v>-57768312.716337457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-57768312.716337457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-240701.30298473939</v>
      </c>
      <c r="L1306" s="444">
        <f t="shared" ca="1" si="127"/>
        <v>-58009014.019322194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-58009014.019322194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-241704.22508050915</v>
      </c>
      <c r="L1307" s="444">
        <f t="shared" ca="1" si="127"/>
        <v>-58250718.244402707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-58250718.244402707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-242711.32601834458</v>
      </c>
      <c r="L1308" s="444">
        <f t="shared" ca="1" si="127"/>
        <v>-58493429.570421048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-58493429.570421048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-243722.62321008768</v>
      </c>
      <c r="L1309" s="444">
        <f t="shared" ca="1" si="127"/>
        <v>-58737152.193631135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-58737152.193631135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-244738.13414012972</v>
      </c>
      <c r="L1310" s="444">
        <f t="shared" ca="1" si="127"/>
        <v>-58981890.327771261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-58981890.327771261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-245757.87636571357</v>
      </c>
      <c r="L1311" s="444">
        <f t="shared" ca="1" si="127"/>
        <v>-59227648.204136975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-59227648.204136975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-246781.86751723741</v>
      </c>
      <c r="L1312" s="444">
        <f t="shared" ca="1" si="127"/>
        <v>-59474430.071654215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-59474430.071654215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-247810.12529855923</v>
      </c>
      <c r="L1313" s="444">
        <f t="shared" ca="1" si="127"/>
        <v>-59722240.196952775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-59722240.196952775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-248842.6674873032</v>
      </c>
      <c r="L1314" s="444">
        <f t="shared" ca="1" si="127"/>
        <v>-59971082.864440076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-59971082.864440076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-249879.51193516699</v>
      </c>
      <c r="L1315" s="444">
        <f t="shared" ca="1" si="127"/>
        <v>-60220962.376375243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-60220962.376375243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-250920.67656823018</v>
      </c>
      <c r="L1316" s="444">
        <f t="shared" ca="1" si="127"/>
        <v>-60471883.052943476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-60471883.052943476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-251966.17938726451</v>
      </c>
      <c r="L1317" s="444">
        <f t="shared" ca="1" si="127"/>
        <v>-60723849.232330739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-60723849.232330739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-253016.03846804475</v>
      </c>
      <c r="L1318" s="444">
        <f t="shared" ca="1" si="127"/>
        <v>-60976865.270798787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-60976865.270798787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-254070.27196166161</v>
      </c>
      <c r="L1319" s="444">
        <f t="shared" ca="1" si="127"/>
        <v>-61230935.542760447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-61230935.542760447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-255128.89809483517</v>
      </c>
      <c r="L1320" s="444">
        <f t="shared" ca="1" si="127"/>
        <v>-61486064.44085528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-61486064.44085528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-256191.93517023034</v>
      </c>
      <c r="L1321" s="444">
        <f t="shared" ca="1" si="127"/>
        <v>-61742256.376025513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-61742256.376025513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-257259.40156677295</v>
      </c>
      <c r="L1322" s="444">
        <f t="shared" ca="1" si="127"/>
        <v>-61999515.777592286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-61999515.777592286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-258331.31573996786</v>
      </c>
      <c r="L1323" s="444">
        <f t="shared" ca="1" si="127"/>
        <v>-62257847.093332253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-62257847.093332253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-259407.69622221772</v>
      </c>
      <c r="L1324" s="444">
        <f t="shared" ca="1" si="127"/>
        <v>-62517254.789554469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-62517254.789554469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-260488.56162314364</v>
      </c>
      <c r="L1325" s="444">
        <f t="shared" ca="1" si="127"/>
        <v>-62777743.35117761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-62777743.35117761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-261573.93062990671</v>
      </c>
      <c r="L1326" s="444">
        <f t="shared" ca="1" si="127"/>
        <v>-63039317.281807519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-63039317.281807519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-262663.8220075313</v>
      </c>
      <c r="L1327" s="444">
        <f t="shared" ca="1" si="127"/>
        <v>-63301981.103815049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-63301981.103815049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-263758.25459922937</v>
      </c>
      <c r="L1328" s="444">
        <f t="shared" ca="1" si="127"/>
        <v>-63565739.358414277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-63565739.358414277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-264857.24732672615</v>
      </c>
      <c r="L1329" s="444">
        <f t="shared" ca="1" si="127"/>
        <v>-63830596.605741002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-63830596.605741002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-265960.8191905875</v>
      </c>
      <c r="L1330" s="444">
        <f t="shared" ca="1" si="127"/>
        <v>-64096557.424931586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-64096557.424931586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-267068.98927054828</v>
      </c>
      <c r="L1331" s="444">
        <f t="shared" ca="1" si="127"/>
        <v>-64363626.414202131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-64363626.414202131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-268181.77672584221</v>
      </c>
      <c r="L1332" s="444">
        <f t="shared" ca="1" si="127"/>
        <v>-64631808.190927975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-64631808.190927975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-269299.20079553325</v>
      </c>
      <c r="L1333" s="444">
        <f t="shared" ca="1" si="127"/>
        <v>-64901107.391723506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-64901107.391723506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-270421.28079884796</v>
      </c>
      <c r="L1334" s="444">
        <f t="shared" ca="1" si="127"/>
        <v>-65171528.672522351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-65171528.672522351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-271548.03613550978</v>
      </c>
      <c r="L1335" s="444">
        <f t="shared" ca="1" si="127"/>
        <v>-65443076.708657861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-65443076.708657861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-272679.48628607439</v>
      </c>
      <c r="L1336" s="444">
        <f t="shared" ca="1" si="127"/>
        <v>-65715756.194943935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-65715756.194943935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-273815.65081226634</v>
      </c>
      <c r="L1337" s="444">
        <f t="shared" ca="1" si="127"/>
        <v>-65989571.845756203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-65989571.845756203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-274956.54935731756</v>
      </c>
      <c r="L1338" s="444">
        <f t="shared" ca="1" si="127"/>
        <v>-66264528.39511352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-66264528.39511352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-276102.20164630632</v>
      </c>
      <c r="L1339" s="444">
        <f t="shared" ca="1" si="127"/>
        <v>-66540630.596759826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-66540630.596759826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-277252.62748649926</v>
      </c>
      <c r="L1340" s="444">
        <f t="shared" ca="1" si="127"/>
        <v>-66817883.224246323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-66817883.224246323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-278407.846767693</v>
      </c>
      <c r="L1341" s="444">
        <f t="shared" ca="1" si="127"/>
        <v>-67096291.071014017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-67096291.071014017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-279567.87946255843</v>
      </c>
      <c r="L1342" s="444">
        <f t="shared" ca="1" si="127"/>
        <v>-67375858.950476572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-67375858.950476572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-280732.74562698574</v>
      </c>
      <c r="L1343" s="444">
        <f t="shared" ca="1" si="127"/>
        <v>-67656591.696103558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-67656591.696103558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-281902.46540043148</v>
      </c>
      <c r="L1344" s="444">
        <f t="shared" ca="1" si="127"/>
        <v>-67938494.161503986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-67938494.161503986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-283077.05900626659</v>
      </c>
      <c r="L1345" s="444">
        <f t="shared" ca="1" si="127"/>
        <v>-68221571.220510259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-68221571.220510259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-284256.54675212607</v>
      </c>
      <c r="L1346" s="444">
        <f t="shared" ca="1" si="127"/>
        <v>-68505827.767262384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-68505827.767262384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-285440.94903025992</v>
      </c>
      <c r="L1347" s="444">
        <f t="shared" ca="1" si="127"/>
        <v>-68791268.71629265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-68791268.71629265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-286630.28631788603</v>
      </c>
      <c r="L1348" s="444">
        <f t="shared" ca="1" si="127"/>
        <v>-69077899.002610534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-69077899.002610534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-287824.57917754387</v>
      </c>
      <c r="L1349" s="444">
        <f t="shared" ca="1" si="127"/>
        <v>-69365723.581788078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-69365723.581788078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-289023.84825745033</v>
      </c>
      <c r="L1350" s="444">
        <f t="shared" ca="1" si="127"/>
        <v>-69654747.43004553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-69654747.43004553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-290228.11429185636</v>
      </c>
      <c r="L1351" s="444">
        <f t="shared" ca="1" si="127"/>
        <v>-69944975.544337392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-69944975.544337392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-291437.39810140582</v>
      </c>
      <c r="L1352" s="444">
        <f t="shared" ca="1" si="127"/>
        <v>-70236412.942438796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-70236412.942438796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-292651.720593495</v>
      </c>
      <c r="L1353" s="444">
        <f t="shared" ca="1" si="127"/>
        <v>-70529064.663032293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-70529064.663032293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-293871.10276263457</v>
      </c>
      <c r="L1354" s="444">
        <f t="shared" ca="1" si="127"/>
        <v>-70822935.765794933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-70822935.765794933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-295095.56569081219</v>
      </c>
      <c r="L1355" s="444">
        <f t="shared" ca="1" si="127"/>
        <v>-71118031.331485748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-71118031.331485748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-296325.13054785726</v>
      </c>
      <c r="L1356" s="444">
        <f t="shared" ca="1" si="127"/>
        <v>-71414356.4620336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-71414356.4620336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-297559.81859180669</v>
      </c>
      <c r="L1357" s="444">
        <f t="shared" ca="1" si="127"/>
        <v>-71711916.280625403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-71711916.280625403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-298799.65116927249</v>
      </c>
      <c r="L1358" s="444">
        <f t="shared" ca="1" si="127"/>
        <v>-72010715.931794673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-72010715.931794673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-300044.64971581113</v>
      </c>
      <c r="L1359" s="444">
        <f t="shared" ca="1" si="127"/>
        <v>-72310760.581510484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-72310760.581510484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-301294.83575629367</v>
      </c>
      <c r="L1360" s="444">
        <f t="shared" ca="1" si="127"/>
        <v>-72612055.417266771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-72612055.417266771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-302550.23090527824</v>
      </c>
      <c r="L1361" s="444">
        <f t="shared" ca="1" si="127"/>
        <v>-72914605.648172051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-72914605.648172051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-303810.85686738353</v>
      </c>
      <c r="L1362" s="444">
        <f t="shared" ca="1" si="127"/>
        <v>-73218416.505039439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-73218416.505039439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-305076.73543766432</v>
      </c>
      <c r="L1363" s="444">
        <f t="shared" ca="1" si="127"/>
        <v>-73523493.2404771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-73523493.2404771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-306347.88850198791</v>
      </c>
      <c r="L1364" s="444">
        <f t="shared" ca="1" si="127"/>
        <v>-73829841.128979087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-73829841.128979087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-307624.33803741285</v>
      </c>
      <c r="L1365" s="444">
        <f t="shared" ca="1" si="127"/>
        <v>-74137465.467016503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-74137465.467016503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-308906.10611256876</v>
      </c>
      <c r="L1366" s="444">
        <f t="shared" ca="1" si="127"/>
        <v>-74446371.573129073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-74446371.573129073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-310193.21488803782</v>
      </c>
      <c r="L1367" s="444">
        <f t="shared" ca="1" si="127"/>
        <v>-74756564.788017109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-74756564.788017109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-311485.68661673798</v>
      </c>
      <c r="L1368" s="444">
        <f t="shared" ca="1" si="127"/>
        <v>-75068050.474633843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-75068050.474633843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-312783.54364430765</v>
      </c>
      <c r="L1369" s="444">
        <f t="shared" ca="1" si="127"/>
        <v>-75380834.018278152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-75380834.018278152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-314086.80840949231</v>
      </c>
      <c r="L1370" s="444">
        <f t="shared" ca="1" si="127"/>
        <v>-75694920.826687649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-75694920.826687649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-315395.50344453187</v>
      </c>
      <c r="L1371" s="444">
        <f t="shared" ca="1" si="127"/>
        <v>-76010316.330132186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-76010316.330132186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-316709.65137555078</v>
      </c>
      <c r="L1372" s="444">
        <f t="shared" ca="1" si="127"/>
        <v>-76327025.981507733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-76327025.981507733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-318029.27492294891</v>
      </c>
      <c r="L1373" s="444">
        <f t="shared" ca="1" si="127"/>
        <v>-76645055.256430686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-76645055.256430686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-319354.39690179453</v>
      </c>
      <c r="L1374" s="444">
        <f t="shared" ca="1" si="127"/>
        <v>-76964409.653332487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-76964409.653332487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-320685.04022221867</v>
      </c>
      <c r="L1375" s="444">
        <f t="shared" ca="1" si="127"/>
        <v>-77285094.693554699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-77285094.693554699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-322021.22788981127</v>
      </c>
      <c r="L1376" s="444">
        <f t="shared" ca="1" si="127"/>
        <v>-77607115.921444505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-77607115.921444505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-323362.9830060188</v>
      </c>
      <c r="L1377" s="444">
        <f t="shared" ca="1" si="127"/>
        <v>-77930478.904450521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-77930478.904450521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-324710.32876854384</v>
      </c>
      <c r="L1378" s="444">
        <f t="shared" ca="1" si="127"/>
        <v>-78255189.233219057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-78255189.233219057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-326063.28847174608</v>
      </c>
      <c r="L1379" s="444">
        <f t="shared" ca="1" si="127"/>
        <v>-78581252.521690801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-78581252.521690801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-327421.88550704502</v>
      </c>
      <c r="L1380" s="444">
        <f t="shared" ca="1" si="127"/>
        <v>-78908674.407197848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-78908674.407197848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-328786.14336332434</v>
      </c>
      <c r="L1381" s="444">
        <f t="shared" ca="1" si="127"/>
        <v>-79237460.550561175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-79237460.550561175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-330156.08562733821</v>
      </c>
      <c r="L1382" s="444">
        <f t="shared" ca="1" si="127"/>
        <v>-79567616.636188507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-79567616.636188507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-331531.73598411877</v>
      </c>
      <c r="L1383" s="444">
        <f t="shared" ca="1" si="127"/>
        <v>-79899148.372172624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-79899148.372172624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-332913.11821738596</v>
      </c>
      <c r="L1384" s="444">
        <f t="shared" ca="1" si="127"/>
        <v>-80232061.490390003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-80232061.490390003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-334300.25620995834</v>
      </c>
      <c r="L1385" s="444">
        <f t="shared" ca="1" si="127"/>
        <v>-80566361.746599957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-80566361.746599957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-335693.17394416651</v>
      </c>
      <c r="L1386" s="444">
        <f t="shared" ca="1" si="127"/>
        <v>-80902054.920544118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-80902054.920544118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-337091.89550226717</v>
      </c>
      <c r="L1387" s="444">
        <f t="shared" ca="1" si="127"/>
        <v>-81239146.816046387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-81239146.816046387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-338496.44506685995</v>
      </c>
      <c r="L1388" s="444">
        <f t="shared" ca="1" si="127"/>
        <v>-81577643.261113241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-81577643.261113241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-339906.84692130517</v>
      </c>
      <c r="L1389" s="444">
        <f t="shared" ca="1" si="127"/>
        <v>-81917550.108034551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-81917550.108034551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-341323.12545014394</v>
      </c>
      <c r="L1390" s="444">
        <f t="shared" ca="1" si="127"/>
        <v>-82258873.2334847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-82258873.2334847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-342745.30513951957</v>
      </c>
      <c r="L1391" s="444">
        <f t="shared" ca="1" si="127"/>
        <v>-82601618.538624227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-82601618.538624227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-344173.41057760094</v>
      </c>
      <c r="L1392" s="444">
        <f t="shared" ca="1" si="127"/>
        <v>-82945791.949201822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-82945791.949201822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-345607.46645500761</v>
      </c>
      <c r="L1393" s="444">
        <f t="shared" ca="1" si="127"/>
        <v>-83291399.415656835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-83291399.415656835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-347047.49756523682</v>
      </c>
      <c r="L1394" s="444">
        <f t="shared" ca="1" si="127"/>
        <v>-83638446.913222075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-83638446.913222075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-348493.52880509198</v>
      </c>
      <c r="L1395" s="444">
        <f t="shared" ca="1" si="127"/>
        <v>-83986940.442027166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-83986940.442027166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-349945.58517511317</v>
      </c>
      <c r="L1396" s="444">
        <f t="shared" ca="1" si="127"/>
        <v>-84336886.027202278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-84336886.027202278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-351403.69178000948</v>
      </c>
      <c r="L1397" s="444">
        <f t="shared" ca="1" si="127"/>
        <v>-84688289.718982294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-84688289.718982294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-352867.87382909289</v>
      </c>
      <c r="L1398" s="444">
        <f t="shared" ca="1" si="127"/>
        <v>-85041157.592811391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-85041157.592811391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-354338.15663671412</v>
      </c>
      <c r="L1399" s="444">
        <f t="shared" ca="1" si="127"/>
        <v>-85395495.749448106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-85395495.749448106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-355814.56562270044</v>
      </c>
      <c r="L1400" s="444">
        <f t="shared" ca="1" si="127"/>
        <v>-85751310.315070808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-85751310.315070808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-357297.12631279504</v>
      </c>
      <c r="L1401" s="444">
        <f t="shared" ca="1" si="127"/>
        <v>-86108607.4413836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-86108607.4413836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-358785.86433909833</v>
      </c>
      <c r="L1402" s="444">
        <f t="shared" ca="1" si="127"/>
        <v>-86467393.305722699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-86467393.305722699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-360280.80544051126</v>
      </c>
      <c r="L1403" s="444">
        <f t="shared" ca="1" si="127"/>
        <v>-86827674.111163214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-86827674.111163214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-361781.97546318005</v>
      </c>
      <c r="L1404" s="444">
        <f t="shared" ca="1" si="127"/>
        <v>-87189456.086626396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-87189456.086626396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-363289.40036094328</v>
      </c>
      <c r="L1405" s="444">
        <f t="shared" ca="1" si="127"/>
        <v>-87552745.486987337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-87552745.486987337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-364803.10619578057</v>
      </c>
      <c r="L1406" s="444">
        <f t="shared" ca="1" si="127"/>
        <v>-87917548.593183115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-87917548.593183115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-366323.11913826299</v>
      </c>
      <c r="L1407" s="444">
        <f t="shared" ca="1" si="127"/>
        <v>-88283871.712321371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-88283871.712321371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-367849.46546800568</v>
      </c>
      <c r="L1408" s="444">
        <f t="shared" ca="1" si="127"/>
        <v>-88651721.177789375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-88651721.177789375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-369382.17157412239</v>
      </c>
      <c r="L1409" s="444">
        <f t="shared" ca="1" si="127"/>
        <v>-89021103.349363491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-89021103.349363491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-370921.26395568124</v>
      </c>
      <c r="L1410" s="444">
        <f t="shared" ca="1" si="127"/>
        <v>-89392024.613319173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-89392024.613319173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-372466.76922216325</v>
      </c>
      <c r="L1411" s="444">
        <f t="shared" ca="1" si="127"/>
        <v>-89764491.382541344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-89764491.382541344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-374018.71409392229</v>
      </c>
      <c r="L1412" s="444">
        <f t="shared" ca="1" si="127"/>
        <v>-90138510.096635267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-90138510.096635267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-375577.12540264695</v>
      </c>
      <c r="L1413" s="444">
        <f t="shared" ca="1" si="127"/>
        <v>-90514087.222037911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-90514087.222037911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-377142.03009182465</v>
      </c>
      <c r="L1414" s="444">
        <f t="shared" ca="1" si="127"/>
        <v>-90891229.252129734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-90891229.252129734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-378713.4552172072</v>
      </c>
      <c r="L1415" s="444">
        <f t="shared" ca="1" si="127"/>
        <v>-91269942.707346946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-91269942.707346946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-380291.42794727895</v>
      </c>
      <c r="L1416" s="444">
        <f t="shared" ca="1" si="127"/>
        <v>-91650234.135294229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-91650234.135294229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-381875.97556372592</v>
      </c>
      <c r="L1417" s="444">
        <f t="shared" ca="1" si="127"/>
        <v>-92032110.110857949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-92032110.110857949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-383467.12546190812</v>
      </c>
      <c r="L1418" s="444">
        <f t="shared" ca="1" si="127"/>
        <v>-92415577.236319855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-92415577.236319855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-385064.90515133273</v>
      </c>
      <c r="L1419" s="444">
        <f t="shared" ca="1" si="127"/>
        <v>-92800642.141471192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-92800642.141471192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-386669.34225612995</v>
      </c>
      <c r="L1420" s="444">
        <f t="shared" ca="1" si="127"/>
        <v>-93187311.483727321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-93187311.483727321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-388280.4645155305</v>
      </c>
      <c r="L1421" s="444">
        <f t="shared" ca="1" si="127"/>
        <v>-93575591.948242858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-93575591.948242858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-389898.29978434526</v>
      </c>
      <c r="L1422" s="444">
        <f t="shared" ca="1" si="127"/>
        <v>-93965490.248027205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-93965490.248027205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-391522.87603344669</v>
      </c>
      <c r="L1423" s="444">
        <f t="shared" ca="1" si="127"/>
        <v>-94357013.124060646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-94357013.124060646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-393154.22135025269</v>
      </c>
      <c r="L1424" s="444">
        <f t="shared" ca="1" si="127"/>
        <v>-94750167.345410898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-94750167.345410898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-394792.36393921205</v>
      </c>
      <c r="L1425" s="444">
        <f t="shared" ca="1" si="127"/>
        <v>-95144959.709350109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-95144959.709350109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-396437.33212229214</v>
      </c>
      <c r="L1426" s="444">
        <f t="shared" ca="1" si="127"/>
        <v>-95541397.041472405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-95541397.041472405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-398089.15433946834</v>
      </c>
      <c r="L1427" s="444">
        <f t="shared" ca="1" si="127"/>
        <v>-95939486.195811868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-95939486.195811868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-399747.85914921609</v>
      </c>
      <c r="L1428" s="444">
        <f t="shared" ca="1" si="127"/>
        <v>-96339234.054961085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-96339234.054961085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-401413.47522900451</v>
      </c>
      <c r="L1429" s="444">
        <f t="shared" ca="1" si="127"/>
        <v>-96740647.530190095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-96740647.530190095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-403086.03137579205</v>
      </c>
      <c r="L1430" s="444">
        <f t="shared" ca="1" si="127"/>
        <v>-97143733.561565891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-97143733.561565891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-404765.55650652456</v>
      </c>
      <c r="L1431" s="444">
        <f t="shared" ca="1" si="127"/>
        <v>-97548499.11807242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-97548499.11807242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-406452.07965863508</v>
      </c>
      <c r="L1432" s="444">
        <f t="shared" ca="1" si="127"/>
        <v>-97954951.197731063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-97954951.197731063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-408145.62999054609</v>
      </c>
      <c r="L1433" s="444">
        <f t="shared" ca="1" si="127"/>
        <v>-98363096.827721611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-98363096.827721611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-409846.23678217339</v>
      </c>
      <c r="L1434" s="444">
        <f t="shared" ca="1" si="127"/>
        <v>-98772943.064503789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-98772943.064503789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-411553.92943543242</v>
      </c>
      <c r="L1435" s="444">
        <f t="shared" ca="1" si="127"/>
        <v>-99184496.993939221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-99184496.993939221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-413268.73747474677</v>
      </c>
      <c r="L1436" s="444">
        <f t="shared" ca="1" si="127"/>
        <v>-99597765.73141396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-99597765.73141396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-414990.69054755819</v>
      </c>
      <c r="L1437" s="444">
        <f t="shared" ca="1" si="127"/>
        <v>-100012756.42196152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-100012756.42196152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-416719.81842483964</v>
      </c>
      <c r="L1438" s="444">
        <f t="shared" ca="1" si="127"/>
        <v>-100429476.24038635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-100429476.24038635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-418456.1510016098</v>
      </c>
      <c r="L1439" s="444">
        <f t="shared" ca="1" si="127"/>
        <v>-100847932.39138795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-100847932.39138795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-420199.71829744981</v>
      </c>
      <c r="L1440" s="444">
        <f t="shared" ca="1" si="127"/>
        <v>-101268132.10968541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-101268132.10968541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-421950.5504570225</v>
      </c>
      <c r="L1441" s="444">
        <f t="shared" ca="1" si="127"/>
        <v>-101690082.66014242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-101690082.66014242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-423708.6777505934</v>
      </c>
      <c r="L1442" s="444">
        <f t="shared" ca="1" si="127"/>
        <v>-102113791.33789301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-102113791.33789301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-425474.1305745542</v>
      </c>
      <c r="L1443" s="444">
        <f t="shared" ca="1" si="127"/>
        <v>-102539265.46846756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-102539265.46846756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-427246.93945194816</v>
      </c>
      <c r="L1444" s="444">
        <f t="shared" ca="1" si="127"/>
        <v>-102966512.40791951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-102966512.40791951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-429027.13503299793</v>
      </c>
      <c r="L1445" s="444">
        <f t="shared" ca="1" si="127"/>
        <v>-103395539.54295251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-103395539.54295251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-430814.74809563544</v>
      </c>
      <c r="L1446" s="444">
        <f t="shared" ca="1" si="127"/>
        <v>-103826354.29104814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-103826354.29104814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-432609.80954603391</v>
      </c>
      <c r="L1447" s="444">
        <f t="shared" ca="1" si="127"/>
        <v>-104258964.10059418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-104258964.10059418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-434412.3504191424</v>
      </c>
      <c r="L1448" s="444">
        <f t="shared" ca="1" si="127"/>
        <v>-104693376.45101333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-104693376.45101333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-436222.40187922219</v>
      </c>
      <c r="L1449" s="444">
        <f t="shared" ca="1" si="127"/>
        <v>-105129598.85289255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-105129598.85289255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-438039.99522038567</v>
      </c>
      <c r="L1450" s="444">
        <f t="shared" ca="1" si="127"/>
        <v>-105567638.84811294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-105567638.84811294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-439865.16186713724</v>
      </c>
      <c r="L1451" s="444">
        <f t="shared" ca="1" si="127"/>
        <v>-106007504.00998008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-106007504.00998008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-441697.93337491702</v>
      </c>
      <c r="L1452" s="444">
        <f t="shared" ca="1" si="127"/>
        <v>-106449201.94335499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-106449201.94335499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-443538.34143064579</v>
      </c>
      <c r="L1453" s="444">
        <f t="shared" ca="1" si="127"/>
        <v>-106892740.28478564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-106892740.28478564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-445386.41785327351</v>
      </c>
      <c r="L1454" s="444">
        <f t="shared" ca="1" si="127"/>
        <v>-107338126.70263892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-107338126.70263892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-447242.19459432882</v>
      </c>
      <c r="L1455" s="444">
        <f t="shared" ca="1" si="127"/>
        <v>-107785368.89723325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-107785368.89723325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-449105.70373847184</v>
      </c>
      <c r="L1456" s="444">
        <f t="shared" ca="1" si="127"/>
        <v>-108234474.60097171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-108234474.60097171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-450976.97750404879</v>
      </c>
      <c r="L1457" s="444">
        <f t="shared" ca="1" si="127"/>
        <v>-108685451.57847576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-108685451.57847576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-452856.0482436489</v>
      </c>
      <c r="L1458" s="444">
        <f t="shared" ca="1" si="127"/>
        <v>-109138307.6267194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-109138307.6267194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-454742.94844466419</v>
      </c>
      <c r="L1459" s="444">
        <f t="shared" ca="1" si="127"/>
        <v>-109593050.57516406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-109593050.57516406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-456637.71072985028</v>
      </c>
      <c r="L1460" s="444">
        <f t="shared" ca="1" si="127"/>
        <v>-110049688.28589392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-110049688.28589392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-458540.36785789131</v>
      </c>
      <c r="L1461" s="444">
        <f t="shared" ca="1" si="127"/>
        <v>-110508228.65375181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-110508228.65375181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-460450.95272396586</v>
      </c>
      <c r="L1462" s="444">
        <f t="shared" ca="1" si="127"/>
        <v>-110968679.60647577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-110968679.60647577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-462369.49836031563</v>
      </c>
      <c r="L1463" s="444">
        <f t="shared" ca="1" si="127"/>
        <v>-111431049.10483609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-111431049.10483609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-464296.03793681704</v>
      </c>
      <c r="L1464" s="444">
        <f t="shared" ca="1" si="127"/>
        <v>-111895345.14277291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-111895345.14277291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-466230.60476155387</v>
      </c>
      <c r="L1465" s="444">
        <f t="shared" ca="1" si="127"/>
        <v>-112361575.74753447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-112361575.74753447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-468173.23228139355</v>
      </c>
      <c r="L1466" s="444">
        <f t="shared" ca="1" si="127"/>
        <v>-112829748.97981586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-112829748.97981586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-470123.95408256608</v>
      </c>
      <c r="L1467" s="444">
        <f t="shared" ca="1" si="127"/>
        <v>-113299872.93389842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-113299872.93389842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-472082.80389124341</v>
      </c>
      <c r="L1468" s="444">
        <f t="shared" ca="1" si="127"/>
        <v>-113771955.73778966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-113771955.73778966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-474049.81557412364</v>
      </c>
      <c r="L1469" s="444">
        <f t="shared" ca="1" si="127"/>
        <v>-114246005.55336379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-114246005.55336379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-476025.02313901577</v>
      </c>
      <c r="L1470" s="444">
        <f t="shared" ca="1" si="127"/>
        <v>-114722030.5765028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-114722030.5765028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-478008.46073542832</v>
      </c>
      <c r="L1471" s="444">
        <f t="shared" ca="1" si="127"/>
        <v>-115200039.03723823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-115200039.03723823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-480000.16265515925</v>
      </c>
      <c r="L1472" s="444">
        <f t="shared" ca="1" si="127"/>
        <v>-115680039.19989339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-115680039.19989339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-482000.16333288909</v>
      </c>
      <c r="L1473" s="444">
        <f t="shared" ca="1" si="127"/>
        <v>-116162039.36322628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-116162039.36322628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-484008.49734677613</v>
      </c>
      <c r="L1474" s="444">
        <f t="shared" ca="1" si="127"/>
        <v>-116646047.86057305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-116646047.86057305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-486025.19941905438</v>
      </c>
      <c r="L1475" s="444">
        <f t="shared" ca="1" si="127"/>
        <v>-117132073.0599921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-117132073.0599921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-488050.30441663373</v>
      </c>
      <c r="L1476" s="444">
        <f t="shared" ca="1" si="127"/>
        <v>-117620123.36440873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-117620123.36440873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-490083.84735170304</v>
      </c>
      <c r="L1477" s="444">
        <f t="shared" ca="1" si="127"/>
        <v>-118110207.21176043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-118110207.21176043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-492125.86338233511</v>
      </c>
      <c r="L1478" s="444">
        <f t="shared" ca="1" si="127"/>
        <v>-118602333.07514277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-118602333.07514277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-494176.38781309495</v>
      </c>
      <c r="L1479" s="444">
        <f t="shared" ca="1" si="127"/>
        <v>-119096509.46295586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-119096509.46295586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-496235.45609564934</v>
      </c>
      <c r="L1480" s="444">
        <f t="shared" ca="1" si="127"/>
        <v>-119592744.91905151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-119592744.91905151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-498303.10382938129</v>
      </c>
      <c r="L1481" s="444">
        <f t="shared" ca="1" si="127"/>
        <v>-120091048.0228809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-120091048.0228809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-500379.36676200369</v>
      </c>
      <c r="L1482" s="444">
        <f t="shared" ca="1" si="127"/>
        <v>-120591427.38964289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-120591427.38964289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-502464.28079017875</v>
      </c>
      <c r="L1483" s="444">
        <f t="shared" ca="1" si="127"/>
        <v>-121093891.67043307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-121093891.67043307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-504557.88196013781</v>
      </c>
      <c r="L1484" s="444">
        <f t="shared" ca="1" si="127"/>
        <v>-121598449.55239321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-121598449.55239321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-506660.20646830503</v>
      </c>
      <c r="L1485" s="444">
        <f t="shared" ca="1" si="127"/>
        <v>-122105109.75886151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-122105109.75886151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-508771.29066192295</v>
      </c>
      <c r="L1486" s="444">
        <f t="shared" ca="1" si="127"/>
        <v>-122613881.04952343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-122613881.04952343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-510891.17103968095</v>
      </c>
      <c r="L1487" s="444">
        <f t="shared" ca="1" si="127"/>
        <v>-123124772.22056311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-123124772.22056311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-513019.8842523463</v>
      </c>
      <c r="L1488" s="444">
        <f t="shared" ca="1" si="127"/>
        <v>-123637792.10481545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-123637792.10481545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-515157.46710339776</v>
      </c>
      <c r="L1489" s="444">
        <f t="shared" ca="1" si="127"/>
        <v>-124152949.57191885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-124152949.57191885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-517303.95654966187</v>
      </c>
      <c r="L1490" s="444">
        <f t="shared" ca="1" si="127"/>
        <v>-124670253.5284685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-124670253.5284685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-519459.38970195211</v>
      </c>
      <c r="L1491" s="444">
        <f t="shared" ca="1" si="127"/>
        <v>-125189712.91817045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-125189712.91817045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-521623.8038257102</v>
      </c>
      <c r="L1492" s="444">
        <f t="shared" ca="1" si="127"/>
        <v>-125711336.72199616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-125711336.72199616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-523797.2363416506</v>
      </c>
      <c r="L1493" s="444">
        <f t="shared" ca="1" si="127"/>
        <v>-126235133.95833781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-126235133.95833781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-525979.7248264075</v>
      </c>
      <c r="L1494" s="444">
        <f t="shared" ca="1" si="127"/>
        <v>-126761113.68316422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-126761113.68316422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-528171.3070131843</v>
      </c>
      <c r="L1495" s="444">
        <f t="shared" ca="1" si="127"/>
        <v>-127289284.99017741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-127289284.99017741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-530372.02079240582</v>
      </c>
      <c r="L1496" s="444">
        <f t="shared" ca="1" si="127"/>
        <v>-127819657.01096982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-127819657.01096982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-532581.90421237412</v>
      </c>
      <c r="L1497" s="444">
        <f t="shared" ca="1" si="127"/>
        <v>-128352238.91518219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-128352238.91518219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-534800.99547992577</v>
      </c>
      <c r="L1498" s="444">
        <f t="shared" ca="1" si="127"/>
        <v>-128887039.91066211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-128887039.91066211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-537029.33296109224</v>
      </c>
      <c r="L1499" s="444">
        <f t="shared" ca="1" si="127"/>
        <v>-129424069.24362321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-129424069.24362321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-539266.95518176339</v>
      </c>
      <c r="L1500" s="444">
        <f t="shared" ca="1" si="127"/>
        <v>-129963336.19880497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-129963336.19880497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-541513.90082835406</v>
      </c>
      <c r="L1501" s="444">
        <f t="shared" ca="1" si="127"/>
        <v>-130504850.09963334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-130504850.09963334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-543770.20874847227</v>
      </c>
      <c r="L1502" s="444">
        <f t="shared" ca="1" si="127"/>
        <v>-131048620.30838181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-131048620.30838181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-546035.91795159085</v>
      </c>
      <c r="L1503" s="444">
        <f t="shared" ca="1" si="127"/>
        <v>-131594656.22633339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-131594656.22633339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-548311.06760972238</v>
      </c>
      <c r="L1504" s="444">
        <f t="shared" ca="1" si="127"/>
        <v>-132142967.29394312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-132142967.29394312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-550595.69705809641</v>
      </c>
      <c r="L1505" s="444">
        <f t="shared" ca="1" si="127"/>
        <v>-132693562.99100122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-132693562.99100122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-552889.8457958384</v>
      </c>
      <c r="L1506" s="444">
        <f t="shared" ca="1" si="127"/>
        <v>-133246452.83679706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-133246452.83679706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-555193.55348665442</v>
      </c>
      <c r="L1507" s="444">
        <f t="shared" ca="1" si="127"/>
        <v>-133801646.39028372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-133801646.39028372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-557506.85995951551</v>
      </c>
      <c r="L1508" s="444">
        <f t="shared" ca="1" si="127"/>
        <v>-134359153.25024325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-134359153.25024325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-559829.80520934681</v>
      </c>
      <c r="L1509" s="444">
        <f t="shared" ca="1" si="127"/>
        <v>-134918983.05545259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-134918983.05545259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-562162.4293977191</v>
      </c>
      <c r="L1510" s="444">
        <f t="shared" ca="1" si="127"/>
        <v>-135481145.48485032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-135481145.48485032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-564504.77285354293</v>
      </c>
      <c r="L1511" s="444">
        <f t="shared" ca="1" si="127"/>
        <v>-136045650.25770387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-136045650.25770387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-566856.87607376615</v>
      </c>
      <c r="L1512" s="444">
        <f t="shared" ca="1" si="127"/>
        <v>-136612507.13377765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-136612507.13377765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-569218.77972407348</v>
      </c>
      <c r="L1513" s="444">
        <f t="shared" ca="1" si="127"/>
        <v>-137181725.91350171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-137181725.91350171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-571590.52463959041</v>
      </c>
      <c r="L1514" s="444">
        <f t="shared" ca="1" si="127"/>
        <v>-137753316.43814129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-137753316.43814129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-573972.15182558866</v>
      </c>
      <c r="L1515" s="444">
        <f t="shared" ca="1" si="127"/>
        <v>-138327288.58996686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-138327288.58996686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-576363.70245819527</v>
      </c>
      <c r="L1516" s="444">
        <f t="shared" ca="1" si="127"/>
        <v>-138903652.29242507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-138903652.29242507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-578765.21788510447</v>
      </c>
      <c r="L1517" s="444">
        <f t="shared" ca="1" si="127"/>
        <v>-139482417.51031017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-139482417.51031017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-581176.73962629237</v>
      </c>
      <c r="L1518" s="444">
        <f t="shared" ca="1" si="127"/>
        <v>-140063594.24993646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-140063594.24993646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-583598.30937473522</v>
      </c>
      <c r="L1519" s="444">
        <f t="shared" ca="1" si="127"/>
        <v>-140647192.55931121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-140647192.55931121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-586029.96899713005</v>
      </c>
      <c r="L1520" s="444">
        <f t="shared" ca="1" si="127"/>
        <v>-141233222.52830833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-141233222.52830833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-588471.76053461805</v>
      </c>
      <c r="L1521" s="444">
        <f t="shared" ca="1" si="127"/>
        <v>-141821694.28884295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-141821694.28884295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-590923.72620351228</v>
      </c>
      <c r="L1522" s="444">
        <f t="shared" ca="1" si="127"/>
        <v>-142412618.01504645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-142412618.01504645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-593385.90839602682</v>
      </c>
      <c r="L1523" s="444">
        <f t="shared" ca="1" si="127"/>
        <v>-143006003.92344248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-143006003.92344248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-595858.34968101035</v>
      </c>
      <c r="L1524" s="444">
        <f t="shared" ca="1" si="127"/>
        <v>-143601862.2731235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-143601862.2731235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-598341.09280468128</v>
      </c>
      <c r="L1525" s="444">
        <f t="shared" ca="1" si="127"/>
        <v>-144200203.36592817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-144200203.36592817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-600834.18069136736</v>
      </c>
      <c r="L1526" s="444">
        <f t="shared" ca="1" si="127"/>
        <v>-144801037.54661953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-144801037.54661953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-603337.65644424804</v>
      </c>
      <c r="L1527" s="444">
        <f t="shared" ca="1" si="127"/>
        <v>-145404375.20306379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-145404375.20306379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-605851.56334609911</v>
      </c>
      <c r="L1528" s="444">
        <f t="shared" ca="1" si="127"/>
        <v>-146010226.76640987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-146010226.76640987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-608375.94486004114</v>
      </c>
      <c r="L1529" s="444">
        <f t="shared" ca="1" si="127"/>
        <v>-146618602.71126992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-146618602.71126992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-610910.84463029134</v>
      </c>
      <c r="L1530" s="444">
        <f t="shared" ca="1" si="127"/>
        <v>-147229513.55590022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-147229513.55590022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-613456.30648291751</v>
      </c>
      <c r="L1531" s="444">
        <f t="shared" ca="1" si="127"/>
        <v>-147842969.86238313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-147842969.86238313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-616012.37442659633</v>
      </c>
      <c r="L1532" s="444">
        <f t="shared" ca="1" si="127"/>
        <v>-148458982.23680973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-148458982.23680973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-618579.09265337384</v>
      </c>
      <c r="L1533" s="444">
        <f t="shared" ca="1" si="127"/>
        <v>-149077561.32946309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-149077561.32946309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-621156.50553942961</v>
      </c>
      <c r="L1534" s="444">
        <f t="shared" ca="1" si="127"/>
        <v>-149698717.83500251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-149698717.83500251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-623744.65764584381</v>
      </c>
      <c r="L1535" s="444">
        <f t="shared" ca="1" si="127"/>
        <v>-150322462.49264836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-150322462.49264836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-626343.59371936822</v>
      </c>
      <c r="L1536" s="444">
        <f t="shared" ca="1" si="127"/>
        <v>-150948806.08636773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-150948806.08636773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-628953.35869319888</v>
      </c>
      <c r="L1537" s="444">
        <f t="shared" ca="1" si="127"/>
        <v>-151577759.44506094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-151577759.44506094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-631573.99768775387</v>
      </c>
      <c r="L1538" s="444">
        <f t="shared" ref="L1538:L1792" ca="1" si="132">I1538-J1538+K1538</f>
        <v>-152209333.4427487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-152209333.4427487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-634205.55601145292</v>
      </c>
      <c r="L1539" s="444">
        <f t="shared" ca="1" si="132"/>
        <v>-152843538.99876013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-152843538.99876013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-636848.07916150056</v>
      </c>
      <c r="L1540" s="444">
        <f t="shared" ca="1" si="132"/>
        <v>-153480387.07792163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-153480387.07792163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-639501.61282467342</v>
      </c>
      <c r="L1541" s="444">
        <f t="shared" ca="1" si="132"/>
        <v>-154119888.69074631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-154119888.69074631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-642166.20287810965</v>
      </c>
      <c r="L1542" s="444">
        <f t="shared" ca="1" si="132"/>
        <v>-154762054.89362442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-154762054.89362442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-644841.89539010171</v>
      </c>
      <c r="L1543" s="444">
        <f t="shared" ca="1" si="132"/>
        <v>-155406896.78901452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-155406896.78901452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-647528.73662089382</v>
      </c>
      <c r="L1544" s="444">
        <f t="shared" ca="1" si="132"/>
        <v>-156054425.52563542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-156054425.52563542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-650226.7730234809</v>
      </c>
      <c r="L1545" s="444">
        <f t="shared" ca="1" si="132"/>
        <v>-156704652.29865891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-156704652.29865891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-652936.05124441208</v>
      </c>
      <c r="L1546" s="444">
        <f t="shared" ca="1" si="132"/>
        <v>-157357588.34990332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-157357588.34990332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-655656.61812459712</v>
      </c>
      <c r="L1547" s="444">
        <f t="shared" ca="1" si="132"/>
        <v>-158013244.96802792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-158013244.96802792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-658388.52070011629</v>
      </c>
      <c r="L1548" s="444">
        <f t="shared" ca="1" si="132"/>
        <v>-158671633.48872805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-158671633.48872805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-661131.80620303354</v>
      </c>
      <c r="L1549" s="444">
        <f t="shared" ca="1" si="132"/>
        <v>-159332765.29493108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-159332765.29493108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-663886.52206221281</v>
      </c>
      <c r="L1550" s="444">
        <f t="shared" ca="1" si="132"/>
        <v>-159996651.8169933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-159996651.8169933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-666652.71590413875</v>
      </c>
      <c r="L1551" s="444">
        <f t="shared" ca="1" si="132"/>
        <v>-160663304.53289744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-160663304.53289744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-669430.43555373931</v>
      </c>
      <c r="L1552" s="444">
        <f t="shared" ca="1" si="132"/>
        <v>-161332734.96845117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-161332734.96845117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-672219.72903521324</v>
      </c>
      <c r="L1553" s="444">
        <f t="shared" ca="1" si="132"/>
        <v>-162004954.69748637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-162004954.69748637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-675020.64457285986</v>
      </c>
      <c r="L1554" s="444">
        <f t="shared" ca="1" si="132"/>
        <v>-162679975.34205922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-162679975.34205922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-677833.23059191345</v>
      </c>
      <c r="L1555" s="444">
        <f t="shared" ca="1" si="132"/>
        <v>-163357808.57265115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-163357808.57265115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-680657.53571937978</v>
      </c>
      <c r="L1556" s="444">
        <f t="shared" ca="1" si="132"/>
        <v>-164038466.10837054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-164038466.10837054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-683493.60878487723</v>
      </c>
      <c r="L1557" s="444">
        <f t="shared" ca="1" si="132"/>
        <v>-164721959.71715543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-164721959.71715543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-686341.4988214809</v>
      </c>
      <c r="L1558" s="444">
        <f t="shared" ca="1" si="132"/>
        <v>-165408301.21597689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-165408301.21597689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-689201.25506657036</v>
      </c>
      <c r="L1559" s="444">
        <f t="shared" ca="1" si="132"/>
        <v>-166097502.47104347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-166097502.47104347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-692072.92696268111</v>
      </c>
      <c r="L1560" s="444">
        <f t="shared" ca="1" si="132"/>
        <v>-166789575.39800614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-166789575.39800614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-694956.56415835896</v>
      </c>
      <c r="L1561" s="444">
        <f t="shared" ca="1" si="132"/>
        <v>-167484531.96216449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-167484531.96216449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-697852.21650901868</v>
      </c>
      <c r="L1562" s="444">
        <f t="shared" ca="1" si="132"/>
        <v>-168182384.17867351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-168182384.17867351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-700759.93407780631</v>
      </c>
      <c r="L1563" s="444">
        <f t="shared" ca="1" si="132"/>
        <v>-168883144.11275131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-168883144.11275131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-703679.76713646378</v>
      </c>
      <c r="L1564" s="444">
        <f t="shared" ca="1" si="132"/>
        <v>-169586823.87988776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-169586823.87988776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-706611.766166199</v>
      </c>
      <c r="L1565" s="444">
        <f t="shared" ca="1" si="132"/>
        <v>-170293435.64605397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-170293435.64605397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-709555.98185855825</v>
      </c>
      <c r="L1566" s="444">
        <f t="shared" ca="1" si="132"/>
        <v>-171002991.62791252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-171002991.62791252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-712512.46511630213</v>
      </c>
      <c r="L1567" s="444">
        <f t="shared" ca="1" si="132"/>
        <v>-171715504.09302881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-171715504.09302881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-715481.26705428667</v>
      </c>
      <c r="L1568" s="444">
        <f t="shared" ca="1" si="132"/>
        <v>-172430985.3600831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-172430985.3600831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-718462.43900034623</v>
      </c>
      <c r="L1569" s="444">
        <f t="shared" ca="1" si="132"/>
        <v>-173149447.79908344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-173149447.79908344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-721456.03249618097</v>
      </c>
      <c r="L1570" s="444">
        <f t="shared" ca="1" si="132"/>
        <v>-173870903.83157963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-173870903.83157963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-724462.09929824842</v>
      </c>
      <c r="L1571" s="444">
        <f t="shared" ca="1" si="132"/>
        <v>-174595365.93087786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-174595365.93087786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-727480.69137865771</v>
      </c>
      <c r="L1572" s="444">
        <f t="shared" ca="1" si="132"/>
        <v>-175322846.62225652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-175322846.62225652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-730511.86092606885</v>
      </c>
      <c r="L1573" s="444">
        <f t="shared" ca="1" si="132"/>
        <v>-176053358.48318258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-176053358.48318258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-733555.66034659406</v>
      </c>
      <c r="L1574" s="444">
        <f t="shared" ca="1" si="132"/>
        <v>-176786914.14352918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-176786914.14352918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-736612.14226470492</v>
      </c>
      <c r="L1575" s="444">
        <f t="shared" ca="1" si="132"/>
        <v>-177523526.28579387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-177523526.28579387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-739681.35952414107</v>
      </c>
      <c r="L1576" s="444">
        <f t="shared" ca="1" si="132"/>
        <v>-178263207.645318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-178263207.645318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-742763.36518882494</v>
      </c>
      <c r="L1577" s="444">
        <f t="shared" ca="1" si="132"/>
        <v>-179005971.01050684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-179005971.01050684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-745858.21254377847</v>
      </c>
      <c r="L1578" s="444">
        <f t="shared" ca="1" si="132"/>
        <v>-179751829.22305062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-179751829.22305062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-748965.95509604423</v>
      </c>
      <c r="L1579" s="444">
        <f t="shared" ca="1" si="132"/>
        <v>-180500795.17814666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-180500795.17814666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-752086.64657561108</v>
      </c>
      <c r="L1580" s="444">
        <f t="shared" ca="1" si="132"/>
        <v>-181252881.82472226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-181252881.82472226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-755220.34093634272</v>
      </c>
      <c r="L1581" s="444">
        <f t="shared" ca="1" si="132"/>
        <v>-182008102.16565859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-182008102.16565859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-758367.09235691081</v>
      </c>
      <c r="L1582" s="444">
        <f t="shared" ca="1" si="132"/>
        <v>-182766469.25801551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-182766469.25801551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-761526.95524173125</v>
      </c>
      <c r="L1583" s="444">
        <f t="shared" ca="1" si="132"/>
        <v>-183527996.21325725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-183527996.21325725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-764699.98422190524</v>
      </c>
      <c r="L1584" s="444">
        <f t="shared" ca="1" si="132"/>
        <v>-184292696.19747916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-184292696.19747916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-767886.23415616318</v>
      </c>
      <c r="L1585" s="444">
        <f t="shared" ca="1" si="132"/>
        <v>-185060582.43163532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-185060582.43163532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-771085.76013181382</v>
      </c>
      <c r="L1586" s="444">
        <f t="shared" ca="1" si="132"/>
        <v>-185831668.19176713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-185831668.19176713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-774298.6174656963</v>
      </c>
      <c r="L1587" s="444">
        <f t="shared" ca="1" si="132"/>
        <v>-186605966.80923283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-186605966.80923283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-777524.86170513683</v>
      </c>
      <c r="L1588" s="444">
        <f t="shared" ca="1" si="132"/>
        <v>-187383491.67093796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-187383491.67093796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-780764.54862890812</v>
      </c>
      <c r="L1589" s="444">
        <f t="shared" ca="1" si="132"/>
        <v>-188164256.21956685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-188164256.21956685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-784017.73424819519</v>
      </c>
      <c r="L1590" s="444">
        <f t="shared" ca="1" si="132"/>
        <v>-188948273.95381504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-188948273.95381504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-787284.47480756266</v>
      </c>
      <c r="L1591" s="444">
        <f t="shared" ca="1" si="132"/>
        <v>-189735558.4286226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-189735558.4286226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-790564.82678592752</v>
      </c>
      <c r="L1592" s="444">
        <f t="shared" ca="1" si="132"/>
        <v>-190526123.25540853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-190526123.25540853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-793858.84689753549</v>
      </c>
      <c r="L1593" s="444">
        <f t="shared" ca="1" si="132"/>
        <v>-191319982.10230607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-191319982.10230607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-797166.59209294198</v>
      </c>
      <c r="L1594" s="444">
        <f t="shared" ca="1" si="132"/>
        <v>-192117148.694399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-192117148.694399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-800488.11955999583</v>
      </c>
      <c r="L1595" s="444">
        <f t="shared" ca="1" si="132"/>
        <v>-192917636.813959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-192917636.813959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-803823.48672482918</v>
      </c>
      <c r="L1596" s="444">
        <f t="shared" ca="1" si="132"/>
        <v>-193721460.30068383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-193721460.30068383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-807172.75125284924</v>
      </c>
      <c r="L1597" s="444">
        <f t="shared" ca="1" si="132"/>
        <v>-194528633.05193669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-194528633.05193669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-810535.97104973614</v>
      </c>
      <c r="L1598" s="444">
        <f t="shared" ca="1" si="132"/>
        <v>-195339169.02298641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-195339169.02298641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-813913.20426244335</v>
      </c>
      <c r="L1599" s="444">
        <f t="shared" ca="1" si="132"/>
        <v>-196153082.22724885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-196153082.22724885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-817304.50928020349</v>
      </c>
      <c r="L1600" s="444">
        <f t="shared" ca="1" si="132"/>
        <v>-196970386.73652905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-196970386.73652905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-820709.94473553775</v>
      </c>
      <c r="L1601" s="444">
        <f t="shared" ca="1" si="132"/>
        <v>-197791096.68126458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-197791096.68126458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-824129.56950526906</v>
      </c>
      <c r="L1602" s="444">
        <f t="shared" ca="1" si="132"/>
        <v>-198615226.25076985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-198615226.25076985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-827563.44271154108</v>
      </c>
      <c r="L1603" s="444">
        <f t="shared" ca="1" si="132"/>
        <v>-199442789.69348139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-199442789.69348139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-831011.62372283905</v>
      </c>
      <c r="L1604" s="444">
        <f t="shared" ca="1" si="132"/>
        <v>-200273801.31720424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-200273801.31720424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-834474.17215501762</v>
      </c>
      <c r="L1605" s="444">
        <f t="shared" ca="1" si="132"/>
        <v>-201108275.48935926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-201108275.48935926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-837951.14787233027</v>
      </c>
      <c r="L1606" s="444">
        <f t="shared" ca="1" si="132"/>
        <v>-201946226.63723159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-201946226.63723159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-841442.6109884649</v>
      </c>
      <c r="L1607" s="444">
        <f t="shared" ca="1" si="132"/>
        <v>-202787669.24822006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-202787669.24822006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-844948.6218675836</v>
      </c>
      <c r="L1608" s="444">
        <f t="shared" ca="1" si="132"/>
        <v>-203632617.87008765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-203632617.87008765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-848469.24112536525</v>
      </c>
      <c r="L1609" s="444">
        <f t="shared" ca="1" si="132"/>
        <v>-204481087.11121303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-204481087.11121303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-852004.52963005425</v>
      </c>
      <c r="L1610" s="444">
        <f t="shared" ca="1" si="132"/>
        <v>-205333091.64084309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-205333091.64084309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-855554.54850351287</v>
      </c>
      <c r="L1611" s="444">
        <f t="shared" ca="1" si="132"/>
        <v>-206188646.18934661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-206188646.18934661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-859119.35912227759</v>
      </c>
      <c r="L1612" s="444">
        <f t="shared" ca="1" si="132"/>
        <v>-207047765.54846889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-207047765.54846889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-862699.02311862039</v>
      </c>
      <c r="L1613" s="444">
        <f t="shared" ca="1" si="132"/>
        <v>-207910464.5715875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-207910464.5715875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-866293.60238161462</v>
      </c>
      <c r="L1614" s="444">
        <f t="shared" ca="1" si="132"/>
        <v>-208776758.17396912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-208776758.17396912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-869903.15905820462</v>
      </c>
      <c r="L1615" s="444">
        <f t="shared" ca="1" si="132"/>
        <v>-209646661.33302733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-209646661.33302733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-873527.75555428059</v>
      </c>
      <c r="L1616" s="444">
        <f t="shared" ca="1" si="132"/>
        <v>-210520189.08858162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-210520189.08858162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-877167.45453575673</v>
      </c>
      <c r="L1617" s="444">
        <f t="shared" ca="1" si="132"/>
        <v>-211397356.54311737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-211397356.54311737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-880822.31892965571</v>
      </c>
      <c r="L1618" s="444">
        <f t="shared" ca="1" si="132"/>
        <v>-212278178.86204702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-212278178.86204702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-884492.41192519583</v>
      </c>
      <c r="L1619" s="444">
        <f t="shared" ca="1" si="132"/>
        <v>-213162671.27397221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-213162671.27397221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-888177.79697488423</v>
      </c>
      <c r="L1620" s="444">
        <f t="shared" ca="1" si="132"/>
        <v>-214050849.07094711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-214050849.07094711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-891878.53779561294</v>
      </c>
      <c r="L1621" s="444">
        <f t="shared" ca="1" si="132"/>
        <v>-214942727.60874271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-214942727.60874271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-895594.69836976135</v>
      </c>
      <c r="L1622" s="444">
        <f t="shared" ca="1" si="132"/>
        <v>-215838322.30711249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-215838322.30711249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-899326.34294630203</v>
      </c>
      <c r="L1623" s="444">
        <f t="shared" ca="1" si="132"/>
        <v>-216737648.65005878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-216737648.65005878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-903073.53604191158</v>
      </c>
      <c r="L1624" s="444">
        <f t="shared" ca="1" si="132"/>
        <v>-217640722.18610069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-217640722.18610069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-906836.3424420862</v>
      </c>
      <c r="L1625" s="444">
        <f t="shared" ca="1" si="132"/>
        <v>-218547558.52854279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-218547558.52854279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-910614.82720226143</v>
      </c>
      <c r="L1626" s="444">
        <f t="shared" ca="1" si="132"/>
        <v>-219458173.35574505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-219458173.35574505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-914409.0556489377</v>
      </c>
      <c r="L1627" s="444">
        <f t="shared" ca="1" si="132"/>
        <v>-220372582.41139397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-220372582.41139397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-918219.09338080825</v>
      </c>
      <c r="L1628" s="444">
        <f t="shared" ca="1" si="132"/>
        <v>-221290801.50477478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-221290801.50477478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-922045.00626989489</v>
      </c>
      <c r="L1629" s="444">
        <f t="shared" ca="1" si="132"/>
        <v>-222212846.51104468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-222212846.51104468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-925886.86046268605</v>
      </c>
      <c r="L1630" s="444">
        <f t="shared" ca="1" si="132"/>
        <v>-223138733.37150738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-223138733.37150738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-929744.72238128074</v>
      </c>
      <c r="L1631" s="444">
        <f t="shared" ca="1" si="132"/>
        <v>-224068478.09388867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-224068478.09388867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-933618.65872453607</v>
      </c>
      <c r="L1632" s="444">
        <f t="shared" ca="1" si="132"/>
        <v>-225002096.75261322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-225002096.75261322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-937508.73646922188</v>
      </c>
      <c r="L1633" s="444">
        <f t="shared" ca="1" si="132"/>
        <v>-225939605.48908243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-225939605.48908243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-941415.02287117683</v>
      </c>
      <c r="L1634" s="444">
        <f t="shared" ca="1" si="132"/>
        <v>-226881020.51195359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-226881020.51195359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-945337.58546647313</v>
      </c>
      <c r="L1635" s="444">
        <f t="shared" ca="1" si="132"/>
        <v>-227826358.09742007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-227826358.09742007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-949276.49207258353</v>
      </c>
      <c r="L1636" s="444">
        <f t="shared" ca="1" si="132"/>
        <v>-228775634.58949265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-228775634.58949265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-953231.81078955263</v>
      </c>
      <c r="L1637" s="444">
        <f t="shared" ca="1" si="132"/>
        <v>-229728866.4002822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-229728866.4002822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-957203.61000117578</v>
      </c>
      <c r="L1638" s="444">
        <f t="shared" ca="1" si="132"/>
        <v>-230686070.01028338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-230686070.01028338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-961191.95837618073</v>
      </c>
      <c r="L1639" s="444">
        <f t="shared" ca="1" si="132"/>
        <v>-231647261.96865955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-231647261.96865955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-965196.92486941477</v>
      </c>
      <c r="L1640" s="444">
        <f t="shared" ca="1" si="132"/>
        <v>-232612458.89352897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-232612458.89352897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-969218.57872303727</v>
      </c>
      <c r="L1641" s="444">
        <f t="shared" ca="1" si="132"/>
        <v>-233581677.47225201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-233581677.47225201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-973256.98946771666</v>
      </c>
      <c r="L1642" s="444">
        <f t="shared" ca="1" si="132"/>
        <v>-234554934.46171972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-234554934.46171972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-977312.2269238322</v>
      </c>
      <c r="L1643" s="444">
        <f t="shared" ca="1" si="132"/>
        <v>-235532246.68864354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-235532246.68864354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-981384.36120268144</v>
      </c>
      <c r="L1644" s="444">
        <f t="shared" ca="1" si="132"/>
        <v>-236513631.04984623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-236513631.04984623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-985473.46270769252</v>
      </c>
      <c r="L1645" s="444">
        <f t="shared" ca="1" si="132"/>
        <v>-237499104.51255393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-237499104.51255393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-989579.60213564138</v>
      </c>
      <c r="L1646" s="444">
        <f t="shared" ca="1" si="132"/>
        <v>-238488684.11468956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-238488684.11468956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-993702.85047787311</v>
      </c>
      <c r="L1647" s="444">
        <f t="shared" ca="1" si="132"/>
        <v>-239482386.96516743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-239482386.96516743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-997843.27902153111</v>
      </c>
      <c r="L1648" s="444">
        <f t="shared" ca="1" si="132"/>
        <v>-240480230.24418896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-240480230.24418896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-1002000.9593507873</v>
      </c>
      <c r="L1649" s="444">
        <f t="shared" ca="1" si="132"/>
        <v>-241482231.20353976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-241482231.20353976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-1006175.9633480824</v>
      </c>
      <c r="L1650" s="444">
        <f t="shared" ca="1" si="132"/>
        <v>-242488407.16688785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-242488407.16688785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-1010368.363195366</v>
      </c>
      <c r="L1651" s="444">
        <f t="shared" ca="1" si="132"/>
        <v>-243498775.53008321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-243498775.53008321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-1014578.2313753467</v>
      </c>
      <c r="L1652" s="444">
        <f t="shared" ca="1" si="132"/>
        <v>-244513353.76145855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-244513353.76145855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-1018805.6406727438</v>
      </c>
      <c r="L1653" s="444">
        <f t="shared" ca="1" si="132"/>
        <v>-245532159.40213129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-245532159.40213129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-1023050.6641755471</v>
      </c>
      <c r="L1654" s="444">
        <f t="shared" ca="1" si="132"/>
        <v>-246555210.06630683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-246555210.06630683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-1027313.3752762786</v>
      </c>
      <c r="L1655" s="444">
        <f t="shared" ca="1" si="132"/>
        <v>-247582523.4415831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-247582523.4415831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-1031593.8476732629</v>
      </c>
      <c r="L1656" s="444">
        <f t="shared" ca="1" si="132"/>
        <v>-248614117.28925636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-248614117.28925636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-1035892.1553719013</v>
      </c>
      <c r="L1657" s="444">
        <f t="shared" ca="1" si="132"/>
        <v>-249650009.44462827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-249650009.44462827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-1040208.3726859511</v>
      </c>
      <c r="L1658" s="444">
        <f t="shared" ca="1" si="132"/>
        <v>-250690217.81731421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-250690217.81731421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-1044542.5742388093</v>
      </c>
      <c r="L1659" s="444">
        <f t="shared" ca="1" si="132"/>
        <v>-251734760.39155301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-251734760.39155301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-1048894.8349648041</v>
      </c>
      <c r="L1660" s="444">
        <f t="shared" ca="1" si="132"/>
        <v>-252783655.22651783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-252783655.22651783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-1053265.2301104907</v>
      </c>
      <c r="L1661" s="444">
        <f t="shared" ca="1" si="132"/>
        <v>-253836920.45662832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-253836920.45662832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-1057653.8352359515</v>
      </c>
      <c r="L1662" s="444">
        <f t="shared" ca="1" si="132"/>
        <v>-254894574.29186428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-254894574.29186428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-1062060.7262161011</v>
      </c>
      <c r="L1663" s="444">
        <f t="shared" ca="1" si="132"/>
        <v>-255956635.01808038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-255956635.01808038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-1066485.9792420017</v>
      </c>
      <c r="L1664" s="444">
        <f t="shared" ca="1" si="132"/>
        <v>-257023120.99732238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-257023120.99732238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-1070929.6708221766</v>
      </c>
      <c r="L1665" s="444">
        <f t="shared" ca="1" si="132"/>
        <v>-258094050.66814455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-258094050.66814455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-1075391.8777839355</v>
      </c>
      <c r="L1666" s="444">
        <f t="shared" ca="1" si="132"/>
        <v>-259169442.54592848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-259169442.54592848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-1079872.6772747019</v>
      </c>
      <c r="L1667" s="444">
        <f t="shared" ca="1" si="132"/>
        <v>-260249315.22320318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-260249315.22320318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-1084372.1467633464</v>
      </c>
      <c r="L1668" s="444">
        <f t="shared" ca="1" si="132"/>
        <v>-261333687.36996654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-261333687.36996654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-1088890.364041527</v>
      </c>
      <c r="L1669" s="444">
        <f t="shared" ca="1" si="132"/>
        <v>-262422577.73400807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-262422577.73400807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-1093427.4072250337</v>
      </c>
      <c r="L1670" s="444">
        <f t="shared" ca="1" si="132"/>
        <v>-263516005.14123312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-263516005.14123312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-1097983.354755138</v>
      </c>
      <c r="L1671" s="444">
        <f t="shared" ca="1" si="132"/>
        <v>-264613988.49598825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-264613988.49598825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-1102558.285399951</v>
      </c>
      <c r="L1672" s="444">
        <f t="shared" ca="1" si="132"/>
        <v>-265716546.78138819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-265716546.78138819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-1107152.2782557842</v>
      </c>
      <c r="L1673" s="444">
        <f t="shared" ca="1" si="132"/>
        <v>-266823699.05964398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-266823699.05964398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-1111765.4127485165</v>
      </c>
      <c r="L1674" s="444">
        <f t="shared" ca="1" si="132"/>
        <v>-267935464.4723925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-267935464.4723925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-1116397.7686349687</v>
      </c>
      <c r="L1675" s="444">
        <f t="shared" ca="1" si="132"/>
        <v>-269051862.24102747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-269051862.24102747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-1121049.426004281</v>
      </c>
      <c r="L1676" s="444">
        <f t="shared" ca="1" si="132"/>
        <v>-270172911.66703176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-270172911.66703176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-1125720.4652792991</v>
      </c>
      <c r="L1677" s="444">
        <f t="shared" ca="1" si="132"/>
        <v>-271298632.13231105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-271298632.13231105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-1130410.9672179627</v>
      </c>
      <c r="L1678" s="444">
        <f t="shared" ca="1" si="132"/>
        <v>-272429043.09952903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-272429043.09952903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-1135121.0129147042</v>
      </c>
      <c r="L1679" s="444">
        <f t="shared" ca="1" si="132"/>
        <v>-273564164.11244375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-273564164.11244375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-1139850.6838018489</v>
      </c>
      <c r="L1680" s="444">
        <f t="shared" ca="1" si="132"/>
        <v>-274704014.79624557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-274704014.79624557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-1144600.0616510231</v>
      </c>
      <c r="L1681" s="444">
        <f t="shared" ca="1" si="132"/>
        <v>-275848614.85789663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-275848614.85789663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-1149369.2285745693</v>
      </c>
      <c r="L1682" s="444">
        <f t="shared" ca="1" si="132"/>
        <v>-276997984.0864712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-276997984.0864712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-1154158.2670269634</v>
      </c>
      <c r="L1683" s="444">
        <f t="shared" ca="1" si="132"/>
        <v>-278152142.35349816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-278152142.35349816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-1158967.2598062423</v>
      </c>
      <c r="L1684" s="444">
        <f t="shared" ca="1" si="132"/>
        <v>-279311109.61330438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-279311109.61330438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-1163796.2900554349</v>
      </c>
      <c r="L1685" s="444">
        <f t="shared" ca="1" si="132"/>
        <v>-280474905.90335983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-280474905.90335983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-1168645.4412639993</v>
      </c>
      <c r="L1686" s="444">
        <f t="shared" ca="1" si="132"/>
        <v>-281643551.3446238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-281643551.3446238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-1173514.7972692659</v>
      </c>
      <c r="L1687" s="444">
        <f t="shared" ca="1" si="132"/>
        <v>-282817066.14189309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-282817066.14189309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-1178404.4422578879</v>
      </c>
      <c r="L1688" s="444">
        <f t="shared" ca="1" si="132"/>
        <v>-283995470.58415097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-283995470.58415097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-1183314.4607672957</v>
      </c>
      <c r="L1689" s="444">
        <f t="shared" ca="1" si="132"/>
        <v>-285178785.04491824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-285178785.04491824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-1188244.9376871593</v>
      </c>
      <c r="L1690" s="444">
        <f t="shared" ca="1" si="132"/>
        <v>-286367029.9826054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-286367029.9826054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-1193195.9582608559</v>
      </c>
      <c r="L1691" s="444">
        <f t="shared" ca="1" si="132"/>
        <v>-287560225.94086623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-287560225.94086623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-1198167.6080869427</v>
      </c>
      <c r="L1692" s="444">
        <f t="shared" ca="1" si="132"/>
        <v>-288758393.54895318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-288758393.54895318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-1203159.9731206382</v>
      </c>
      <c r="L1693" s="444">
        <f t="shared" ca="1" si="132"/>
        <v>-289961553.52207381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-289961553.52207381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-1208173.1396753076</v>
      </c>
      <c r="L1694" s="444">
        <f t="shared" ca="1" si="132"/>
        <v>-291169726.66174912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-291169726.66174912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-1213207.1944239547</v>
      </c>
      <c r="L1695" s="444">
        <f t="shared" ca="1" si="132"/>
        <v>-292382933.8561731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-292382933.8561731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-1218262.2244007213</v>
      </c>
      <c r="L1696" s="444">
        <f t="shared" ca="1" si="132"/>
        <v>-293601196.0805738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-293601196.0805738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-1223338.3170023907</v>
      </c>
      <c r="L1697" s="444">
        <f t="shared" ca="1" si="132"/>
        <v>-294824534.39757621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-294824534.39757621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-1228435.5599899008</v>
      </c>
      <c r="L1698" s="444">
        <f t="shared" ca="1" si="132"/>
        <v>-296052969.95756614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-296052969.95756614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-1233554.0414898589</v>
      </c>
      <c r="L1699" s="444">
        <f t="shared" ca="1" si="132"/>
        <v>-297286523.99905598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-297286523.99905598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-1238693.8499960667</v>
      </c>
      <c r="L1700" s="444">
        <f t="shared" ca="1" si="132"/>
        <v>-298525217.84905207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-298525217.84905207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-1243855.0743710503</v>
      </c>
      <c r="L1701" s="444">
        <f t="shared" ca="1" si="132"/>
        <v>-299769072.92342311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-299769072.92342311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-1249037.8038475963</v>
      </c>
      <c r="L1702" s="444">
        <f t="shared" ca="1" si="132"/>
        <v>-301018110.72727072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-301018110.72727072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-1254242.1280302946</v>
      </c>
      <c r="L1703" s="444">
        <f t="shared" ca="1" si="132"/>
        <v>-302272352.85530102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-302272352.85530102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-1259468.1368970876</v>
      </c>
      <c r="L1704" s="444">
        <f t="shared" ca="1" si="132"/>
        <v>-303531820.99219811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-303531820.99219811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-1264715.9208008253</v>
      </c>
      <c r="L1705" s="444">
        <f t="shared" ca="1" si="132"/>
        <v>-304796536.91299891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-304796536.91299891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-1269985.5704708288</v>
      </c>
      <c r="L1706" s="444">
        <f t="shared" ca="1" si="132"/>
        <v>-306066522.48346972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-306066522.48346972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-1275277.1770144571</v>
      </c>
      <c r="L1707" s="444">
        <f t="shared" ca="1" si="132"/>
        <v>-307341799.66048419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-307341799.66048419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-1280590.8319186841</v>
      </c>
      <c r="L1708" s="444">
        <f t="shared" ca="1" si="132"/>
        <v>-308622390.49240285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-308622390.49240285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-1285926.6270516785</v>
      </c>
      <c r="L1709" s="444">
        <f t="shared" ca="1" si="132"/>
        <v>-309908317.1194545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-309908317.1194545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-1291284.6546643937</v>
      </c>
      <c r="L1710" s="444">
        <f t="shared" ca="1" si="132"/>
        <v>-311199601.7741189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-311199601.7741189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-1296665.007392162</v>
      </c>
      <c r="L1711" s="444">
        <f t="shared" ca="1" si="132"/>
        <v>-312496266.78151107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-312496266.78151107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-1302067.7782562962</v>
      </c>
      <c r="L1712" s="444">
        <f t="shared" ca="1" si="132"/>
        <v>-313798334.55976737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-313798334.55976737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-1307493.0606656973</v>
      </c>
      <c r="L1713" s="444">
        <f t="shared" ca="1" si="132"/>
        <v>-315105827.62043309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-315105827.62043309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-1312940.9484184713</v>
      </c>
      <c r="L1714" s="444">
        <f t="shared" ca="1" si="132"/>
        <v>-316418768.56885159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-316418768.56885159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-1318411.5357035482</v>
      </c>
      <c r="L1715" s="444">
        <f t="shared" ca="1" si="132"/>
        <v>-317737180.10455513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-317737180.10455513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-1323904.9171023131</v>
      </c>
      <c r="L1716" s="444">
        <f t="shared" ca="1" si="132"/>
        <v>-319061085.02165747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-319061085.02165747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-1329421.1875902393</v>
      </c>
      <c r="L1717" s="444">
        <f t="shared" ca="1" si="132"/>
        <v>-320390506.20924771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-320390506.20924771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-1334960.4425385322</v>
      </c>
      <c r="L1718" s="444">
        <f t="shared" ca="1" si="132"/>
        <v>-321725466.65178627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-321725466.65178627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-1340522.7777157761</v>
      </c>
      <c r="L1719" s="444">
        <f t="shared" ca="1" si="132"/>
        <v>-323065989.42950207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-323065989.42950207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-1346108.2892895918</v>
      </c>
      <c r="L1720" s="444">
        <f t="shared" ca="1" si="132"/>
        <v>-324412097.71879166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-324412097.71879166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-1351717.0738282986</v>
      </c>
      <c r="L1721" s="444">
        <f t="shared" ca="1" si="132"/>
        <v>-325763814.79261994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-325763814.79261994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-1357349.2283025831</v>
      </c>
      <c r="L1722" s="444">
        <f t="shared" ca="1" si="132"/>
        <v>-327121164.02092254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-327121164.02092254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-1363004.8500871772</v>
      </c>
      <c r="L1723" s="444">
        <f t="shared" ca="1" si="132"/>
        <v>-328484168.87100971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-328484168.87100971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-1368684.0369625404</v>
      </c>
      <c r="L1724" s="444">
        <f t="shared" ca="1" si="132"/>
        <v>-329852852.90797228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-329852852.90797228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-1374386.8871165512</v>
      </c>
      <c r="L1725" s="444">
        <f t="shared" ca="1" si="132"/>
        <v>-331227239.79508883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-331227239.79508883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-1380113.4991462035</v>
      </c>
      <c r="L1726" s="444">
        <f t="shared" ca="1" si="132"/>
        <v>-332607353.29423505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-332607353.29423505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-1385863.9720593127</v>
      </c>
      <c r="L1727" s="444">
        <f t="shared" ca="1" si="132"/>
        <v>-333993217.26629436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-333993217.26629436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-1391638.4052762266</v>
      </c>
      <c r="L1728" s="444">
        <f t="shared" ca="1" si="132"/>
        <v>-335384855.6715706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-335384855.6715706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-1397436.8986315441</v>
      </c>
      <c r="L1729" s="444">
        <f t="shared" ca="1" si="132"/>
        <v>-336782292.57020217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-336782292.57020217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-1403259.5523758424</v>
      </c>
      <c r="L1730" s="444">
        <f t="shared" ca="1" si="132"/>
        <v>-338185552.12257802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-338185552.12257802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-1409106.4671774085</v>
      </c>
      <c r="L1731" s="444">
        <f t="shared" ca="1" si="132"/>
        <v>-339594658.58975542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-339594658.58975542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-1414977.7441239809</v>
      </c>
      <c r="L1732" s="444">
        <f t="shared" ca="1" si="132"/>
        <v>-341009636.33387941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-341009636.33387941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-1420873.4847244974</v>
      </c>
      <c r="L1733" s="444">
        <f t="shared" ca="1" si="132"/>
        <v>-342430509.81860393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-342430509.81860393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-1426793.7909108498</v>
      </c>
      <c r="L1734" s="444">
        <f t="shared" ca="1" si="132"/>
        <v>-343857303.60951477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-343857303.60951477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-1432738.7650396449</v>
      </c>
      <c r="L1735" s="444">
        <f t="shared" ca="1" si="132"/>
        <v>-345290042.3745544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-345290042.3745544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-1438708.5098939766</v>
      </c>
      <c r="L1736" s="444">
        <f t="shared" ca="1" si="132"/>
        <v>-346728750.88444835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-346728750.88444835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-1444703.1286852015</v>
      </c>
      <c r="L1737" s="444">
        <f t="shared" ca="1" si="132"/>
        <v>-348173454.01313353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-348173454.01313353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-1450722.725054723</v>
      </c>
      <c r="L1738" s="444">
        <f t="shared" ca="1" si="132"/>
        <v>-349624176.73818827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-349624176.73818827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-1456767.4030757844</v>
      </c>
      <c r="L1739" s="444">
        <f t="shared" ca="1" si="132"/>
        <v>-351080944.14126408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-351080944.14126408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-1462837.2672552669</v>
      </c>
      <c r="L1740" s="444">
        <f t="shared" ca="1" si="132"/>
        <v>-352543781.40851933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-352543781.40851933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-1468932.4225354972</v>
      </c>
      <c r="L1741" s="444">
        <f t="shared" ca="1" si="132"/>
        <v>-354012713.83105481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-354012713.83105481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-1475052.9742960618</v>
      </c>
      <c r="L1742" s="444">
        <f t="shared" ca="1" si="132"/>
        <v>-355487766.80535084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-355487766.80535084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-1481199.0283556285</v>
      </c>
      <c r="L1743" s="444">
        <f t="shared" ca="1" si="132"/>
        <v>-356968965.8337065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-356968965.8337065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-1487370.6909737771</v>
      </c>
      <c r="L1744" s="444">
        <f t="shared" ca="1" si="132"/>
        <v>-358456336.52468026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-358456336.52468026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-1493568.0688528344</v>
      </c>
      <c r="L1745" s="444">
        <f t="shared" ca="1" si="132"/>
        <v>-359949904.5935331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-359949904.5935331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-1499791.2691397213</v>
      </c>
      <c r="L1746" s="444">
        <f t="shared" ca="1" si="132"/>
        <v>-361449695.86267281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-361449695.86267281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-1506040.3994278032</v>
      </c>
      <c r="L1747" s="444">
        <f t="shared" ca="1" si="132"/>
        <v>-362955736.26210064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-362955736.26210064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-1512315.5677587527</v>
      </c>
      <c r="L1748" s="444">
        <f t="shared" ca="1" si="132"/>
        <v>-364468051.82985938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-364468051.82985938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-1518616.8826244141</v>
      </c>
      <c r="L1749" s="444">
        <f t="shared" ca="1" si="132"/>
        <v>-365986668.71248376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-365986668.71248376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-1524944.4529686824</v>
      </c>
      <c r="L1750" s="444">
        <f t="shared" ca="1" si="132"/>
        <v>-367511613.16545242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-367511613.16545242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-1531298.3881893852</v>
      </c>
      <c r="L1751" s="444">
        <f t="shared" ca="1" si="132"/>
        <v>-369042911.5536418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-369042911.5536418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-1537678.7981401742</v>
      </c>
      <c r="L1752" s="444">
        <f t="shared" ca="1" si="132"/>
        <v>-370580590.35178196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-370580590.35178196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-1544085.7931324248</v>
      </c>
      <c r="L1753" s="444">
        <f t="shared" ca="1" si="132"/>
        <v>-372124676.14491439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-372124676.14491439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-1550519.4839371433</v>
      </c>
      <c r="L1754" s="444">
        <f t="shared" ca="1" si="132"/>
        <v>-373675195.62885153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-373675195.62885153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-1556979.9817868813</v>
      </c>
      <c r="L1755" s="444">
        <f t="shared" ca="1" si="132"/>
        <v>-375232175.61063844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-375232175.61063844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-1563467.3983776602</v>
      </c>
      <c r="L1756" s="444">
        <f t="shared" ca="1" si="132"/>
        <v>-376795643.0090161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-376795643.0090161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-1569981.8458709004</v>
      </c>
      <c r="L1757" s="444">
        <f t="shared" ca="1" si="132"/>
        <v>-378365624.85488701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-378365624.85488701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-1576523.4368953626</v>
      </c>
      <c r="L1758" s="444">
        <f t="shared" ca="1" si="132"/>
        <v>-379942148.29178238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-379942148.29178238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-1583092.2845490933</v>
      </c>
      <c r="L1759" s="444">
        <f t="shared" ca="1" si="132"/>
        <v>-381525240.5763315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-381525240.5763315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-1589688.5024013813</v>
      </c>
      <c r="L1760" s="444">
        <f t="shared" ca="1" si="132"/>
        <v>-383114929.07873285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-383114929.07873285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-1596312.2044947201</v>
      </c>
      <c r="L1761" s="444">
        <f t="shared" ca="1" si="132"/>
        <v>-384711241.28322756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-384711241.28322756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-1602963.5053467816</v>
      </c>
      <c r="L1762" s="444">
        <f t="shared" ca="1" si="132"/>
        <v>-386314204.78857434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-386314204.78857434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-1609642.5199523931</v>
      </c>
      <c r="L1763" s="444">
        <f t="shared" ca="1" si="132"/>
        <v>-387923847.30852675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-387923847.30852675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-1616349.3637855281</v>
      </c>
      <c r="L1764" s="444">
        <f t="shared" ca="1" si="132"/>
        <v>-389540196.67231226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-389540196.67231226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-1623084.1528013011</v>
      </c>
      <c r="L1765" s="444">
        <f t="shared" ca="1" si="132"/>
        <v>-391163280.82511353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-391163280.82511353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-1629847.0034379731</v>
      </c>
      <c r="L1766" s="444">
        <f t="shared" ca="1" si="132"/>
        <v>-392793127.82855153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-392793127.82855153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-1636638.0326189648</v>
      </c>
      <c r="L1767" s="444">
        <f t="shared" ca="1" si="132"/>
        <v>-394429765.86117047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-394429765.86117047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-1643457.3577548768</v>
      </c>
      <c r="L1768" s="444">
        <f t="shared" ca="1" si="132"/>
        <v>-396073223.21892536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-396073223.21892536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-1650305.0967455222</v>
      </c>
      <c r="L1769" s="444">
        <f t="shared" ca="1" si="132"/>
        <v>-397723528.31567091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-397723528.31567091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-1657181.3679819622</v>
      </c>
      <c r="L1770" s="444">
        <f t="shared" ca="1" si="132"/>
        <v>-399380709.68365288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-399380709.68365288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-1664086.2903485536</v>
      </c>
      <c r="L1771" s="444">
        <f t="shared" ca="1" si="132"/>
        <v>-401044795.97400141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-401044795.97400141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-1671019.9832250059</v>
      </c>
      <c r="L1772" s="444">
        <f t="shared" ca="1" si="132"/>
        <v>-402715815.9572264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-402715815.9572264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-1677982.5664884434</v>
      </c>
      <c r="L1773" s="444">
        <f t="shared" ca="1" si="132"/>
        <v>-404393798.52371484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-404393798.52371484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-1684974.1605154786</v>
      </c>
      <c r="L1774" s="444">
        <f t="shared" ca="1" si="132"/>
        <v>-406078772.68423033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-406078772.68423033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-1691994.8861842931</v>
      </c>
      <c r="L1775" s="444">
        <f t="shared" ca="1" si="132"/>
        <v>-407770767.5704146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-407770767.5704146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-1699044.8648767276</v>
      </c>
      <c r="L1776" s="444">
        <f t="shared" ca="1" si="132"/>
        <v>-409469812.43529135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-409469812.43529135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-1706124.2184803805</v>
      </c>
      <c r="L1777" s="444">
        <f t="shared" ca="1" si="132"/>
        <v>-411175936.65377176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-411175936.65377176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-1713233.0693907156</v>
      </c>
      <c r="L1778" s="444">
        <f t="shared" ca="1" si="132"/>
        <v>-412889169.72316247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-412889169.72316247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-1720371.5405131769</v>
      </c>
      <c r="L1779" s="444">
        <f t="shared" ca="1" si="132"/>
        <v>-414609541.26367563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-414609541.26367563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-1727539.7552653151</v>
      </c>
      <c r="L1780" s="444">
        <f t="shared" ca="1" si="132"/>
        <v>-416337081.01894093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-416337081.01894093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-1734737.8375789204</v>
      </c>
      <c r="L1781" s="444">
        <f t="shared" ca="1" si="132"/>
        <v>-418071818.85651982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-418071818.85651982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-1741965.911902166</v>
      </c>
      <c r="L1782" s="444">
        <f t="shared" ca="1" si="132"/>
        <v>-419813784.76842201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-419813784.76842201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-1749224.1032017586</v>
      </c>
      <c r="L1783" s="444">
        <f t="shared" ca="1" si="132"/>
        <v>-421563008.87162375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-421563008.87162375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-1756512.5369650989</v>
      </c>
      <c r="L1784" s="444">
        <f t="shared" ca="1" si="132"/>
        <v>-423319521.40858883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-423319521.40858883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-1763831.3392024536</v>
      </c>
      <c r="L1785" s="444">
        <f t="shared" ca="1" si="132"/>
        <v>-425083352.74779129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-425083352.74779129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-1771180.6364491303</v>
      </c>
      <c r="L1786" s="444">
        <f t="shared" ca="1" si="132"/>
        <v>-426854533.38424045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-426854533.38424045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-1778560.5557676684</v>
      </c>
      <c r="L1787" s="444">
        <f t="shared" ca="1" si="132"/>
        <v>-428633093.9400081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-428633093.9400081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-1785971.2247500338</v>
      </c>
      <c r="L1788" s="444">
        <f t="shared" ca="1" si="132"/>
        <v>-430419065.16475815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-430419065.16475815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-1793412.7715198256</v>
      </c>
      <c r="L1789" s="444">
        <f t="shared" ca="1" si="132"/>
        <v>-432212477.93627799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-432212477.93627799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-1800885.3247344913</v>
      </c>
      <c r="L1790" s="444">
        <f t="shared" ca="1" si="132"/>
        <v>-434013363.26101249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-434013363.26101249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-1808389.0135875521</v>
      </c>
      <c r="L1791" s="444">
        <f t="shared" ca="1" si="132"/>
        <v>-435821752.27460003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-435821752.27460003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-1815923.9678108334</v>
      </c>
      <c r="L1792" s="444">
        <f t="shared" ca="1" si="132"/>
        <v>-437637676.24241084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-437637676.24241084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-1823490.3176767118</v>
      </c>
      <c r="L1793" s="444">
        <f t="shared" ref="L1793:L2047" ca="1" si="137">I1793-J1793+K1793</f>
        <v>-439461166.56008756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-439461166.56008756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-1831088.1940003645</v>
      </c>
      <c r="L1794" s="444">
        <f t="shared" ca="1" si="137"/>
        <v>-441292254.75408792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-441292254.75408792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-1838717.7281420331</v>
      </c>
      <c r="L1795" s="444">
        <f t="shared" ca="1" si="137"/>
        <v>-443130972.48222995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-443130972.48222995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-1846379.0520092917</v>
      </c>
      <c r="L1796" s="444">
        <f t="shared" ca="1" si="137"/>
        <v>-444977351.53423923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-444977351.53423923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-1854072.2980593301</v>
      </c>
      <c r="L1797" s="444">
        <f t="shared" ca="1" si="137"/>
        <v>-446831423.83229858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-446831423.83229858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-1861797.5993012441</v>
      </c>
      <c r="L1798" s="444">
        <f t="shared" ca="1" si="137"/>
        <v>-448693221.4315998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-448693221.4315998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-1869555.0892983328</v>
      </c>
      <c r="L1799" s="444">
        <f t="shared" ca="1" si="137"/>
        <v>-450562776.5208981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-450562776.5208981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-1877344.9021704087</v>
      </c>
      <c r="L1800" s="444">
        <f t="shared" ca="1" si="137"/>
        <v>-452440121.42306852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-452440121.42306852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-1885167.1725961191</v>
      </c>
      <c r="L1801" s="444">
        <f t="shared" ca="1" si="137"/>
        <v>-454325288.59566462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-454325288.59566462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-1893022.035815269</v>
      </c>
      <c r="L1802" s="444">
        <f t="shared" ca="1" si="137"/>
        <v>-456218310.63147992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-456218310.63147992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-1900909.6276311665</v>
      </c>
      <c r="L1803" s="444">
        <f t="shared" ca="1" si="137"/>
        <v>-458119220.25911111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-458119220.25911111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-1908830.0844129631</v>
      </c>
      <c r="L1804" s="444">
        <f t="shared" ca="1" si="137"/>
        <v>-460028050.3435241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-460028050.3435241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-1916783.5430980171</v>
      </c>
      <c r="L1805" s="444">
        <f t="shared" ca="1" si="137"/>
        <v>-461944833.88662213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-461944833.88662213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-1924770.1411942588</v>
      </c>
      <c r="L1806" s="444">
        <f t="shared" ca="1" si="137"/>
        <v>-463869604.02781641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-463869604.02781641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-1932790.0167825681</v>
      </c>
      <c r="L1807" s="444">
        <f t="shared" ca="1" si="137"/>
        <v>-465802394.044599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-465802394.044599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-1940843.3085191625</v>
      </c>
      <c r="L1808" s="444">
        <f t="shared" ca="1" si="137"/>
        <v>-467743237.35311818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-467743237.35311818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-1948930.1556379923</v>
      </c>
      <c r="L1809" s="444">
        <f t="shared" ca="1" si="137"/>
        <v>-469692167.50875616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-469692167.50875616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-1957050.6979531506</v>
      </c>
      <c r="L1810" s="444">
        <f t="shared" ca="1" si="137"/>
        <v>-471649218.20670933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-471649218.20670933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-1965205.0758612889</v>
      </c>
      <c r="L1811" s="444">
        <f t="shared" ca="1" si="137"/>
        <v>-473614423.2825706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-473614423.2825706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-1973393.4303440442</v>
      </c>
      <c r="L1812" s="444">
        <f t="shared" ca="1" si="137"/>
        <v>-475587816.71291465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-475587816.71291465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-1981615.9029704779</v>
      </c>
      <c r="L1813" s="444">
        <f t="shared" ca="1" si="137"/>
        <v>-477569432.61588514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-477569432.61588514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-1989872.6358995214</v>
      </c>
      <c r="L1814" s="444">
        <f t="shared" ca="1" si="137"/>
        <v>-479559305.25178468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-479559305.25178468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-1998163.7718824362</v>
      </c>
      <c r="L1815" s="444">
        <f t="shared" ca="1" si="137"/>
        <v>-481557469.0236671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-481557469.0236671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-2006489.4542652795</v>
      </c>
      <c r="L1816" s="444">
        <f t="shared" ca="1" si="137"/>
        <v>-483563958.47793239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-483563958.47793239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-2014849.8269913848</v>
      </c>
      <c r="L1817" s="444">
        <f t="shared" ca="1" si="137"/>
        <v>-485578808.30492377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-485578808.30492377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-2023245.0346038491</v>
      </c>
      <c r="L1818" s="444">
        <f t="shared" ca="1" si="137"/>
        <v>-487602053.33952761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-487602053.33952761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-2031675.2222480318</v>
      </c>
      <c r="L1819" s="444">
        <f t="shared" ca="1" si="137"/>
        <v>-489633728.56177562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-489633728.56177562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-2040140.5356740654</v>
      </c>
      <c r="L1820" s="444">
        <f t="shared" ca="1" si="137"/>
        <v>-491673869.09744966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-491673869.09744966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-2048641.1212393735</v>
      </c>
      <c r="L1821" s="444">
        <f t="shared" ca="1" si="137"/>
        <v>-493722510.21868902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-493722510.21868902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-2057177.1259112039</v>
      </c>
      <c r="L1822" s="444">
        <f t="shared" ca="1" si="137"/>
        <v>-495779687.3446002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-495779687.3446002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-2065748.6972691675</v>
      </c>
      <c r="L1823" s="444">
        <f t="shared" ca="1" si="137"/>
        <v>-497845436.04186934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-497845436.04186934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-2074355.983507789</v>
      </c>
      <c r="L1824" s="444">
        <f t="shared" ca="1" si="137"/>
        <v>-499919792.02537715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-499919792.02537715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-2082999.1334390715</v>
      </c>
      <c r="L1825" s="444">
        <f t="shared" ca="1" si="137"/>
        <v>-502002791.15881622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-502002791.15881622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-2091678.2964950677</v>
      </c>
      <c r="L1826" s="444">
        <f t="shared" ca="1" si="137"/>
        <v>-504094469.4553113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-504094469.4553113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-2100393.6227304637</v>
      </c>
      <c r="L1827" s="444">
        <f t="shared" ca="1" si="137"/>
        <v>-506194863.07804179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-506194863.07804179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-2109145.2628251743</v>
      </c>
      <c r="L1828" s="444">
        <f t="shared" ca="1" si="137"/>
        <v>-508304008.34086698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-508304008.34086698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-2117933.3680869457</v>
      </c>
      <c r="L1829" s="444">
        <f t="shared" ca="1" si="137"/>
        <v>-510421941.70895392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-510421941.70895392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-2126758.0904539744</v>
      </c>
      <c r="L1830" s="444">
        <f t="shared" ca="1" si="137"/>
        <v>-512548699.7994079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-512548699.7994079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-2135619.5824975329</v>
      </c>
      <c r="L1831" s="444">
        <f t="shared" ca="1" si="137"/>
        <v>-514684319.38190544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-514684319.38190544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-2144517.9974246058</v>
      </c>
      <c r="L1832" s="444">
        <f t="shared" ca="1" si="137"/>
        <v>-516828837.37933004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-516828837.37933004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-2153453.4890805422</v>
      </c>
      <c r="L1833" s="444">
        <f t="shared" ca="1" si="137"/>
        <v>-518982290.86841059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-518982290.86841059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-2162426.2119517107</v>
      </c>
      <c r="L1834" s="444">
        <f t="shared" ca="1" si="137"/>
        <v>-521144717.08036232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-521144717.08036232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-2171436.3211681764</v>
      </c>
      <c r="L1835" s="444">
        <f t="shared" ca="1" si="137"/>
        <v>-523316153.4015305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-523316153.4015305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-2180483.9725063774</v>
      </c>
      <c r="L1836" s="444">
        <f t="shared" ca="1" si="137"/>
        <v>-525496637.37403691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-525496637.37403691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-2189569.3223918206</v>
      </c>
      <c r="L1837" s="444">
        <f t="shared" ca="1" si="137"/>
        <v>-527686206.69642872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-527686206.69642872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-2198692.5279017864</v>
      </c>
      <c r="L1838" s="444">
        <f t="shared" ca="1" si="137"/>
        <v>-529884899.22433048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-529884899.22433048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-2207853.7467680438</v>
      </c>
      <c r="L1839" s="444">
        <f t="shared" ca="1" si="137"/>
        <v>-532092752.97109854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-532092752.97109854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-2217053.1373795774</v>
      </c>
      <c r="L1840" s="444">
        <f t="shared" ca="1" si="137"/>
        <v>-534309806.10847813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-534309806.10847813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-2226290.8587853252</v>
      </c>
      <c r="L1841" s="444">
        <f t="shared" ca="1" si="137"/>
        <v>-536536096.96726346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-536536096.96726346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-2235567.0706969309</v>
      </c>
      <c r="L1842" s="444">
        <f t="shared" ca="1" si="137"/>
        <v>-538771664.03796041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-538771664.03796041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-2244881.9334915015</v>
      </c>
      <c r="L1843" s="444">
        <f t="shared" ca="1" si="137"/>
        <v>-541016545.97145188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-541016545.97145188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-2254235.608214383</v>
      </c>
      <c r="L1844" s="444">
        <f t="shared" ca="1" si="137"/>
        <v>-543270781.57966626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-543270781.57966626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-2263628.2565819426</v>
      </c>
      <c r="L1845" s="444">
        <f t="shared" ca="1" si="137"/>
        <v>-545534409.83624816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-545534409.83624816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-2273060.0409843675</v>
      </c>
      <c r="L1846" s="444">
        <f t="shared" ca="1" si="137"/>
        <v>-547807469.87723255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-547807469.87723255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-2282531.1244884687</v>
      </c>
      <c r="L1847" s="444">
        <f t="shared" ca="1" si="137"/>
        <v>-550090001.00172102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-550090001.00172102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-2292041.6708405041</v>
      </c>
      <c r="L1848" s="444">
        <f t="shared" ca="1" si="137"/>
        <v>-552382042.67256153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-552382042.67256153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-2301591.8444690062</v>
      </c>
      <c r="L1849" s="444">
        <f t="shared" ca="1" si="137"/>
        <v>-554683634.51703048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-554683634.51703048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-2311181.8104876271</v>
      </c>
      <c r="L1850" s="444">
        <f t="shared" ca="1" si="137"/>
        <v>-556994816.32751811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-556994816.32751811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-2320811.734697992</v>
      </c>
      <c r="L1851" s="444">
        <f t="shared" ca="1" si="137"/>
        <v>-559315628.06221604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-559315628.06221604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-2330481.7835925668</v>
      </c>
      <c r="L1852" s="444">
        <f t="shared" ca="1" si="137"/>
        <v>-561646109.84580863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-561646109.84580863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-2340192.124357536</v>
      </c>
      <c r="L1853" s="444">
        <f t="shared" ca="1" si="137"/>
        <v>-563986301.97016621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-563986301.97016621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-2349942.9248756925</v>
      </c>
      <c r="L1854" s="444">
        <f t="shared" ca="1" si="137"/>
        <v>-566336244.89504194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-566336244.89504194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-2359734.3537293412</v>
      </c>
      <c r="L1855" s="444">
        <f t="shared" ca="1" si="137"/>
        <v>-568695979.24877131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-568695979.24877131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-2369566.5802032137</v>
      </c>
      <c r="L1856" s="444">
        <f t="shared" ca="1" si="137"/>
        <v>-571065545.82897449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-571065545.82897449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-2379439.7742873938</v>
      </c>
      <c r="L1857" s="444">
        <f t="shared" ca="1" si="137"/>
        <v>-573444985.60326183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-573444985.60326183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-2389354.1066802577</v>
      </c>
      <c r="L1858" s="444">
        <f t="shared" ca="1" si="137"/>
        <v>-575834339.7099421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-575834339.7099421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-2399309.7487914255</v>
      </c>
      <c r="L1859" s="444">
        <f t="shared" ca="1" si="137"/>
        <v>-578233649.45873356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-578233649.45873356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-2409306.8727447232</v>
      </c>
      <c r="L1860" s="444">
        <f t="shared" ca="1" si="137"/>
        <v>-580642956.33147824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-580642956.33147824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-2419345.6513811592</v>
      </c>
      <c r="L1861" s="444">
        <f t="shared" ca="1" si="137"/>
        <v>-583062301.98285937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-583062301.98285937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-2429426.2582619139</v>
      </c>
      <c r="L1862" s="444">
        <f t="shared" ca="1" si="137"/>
        <v>-585491728.24112129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-585491728.24112129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-2439548.8676713388</v>
      </c>
      <c r="L1863" s="444">
        <f t="shared" ca="1" si="137"/>
        <v>-587931277.10879266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-587931277.10879266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-2449713.6546199694</v>
      </c>
      <c r="L1864" s="444">
        <f t="shared" ca="1" si="137"/>
        <v>-590380990.76341259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-590380990.76341259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-2459920.7948475527</v>
      </c>
      <c r="L1865" s="444">
        <f t="shared" ca="1" si="137"/>
        <v>-592840911.5582602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-592840911.5582602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-2470170.4648260842</v>
      </c>
      <c r="L1866" s="444">
        <f t="shared" ca="1" si="137"/>
        <v>-595311082.02308631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-595311082.02308631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-2480462.8417628594</v>
      </c>
      <c r="L1867" s="444">
        <f t="shared" ca="1" si="137"/>
        <v>-597791544.86484921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-597791544.86484921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-2490798.1036035381</v>
      </c>
      <c r="L1868" s="444">
        <f t="shared" ca="1" si="137"/>
        <v>-600282342.96845269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-600282342.96845269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-2501176.4290352194</v>
      </c>
      <c r="L1869" s="444">
        <f t="shared" ca="1" si="137"/>
        <v>-602783519.39748788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-602783519.39748788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-2511597.9974895329</v>
      </c>
      <c r="L1870" s="444">
        <f t="shared" ca="1" si="137"/>
        <v>-605295117.39497745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-605295117.39497745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-2522062.9891457395</v>
      </c>
      <c r="L1871" s="444">
        <f t="shared" ca="1" si="137"/>
        <v>-607817180.38412321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-607817180.38412321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-2532571.5849338467</v>
      </c>
      <c r="L1872" s="444">
        <f t="shared" ca="1" si="137"/>
        <v>-610349751.96905708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-610349751.96905708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-2543123.9665377378</v>
      </c>
      <c r="L1873" s="444">
        <f t="shared" ca="1" si="137"/>
        <v>-612892875.9355948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-612892875.9355948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-2553720.3163983114</v>
      </c>
      <c r="L1874" s="444">
        <f t="shared" ca="1" si="137"/>
        <v>-615446596.25199306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-615446596.25199306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-2564360.8177166376</v>
      </c>
      <c r="L1875" s="444">
        <f t="shared" ca="1" si="137"/>
        <v>-618010957.06970966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-618010957.06970966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-2575045.6544571235</v>
      </c>
      <c r="L1876" s="444">
        <f t="shared" ca="1" si="137"/>
        <v>-620586002.72416675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-620586002.72416675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-2585775.0113506946</v>
      </c>
      <c r="L1877" s="444">
        <f t="shared" ca="1" si="137"/>
        <v>-623171777.7355175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-623171777.7355175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-2596549.0738979895</v>
      </c>
      <c r="L1878" s="444">
        <f t="shared" ca="1" si="137"/>
        <v>-625768326.80941546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-625768326.80941546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-2607368.0283725644</v>
      </c>
      <c r="L1879" s="444">
        <f t="shared" ca="1" si="137"/>
        <v>-628375694.83778799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-628375694.83778799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-2618232.0618241164</v>
      </c>
      <c r="L1880" s="444">
        <f t="shared" ca="1" si="137"/>
        <v>-630993926.89961207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-630993926.89961207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-2629141.3620817168</v>
      </c>
      <c r="L1881" s="444">
        <f t="shared" ca="1" si="137"/>
        <v>-633623068.26169384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-633623068.26169384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-2640096.1177570578</v>
      </c>
      <c r="L1882" s="444">
        <f t="shared" ca="1" si="137"/>
        <v>-636263164.37945092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-636263164.37945092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-2651096.5182477119</v>
      </c>
      <c r="L1883" s="444">
        <f t="shared" ca="1" si="137"/>
        <v>-638914260.89769864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-638914260.89769864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-2662142.7537404108</v>
      </c>
      <c r="L1884" s="444">
        <f t="shared" ca="1" si="137"/>
        <v>-641576403.65143907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-641576403.65143907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-2673235.0152143296</v>
      </c>
      <c r="L1885" s="444">
        <f t="shared" ca="1" si="137"/>
        <v>-644249638.66665339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-644249638.66665339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-2684373.4944443889</v>
      </c>
      <c r="L1886" s="444">
        <f t="shared" ca="1" si="137"/>
        <v>-646934012.16109776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-646934012.16109776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-2695558.3840045738</v>
      </c>
      <c r="L1887" s="444">
        <f t="shared" ca="1" si="137"/>
        <v>-649629570.54510236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-649629570.54510236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-2706789.8772712597</v>
      </c>
      <c r="L1888" s="444">
        <f t="shared" ca="1" si="137"/>
        <v>-652336360.42237365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-652336360.42237365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-2718068.168426557</v>
      </c>
      <c r="L1889" s="444">
        <f t="shared" ca="1" si="137"/>
        <v>-655054428.59080017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-655054428.59080017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-2729393.4524616674</v>
      </c>
      <c r="L1890" s="444">
        <f t="shared" ca="1" si="137"/>
        <v>-657783822.04326189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-657783822.04326189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-2740765.9251802578</v>
      </c>
      <c r="L1891" s="444">
        <f t="shared" ca="1" si="137"/>
        <v>-660524587.9684422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-660524587.9684422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-2752185.7832018426</v>
      </c>
      <c r="L1892" s="444">
        <f t="shared" ca="1" si="137"/>
        <v>-663276773.75164402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-663276773.75164402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-2763653.2239651834</v>
      </c>
      <c r="L1893" s="444">
        <f t="shared" ca="1" si="137"/>
        <v>-666040426.97560918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-666040426.97560918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-2775168.4457317051</v>
      </c>
      <c r="L1894" s="444">
        <f t="shared" ca="1" si="137"/>
        <v>-668815595.42134094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-668815595.42134094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-2786731.6475889208</v>
      </c>
      <c r="L1895" s="444">
        <f t="shared" ca="1" si="137"/>
        <v>-671602327.06892991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-671602327.06892991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-2798343.0294538746</v>
      </c>
      <c r="L1896" s="444">
        <f t="shared" ca="1" si="137"/>
        <v>-674400670.09838378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-674400670.09838378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-2810002.7920765989</v>
      </c>
      <c r="L1897" s="444">
        <f t="shared" ca="1" si="137"/>
        <v>-677210672.89046037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-677210672.89046037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-2821711.1370435851</v>
      </c>
      <c r="L1898" s="444">
        <f t="shared" ca="1" si="137"/>
        <v>-680032384.02750397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-680032384.02750397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-2833468.2667812663</v>
      </c>
      <c r="L1899" s="444">
        <f t="shared" ca="1" si="137"/>
        <v>-682865852.29428518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-682865852.29428518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-2845274.3845595215</v>
      </c>
      <c r="L1900" s="444">
        <f t="shared" ca="1" si="137"/>
        <v>-685711126.67884469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-685711126.67884469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-2857129.6944951862</v>
      </c>
      <c r="L1901" s="444">
        <f t="shared" ca="1" si="137"/>
        <v>-688568256.37333989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-688568256.37333989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-2869034.4015555829</v>
      </c>
      <c r="L1902" s="444">
        <f t="shared" ca="1" si="137"/>
        <v>-691437290.77489543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-691437290.77489543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-2880988.7115620645</v>
      </c>
      <c r="L1903" s="444">
        <f t="shared" ca="1" si="137"/>
        <v>-694318279.48645747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-694318279.48645747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-2892992.8311935728</v>
      </c>
      <c r="L1904" s="444">
        <f t="shared" ca="1" si="137"/>
        <v>-697211272.31765103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-697211272.31765103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-2905046.9679902126</v>
      </c>
      <c r="L1905" s="444">
        <f t="shared" ca="1" si="137"/>
        <v>-700116319.28564119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-700116319.28564119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-2917151.3303568382</v>
      </c>
      <c r="L1906" s="444">
        <f t="shared" ca="1" si="137"/>
        <v>-703033470.61599803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-703033470.61599803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-2929306.1275666584</v>
      </c>
      <c r="L1907" s="444">
        <f t="shared" ca="1" si="137"/>
        <v>-705962776.74356472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-705962776.74356472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-2941511.569764853</v>
      </c>
      <c r="L1908" s="444">
        <f t="shared" ca="1" si="137"/>
        <v>-708904288.31332958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-708904288.31332958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-2953767.8679722063</v>
      </c>
      <c r="L1909" s="444">
        <f t="shared" ca="1" si="137"/>
        <v>-711858056.18130183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-711858056.18130183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-2966075.2340887575</v>
      </c>
      <c r="L1910" s="444">
        <f t="shared" ca="1" si="137"/>
        <v>-714824131.41539061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-714824131.41539061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-2978433.880897461</v>
      </c>
      <c r="L1911" s="444">
        <f t="shared" ca="1" si="137"/>
        <v>-717802565.29628801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-717802565.29628801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-2990844.0220678668</v>
      </c>
      <c r="L1912" s="444">
        <f t="shared" ca="1" si="137"/>
        <v>-720793409.31835592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-720793409.31835592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-3003305.8721598163</v>
      </c>
      <c r="L1913" s="444">
        <f t="shared" ca="1" si="137"/>
        <v>-723796715.19051576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-723796715.19051576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-3015819.6466271491</v>
      </c>
      <c r="L1914" s="444">
        <f t="shared" ca="1" si="137"/>
        <v>-726812534.83714294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-726812534.83714294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-3028385.5618214291</v>
      </c>
      <c r="L1915" s="444">
        <f t="shared" ca="1" si="137"/>
        <v>-729840920.39896441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-729840920.39896441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-3041003.8349956851</v>
      </c>
      <c r="L1916" s="444">
        <f t="shared" ca="1" si="137"/>
        <v>-732881924.23396003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-732881924.23396003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-3053674.6843081666</v>
      </c>
      <c r="L1917" s="444">
        <f t="shared" ca="1" si="137"/>
        <v>-735935598.9182682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-735935598.9182682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-3066398.3288261173</v>
      </c>
      <c r="L1918" s="444">
        <f t="shared" ca="1" si="137"/>
        <v>-739001997.24709427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-739001997.24709427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-3079174.9885295592</v>
      </c>
      <c r="L1919" s="444">
        <f t="shared" ca="1" si="137"/>
        <v>-742081172.23562384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-742081172.23562384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-3092004.8843150991</v>
      </c>
      <c r="L1920" s="444">
        <f t="shared" ca="1" si="137"/>
        <v>-745173177.11993897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-745173177.11993897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-3104888.2379997456</v>
      </c>
      <c r="L1921" s="444">
        <f t="shared" ca="1" si="137"/>
        <v>-748278065.35793877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-748278065.35793877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-3117825.2723247446</v>
      </c>
      <c r="L1922" s="444">
        <f t="shared" ca="1" si="137"/>
        <v>-751395890.63026357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-751395890.63026357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-3130816.2109594317</v>
      </c>
      <c r="L1923" s="444">
        <f t="shared" ca="1" si="137"/>
        <v>-754526706.841223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-754526706.841223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-3143861.2785050957</v>
      </c>
      <c r="L1924" s="444">
        <f t="shared" ca="1" si="137"/>
        <v>-757670568.11972809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-757670568.11972809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-3156960.7004988668</v>
      </c>
      <c r="L1925" s="444">
        <f t="shared" ca="1" si="137"/>
        <v>-760827528.82022691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-760827528.82022691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-3170114.7034176122</v>
      </c>
      <c r="L1926" s="444">
        <f t="shared" ca="1" si="137"/>
        <v>-763997643.52364457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-763997643.52364457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-3183323.5146818524</v>
      </c>
      <c r="L1927" s="444">
        <f t="shared" ca="1" si="137"/>
        <v>-767180967.03832638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-767180967.03832638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-3196587.3626596932</v>
      </c>
      <c r="L1928" s="444">
        <f t="shared" ca="1" si="137"/>
        <v>-770377554.40098608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-770377554.40098608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-3209906.4766707751</v>
      </c>
      <c r="L1929" s="444">
        <f t="shared" ca="1" si="137"/>
        <v>-773587460.87765682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-773587460.87765682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-3223281.0869902368</v>
      </c>
      <c r="L1930" s="444">
        <f t="shared" ca="1" si="137"/>
        <v>-776810741.96464705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-776810741.96464705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-3236711.4248526962</v>
      </c>
      <c r="L1931" s="444">
        <f t="shared" ca="1" si="137"/>
        <v>-780047453.38949978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-780047453.38949978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-3250197.7224562489</v>
      </c>
      <c r="L1932" s="444">
        <f t="shared" ca="1" si="137"/>
        <v>-783297651.111956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-783297651.111956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-3263740.2129664831</v>
      </c>
      <c r="L1933" s="444">
        <f t="shared" ca="1" si="137"/>
        <v>-786561391.32492244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-786561391.32492244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-3277339.13052051</v>
      </c>
      <c r="L1934" s="444">
        <f t="shared" ca="1" si="137"/>
        <v>-789838730.45544291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-789838730.45544291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-3290994.7102310122</v>
      </c>
      <c r="L1935" s="444">
        <f t="shared" ca="1" si="137"/>
        <v>-793129725.16567397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-793129725.16567397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-3304707.1881903084</v>
      </c>
      <c r="L1936" s="444">
        <f t="shared" ca="1" si="137"/>
        <v>-796434432.35386431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-796434432.35386431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-3318476.8014744348</v>
      </c>
      <c r="L1937" s="444">
        <f t="shared" ca="1" si="137"/>
        <v>-799752909.15533876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-799752909.15533876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-3332303.7881472446</v>
      </c>
      <c r="L1938" s="444">
        <f t="shared" ca="1" si="137"/>
        <v>-803085212.94348598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-803085212.94348598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-3346188.3872645251</v>
      </c>
      <c r="L1939" s="444">
        <f t="shared" ca="1" si="137"/>
        <v>-806431401.33075047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-806431401.33075047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-3360130.8388781268</v>
      </c>
      <c r="L1940" s="444">
        <f t="shared" ca="1" si="137"/>
        <v>-809791532.16962862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-809791532.16962862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-3374131.3840401191</v>
      </c>
      <c r="L1941" s="444">
        <f t="shared" ca="1" si="137"/>
        <v>-813165663.55366874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-813165663.55366874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-3388190.2648069528</v>
      </c>
      <c r="L1942" s="444">
        <f t="shared" ca="1" si="137"/>
        <v>-816553853.81847572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-816553853.81847572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-3402307.7242436488</v>
      </c>
      <c r="L1943" s="444">
        <f t="shared" ca="1" si="137"/>
        <v>-819956161.54271936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-819956161.54271936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-3416484.0064279973</v>
      </c>
      <c r="L1944" s="444">
        <f t="shared" ca="1" si="137"/>
        <v>-823372645.54914737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-823372645.54914737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-3430719.3564547808</v>
      </c>
      <c r="L1945" s="444">
        <f t="shared" ca="1" si="137"/>
        <v>-826803364.9056021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-826803364.9056021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-3445014.0204400085</v>
      </c>
      <c r="L1946" s="444">
        <f t="shared" ca="1" si="137"/>
        <v>-830248378.92604208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-830248378.92604208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-3459368.2455251752</v>
      </c>
      <c r="L1947" s="444">
        <f t="shared" ca="1" si="137"/>
        <v>-833707747.1715672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-833707747.1715672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-3473782.27988153</v>
      </c>
      <c r="L1948" s="444">
        <f t="shared" ca="1" si="137"/>
        <v>-837181529.45144868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-837181529.45144868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-3488256.3727143696</v>
      </c>
      <c r="L1949" s="444">
        <f t="shared" ca="1" si="137"/>
        <v>-840669785.82416308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-840669785.82416308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-3502790.7742673461</v>
      </c>
      <c r="L1950" s="444">
        <f t="shared" ca="1" si="137"/>
        <v>-844172576.5984304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-844172576.5984304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-3517385.7358267927</v>
      </c>
      <c r="L1951" s="444">
        <f t="shared" ca="1" si="137"/>
        <v>-847689962.33425725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-847689962.33425725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-3532041.5097260713</v>
      </c>
      <c r="L1952" s="444">
        <f t="shared" ca="1" si="137"/>
        <v>-851222003.84398329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-851222003.84398329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-3546758.3493499304</v>
      </c>
      <c r="L1953" s="444">
        <f t="shared" ca="1" si="137"/>
        <v>-854768762.19333327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-854768762.19333327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-3561536.5091388887</v>
      </c>
      <c r="L1954" s="444">
        <f t="shared" ca="1" si="137"/>
        <v>-858330298.70247221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-858330298.70247221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-3576376.2445936343</v>
      </c>
      <c r="L1955" s="444">
        <f t="shared" ca="1" si="137"/>
        <v>-861906674.94706583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-861906674.94706583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-3591277.8122794409</v>
      </c>
      <c r="L1956" s="444">
        <f t="shared" ca="1" si="137"/>
        <v>-865497952.75934529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-865497952.75934529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-3606241.4698306052</v>
      </c>
      <c r="L1957" s="444">
        <f t="shared" ca="1" si="137"/>
        <v>-869104194.22917593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-869104194.22917593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-3621267.4759548996</v>
      </c>
      <c r="L1958" s="444">
        <f t="shared" ca="1" si="137"/>
        <v>-872725461.70513082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-872725461.70513082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-3636356.0904380451</v>
      </c>
      <c r="L1959" s="444">
        <f t="shared" ca="1" si="137"/>
        <v>-876361817.79556882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-876361817.79556882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-3651507.5741482032</v>
      </c>
      <c r="L1960" s="444">
        <f t="shared" ca="1" si="137"/>
        <v>-880013325.369717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-880013325.369717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-3666722.1890404872</v>
      </c>
      <c r="L1961" s="444">
        <f t="shared" ca="1" si="137"/>
        <v>-883680047.55875754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-883680047.55875754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-3682000.1981614903</v>
      </c>
      <c r="L1962" s="444">
        <f t="shared" ca="1" si="137"/>
        <v>-887362047.75691903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-887362047.75691903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-3697341.8656538292</v>
      </c>
      <c r="L1963" s="444">
        <f t="shared" ca="1" si="137"/>
        <v>-891059389.6225729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-891059389.6225729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-3712747.4567607203</v>
      </c>
      <c r="L1964" s="444">
        <f t="shared" ca="1" si="137"/>
        <v>-894772137.07933366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-894772137.07933366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-3728217.2378305569</v>
      </c>
      <c r="L1965" s="444">
        <f t="shared" ca="1" si="137"/>
        <v>-898500354.31716418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-898500354.31716418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-3743751.4763215175</v>
      </c>
      <c r="L1966" s="444">
        <f t="shared" ca="1" si="137"/>
        <v>-902244105.79348564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-902244105.79348564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-3759350.4408061905</v>
      </c>
      <c r="L1967" s="444">
        <f t="shared" ca="1" si="137"/>
        <v>-906003456.23429179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-906003456.23429179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-3775014.400976216</v>
      </c>
      <c r="L1968" s="444">
        <f t="shared" ca="1" si="137"/>
        <v>-909778470.63526797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-909778470.63526797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-3790743.6276469491</v>
      </c>
      <c r="L1969" s="444">
        <f t="shared" ca="1" si="137"/>
        <v>-913569214.2629149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-913569214.2629149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-3806538.3927621455</v>
      </c>
      <c r="L1970" s="444">
        <f t="shared" ca="1" si="137"/>
        <v>-917375752.65567708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-917375752.65567708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-3822398.9693986545</v>
      </c>
      <c r="L1971" s="444">
        <f t="shared" ca="1" si="137"/>
        <v>-921198151.6250757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-921198151.6250757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-3838325.6317711482</v>
      </c>
      <c r="L1972" s="444">
        <f t="shared" ca="1" si="137"/>
        <v>-925036477.2568469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-925036477.2568469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-3854318.6552368621</v>
      </c>
      <c r="L1973" s="444">
        <f t="shared" ca="1" si="137"/>
        <v>-928890795.91208375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-928890795.91208375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-3870378.3163003484</v>
      </c>
      <c r="L1974" s="444">
        <f t="shared" ca="1" si="137"/>
        <v>-932761174.22838414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-932761174.22838414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-3886504.8926182669</v>
      </c>
      <c r="L1975" s="444">
        <f t="shared" ca="1" si="137"/>
        <v>-936647679.12100244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-936647679.12100244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-3902698.6630041767</v>
      </c>
      <c r="L1976" s="444">
        <f t="shared" ca="1" si="137"/>
        <v>-940550377.7840066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-940550377.7840066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-3918959.9074333608</v>
      </c>
      <c r="L1977" s="444">
        <f t="shared" ca="1" si="137"/>
        <v>-944469337.69143999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-944469337.69143999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-3935288.9070476666</v>
      </c>
      <c r="L1978" s="444">
        <f t="shared" ca="1" si="137"/>
        <v>-948404626.59848762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-948404626.59848762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-3951685.9441603655</v>
      </c>
      <c r="L1979" s="444">
        <f t="shared" ca="1" si="137"/>
        <v>-952356312.54264796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-952356312.54264796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-3968151.3022610331</v>
      </c>
      <c r="L1980" s="444">
        <f t="shared" ca="1" si="137"/>
        <v>-956324463.84490895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-956324463.84490895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-3984685.266020454</v>
      </c>
      <c r="L1981" s="444">
        <f t="shared" ca="1" si="137"/>
        <v>-960309149.11092937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-960309149.11092937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-4001288.1212955383</v>
      </c>
      <c r="L1982" s="444">
        <f t="shared" ca="1" si="137"/>
        <v>-964310437.23222494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-964310437.23222494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-4017960.1551342709</v>
      </c>
      <c r="L1983" s="444">
        <f t="shared" ca="1" si="137"/>
        <v>-968328397.38735926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-968328397.38735926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-4034701.6557806637</v>
      </c>
      <c r="L1984" s="444">
        <f t="shared" ca="1" si="137"/>
        <v>-972363099.04313993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-972363099.04313993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-4051512.9126797495</v>
      </c>
      <c r="L1985" s="444">
        <f t="shared" ca="1" si="137"/>
        <v>-976414611.95581973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-976414611.95581973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-4068394.2164825816</v>
      </c>
      <c r="L1986" s="444">
        <f t="shared" ca="1" si="137"/>
        <v>-980483006.17230237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-980483006.17230237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-4085345.8590512597</v>
      </c>
      <c r="L1987" s="444">
        <f t="shared" ca="1" si="137"/>
        <v>-984568352.03135359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-984568352.03135359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-4102368.1334639732</v>
      </c>
      <c r="L1988" s="444">
        <f t="shared" ca="1" si="137"/>
        <v>-988670720.16481757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-988670720.16481757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-4119461.3340200731</v>
      </c>
      <c r="L1989" s="444">
        <f t="shared" ca="1" si="137"/>
        <v>-992790181.49883759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-992790181.49883759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-4136625.7562451568</v>
      </c>
      <c r="L1990" s="444">
        <f t="shared" ca="1" si="137"/>
        <v>-996926807.25508273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-996926807.25508273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-4153861.6968961782</v>
      </c>
      <c r="L1991" s="444">
        <f t="shared" ca="1" si="137"/>
        <v>-1001080668.9519789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-1001080668.9519789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-4171169.4539665789</v>
      </c>
      <c r="L1992" s="444">
        <f t="shared" ca="1" si="137"/>
        <v>-1005251838.4059455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-1005251838.4059455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-4188549.3266914398</v>
      </c>
      <c r="L1993" s="444">
        <f t="shared" ca="1" si="137"/>
        <v>-1009440387.7326369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-1009440387.7326369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-4206001.6155526536</v>
      </c>
      <c r="L1994" s="444">
        <f t="shared" ca="1" si="137"/>
        <v>-1013646389.3481896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-1013646389.3481896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-4223526.6222841237</v>
      </c>
      <c r="L1995" s="444">
        <f t="shared" ca="1" si="137"/>
        <v>-1017869915.9704738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-1017869915.9704738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-4241124.6498769736</v>
      </c>
      <c r="L1996" s="444">
        <f t="shared" ca="1" si="137"/>
        <v>-1022111040.6203507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-1022111040.6203507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-4258796.0025847945</v>
      </c>
      <c r="L1997" s="444">
        <f t="shared" ca="1" si="137"/>
        <v>-1026369836.6229355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-1026369836.6229355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-4276540.9859288977</v>
      </c>
      <c r="L1998" s="444">
        <f t="shared" ca="1" si="137"/>
        <v>-1030646377.6088644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-1030646377.6088644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-4294359.9067036016</v>
      </c>
      <c r="L1999" s="444">
        <f t="shared" ca="1" si="137"/>
        <v>-1034940737.515568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-1034940737.515568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-4312253.0729815336</v>
      </c>
      <c r="L2000" s="444">
        <f t="shared" ca="1" si="137"/>
        <v>-1039252990.5885495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-1039252990.5885495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-4330220.7941189557</v>
      </c>
      <c r="L2001" s="444">
        <f t="shared" ca="1" si="137"/>
        <v>-1043583211.3826685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-1043583211.3826685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-4348263.3807611195</v>
      </c>
      <c r="L2002" s="444">
        <f t="shared" ca="1" si="137"/>
        <v>-1047931474.7634296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-1047931474.7634296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-4366381.1448476231</v>
      </c>
      <c r="L2003" s="444">
        <f t="shared" ca="1" si="137"/>
        <v>-1052297855.9082773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-1052297855.9082773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-4384574.3996178228</v>
      </c>
      <c r="L2004" s="444">
        <f t="shared" ca="1" si="137"/>
        <v>-1056682430.3078951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-1056682430.3078951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-4402843.4596162289</v>
      </c>
      <c r="L2005" s="444">
        <f t="shared" ca="1" si="137"/>
        <v>-1061085273.7675112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-1061085273.7675112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-4421188.6406979635</v>
      </c>
      <c r="L2006" s="444">
        <f t="shared" ca="1" si="137"/>
        <v>-1065506462.4082092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-1065506462.4082092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-4439610.2600342045</v>
      </c>
      <c r="L2007" s="444">
        <f t="shared" ca="1" si="137"/>
        <v>-1069946072.6682434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-1069946072.6682434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-4458108.6361176809</v>
      </c>
      <c r="L2008" s="444">
        <f t="shared" ca="1" si="137"/>
        <v>-1074404181.3043611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-1074404181.3043611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-4476684.0887681711</v>
      </c>
      <c r="L2009" s="444">
        <f t="shared" ca="1" si="137"/>
        <v>-1078880865.3931293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-1078880865.3931293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-4495336.939138039</v>
      </c>
      <c r="L2010" s="444">
        <f t="shared" ca="1" si="137"/>
        <v>-1083376202.3322673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-1083376202.3322673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-4514067.5097177802</v>
      </c>
      <c r="L2011" s="444">
        <f t="shared" ca="1" si="137"/>
        <v>-1087890269.841985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-1087890269.841985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-4532876.1243416043</v>
      </c>
      <c r="L2012" s="444">
        <f t="shared" ca="1" si="137"/>
        <v>-1092423145.9663265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-1092423145.9663265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-4551763.1081930269</v>
      </c>
      <c r="L2013" s="444">
        <f t="shared" ca="1" si="137"/>
        <v>-1096974909.0745194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-1096974909.0745194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-4570728.787810497</v>
      </c>
      <c r="L2014" s="444">
        <f t="shared" ca="1" si="137"/>
        <v>-1101545637.86233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-1101545637.86233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-4589773.4910930414</v>
      </c>
      <c r="L2015" s="444">
        <f t="shared" ca="1" si="137"/>
        <v>-1106135411.3534231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-1106135411.3534231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-4608897.5473059295</v>
      </c>
      <c r="L2016" s="444">
        <f t="shared" ca="1" si="137"/>
        <v>-1110744308.9007289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-1110744308.9007289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-4628101.2870863704</v>
      </c>
      <c r="L2017" s="444">
        <f t="shared" ca="1" si="137"/>
        <v>-1115372410.1878154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-1115372410.1878154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-4647385.0424492313</v>
      </c>
      <c r="L2018" s="444">
        <f t="shared" ca="1" si="137"/>
        <v>-1120019795.2302647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-1120019795.2302647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-4666749.1467927694</v>
      </c>
      <c r="L2019" s="444">
        <f t="shared" ca="1" si="137"/>
        <v>-1124686544.3770576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-1124686544.3770576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-4686193.9349044068</v>
      </c>
      <c r="L2020" s="444">
        <f t="shared" ca="1" si="137"/>
        <v>-1129372738.3119619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-1129372738.3119619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-4705719.7429665076</v>
      </c>
      <c r="L2021" s="444">
        <f t="shared" ca="1" si="137"/>
        <v>-1134078458.0549283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-1134078458.0549283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-4725326.9085622011</v>
      </c>
      <c r="L2022" s="444">
        <f t="shared" ca="1" si="137"/>
        <v>-1138803784.9634905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-1138803784.9634905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-4745015.7706812099</v>
      </c>
      <c r="L2023" s="444">
        <f t="shared" ca="1" si="137"/>
        <v>-1143548800.7341716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-1143548800.7341716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-4764786.6697257152</v>
      </c>
      <c r="L2024" s="444">
        <f t="shared" ca="1" si="137"/>
        <v>-1148313587.4038973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-1148313587.4038973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-4784639.9475162383</v>
      </c>
      <c r="L2025" s="444">
        <f t="shared" ca="1" si="137"/>
        <v>-1153098227.3514135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-1153098227.3514135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-4804575.9472975563</v>
      </c>
      <c r="L2026" s="444">
        <f t="shared" ca="1" si="137"/>
        <v>-1157902803.2987111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-1157902803.2987111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-4824595.013744629</v>
      </c>
      <c r="L2027" s="444">
        <f t="shared" ca="1" si="137"/>
        <v>-1162727398.3124557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-1162727398.3124557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-4844697.4929685649</v>
      </c>
      <c r="L2028" s="444">
        <f t="shared" ca="1" si="137"/>
        <v>-1167572095.8054242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-1167572095.8054242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-4864883.7325226013</v>
      </c>
      <c r="L2029" s="444">
        <f t="shared" ca="1" si="137"/>
        <v>-1172436979.5379467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-1172436979.5379467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-4885154.0814081114</v>
      </c>
      <c r="L2030" s="444">
        <f t="shared" ca="1" si="137"/>
        <v>-1177322133.6193547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-1177322133.6193547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-4905508.8900806447</v>
      </c>
      <c r="L2031" s="444">
        <f t="shared" ca="1" si="137"/>
        <v>-1182227642.5094354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-1182227642.5094354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-4925948.5104559809</v>
      </c>
      <c r="L2032" s="444">
        <f t="shared" ca="1" si="137"/>
        <v>-1187153591.0198915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-1187153591.0198915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-4946473.2959162146</v>
      </c>
      <c r="L2033" s="444">
        <f t="shared" ca="1" si="137"/>
        <v>-1192100064.3158078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-1192100064.3158078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-4967083.6013158662</v>
      </c>
      <c r="L2034" s="444">
        <f t="shared" ca="1" si="137"/>
        <v>-1197067147.9171238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-1197067147.9171238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-4987779.7829880156</v>
      </c>
      <c r="L2035" s="444">
        <f t="shared" ca="1" si="137"/>
        <v>-1202054927.7001119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-1202054927.7001119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-5008562.1987504661</v>
      </c>
      <c r="L2036" s="444">
        <f t="shared" ca="1" si="137"/>
        <v>-1207063489.8988624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-1207063489.8988624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-5029431.2079119263</v>
      </c>
      <c r="L2037" s="444">
        <f t="shared" ca="1" si="137"/>
        <v>-1212092921.1067743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-1212092921.1067743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-5050387.1712782262</v>
      </c>
      <c r="L2038" s="444">
        <f t="shared" ca="1" si="137"/>
        <v>-1217143308.2780526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-1217143308.2780526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-5071430.4511585524</v>
      </c>
      <c r="L2039" s="444">
        <f t="shared" ca="1" si="137"/>
        <v>-1222214738.7292111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-1222214738.7292111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-5092561.4113717126</v>
      </c>
      <c r="L2040" s="444">
        <f t="shared" ca="1" si="137"/>
        <v>-1227307300.1405828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-1227307300.1405828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-5113780.4172524279</v>
      </c>
      <c r="L2041" s="444">
        <f t="shared" ca="1" si="137"/>
        <v>-1232421080.5578353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-1232421080.5578353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-5135087.8356576469</v>
      </c>
      <c r="L2042" s="444">
        <f t="shared" ca="1" si="137"/>
        <v>-1237556168.3934929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-1237556168.3934929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-5156484.0349728875</v>
      </c>
      <c r="L2043" s="444">
        <f t="shared" ca="1" si="137"/>
        <v>-1242712652.4284658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-1242712652.4284658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-5177969.3851186074</v>
      </c>
      <c r="L2044" s="444">
        <f t="shared" ca="1" si="137"/>
        <v>-1247890621.8135846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-1247890621.8135846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-5199544.2575566024</v>
      </c>
      <c r="L2045" s="444">
        <f t="shared" ca="1" si="137"/>
        <v>-1253090166.0711412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-1253090166.0711412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-5221209.0252964217</v>
      </c>
      <c r="L2046" s="444">
        <f t="shared" ca="1" si="137"/>
        <v>-1258311375.0964377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-1258311375.0964377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-5242964.0629018238</v>
      </c>
      <c r="L2047" s="444">
        <f t="shared" ca="1" si="137"/>
        <v>-1263554339.1593394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-1263554339.1593394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-5264809.7464972474</v>
      </c>
      <c r="L2048" s="444">
        <f t="shared" ref="L2048:L2302" ca="1" si="142">I2048-J2048+K2048</f>
        <v>-1268819148.9058366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-1268819148.9058366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-5286746.453774319</v>
      </c>
      <c r="L2049" s="444">
        <f t="shared" ca="1" si="142"/>
        <v>-1274105895.3596108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-1274105895.3596108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-5308774.5639983779</v>
      </c>
      <c r="L2050" s="444">
        <f t="shared" ca="1" si="142"/>
        <v>-1279414669.9236093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-1279414669.9236093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-5330894.4580150386</v>
      </c>
      <c r="L2051" s="444">
        <f t="shared" ca="1" si="142"/>
        <v>-1284745564.3816242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-1284745564.3816242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-5353106.5182567677</v>
      </c>
      <c r="L2052" s="444">
        <f t="shared" ca="1" si="142"/>
        <v>-1290098670.8998809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-1290098670.8998809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-5375411.1287495038</v>
      </c>
      <c r="L2053" s="444">
        <f t="shared" ca="1" si="142"/>
        <v>-1295474082.0286305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-1295474082.0286305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-5397808.6751192939</v>
      </c>
      <c r="L2054" s="444">
        <f t="shared" ca="1" si="142"/>
        <v>-1300871890.7037499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-1300871890.7037499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-5420299.5445989575</v>
      </c>
      <c r="L2055" s="444">
        <f t="shared" ca="1" si="142"/>
        <v>-1306292190.248349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-1306292190.248349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-5442884.1260347869</v>
      </c>
      <c r="L2056" s="444">
        <f t="shared" ca="1" si="142"/>
        <v>-1311735074.3743837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-1311735074.3743837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-5465562.8098932654</v>
      </c>
      <c r="L2057" s="444">
        <f t="shared" ca="1" si="142"/>
        <v>-1317200637.1842771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-1317200637.1842771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-5488335.9882678213</v>
      </c>
      <c r="L2058" s="444">
        <f t="shared" ca="1" si="142"/>
        <v>-1322688973.172545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-1322688973.172545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-5511204.0548856035</v>
      </c>
      <c r="L2059" s="444">
        <f t="shared" ca="1" si="142"/>
        <v>-1328200177.2274306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-1328200177.2274306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-5534167.405114294</v>
      </c>
      <c r="L2060" s="444">
        <f t="shared" ca="1" si="142"/>
        <v>-1333734344.632545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-1333734344.632545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-5557226.4359689374</v>
      </c>
      <c r="L2061" s="444">
        <f t="shared" ca="1" si="142"/>
        <v>-1339291571.0685139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-1339291571.0685139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-5580381.546118808</v>
      </c>
      <c r="L2062" s="444">
        <f t="shared" ca="1" si="142"/>
        <v>-1344871952.6146326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-1344871952.6146326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-5603633.1358943023</v>
      </c>
      <c r="L2063" s="444">
        <f t="shared" ca="1" si="142"/>
        <v>-1350475585.7505269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-1350475585.7505269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-5626981.6072938619</v>
      </c>
      <c r="L2064" s="444">
        <f t="shared" ca="1" si="142"/>
        <v>-1356102567.3578207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-1356102567.3578207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-5650427.3639909197</v>
      </c>
      <c r="L2065" s="444">
        <f t="shared" ca="1" si="142"/>
        <v>-1361752994.7218118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-1361752994.7218118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-5673970.8113408824</v>
      </c>
      <c r="L2066" s="444">
        <f t="shared" ca="1" si="142"/>
        <v>-1367426965.5331526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-1367426965.5331526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-5697612.3563881358</v>
      </c>
      <c r="L2067" s="444">
        <f t="shared" ca="1" si="142"/>
        <v>-1373124577.8895407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-1373124577.8895407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-5721352.4078730857</v>
      </c>
      <c r="L2068" s="444">
        <f t="shared" ca="1" si="142"/>
        <v>-1378845930.2974138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-1378845930.2974138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-5745191.3762392243</v>
      </c>
      <c r="L2069" s="444">
        <f t="shared" ca="1" si="142"/>
        <v>-1384591121.6736531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-1384591121.6736531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-5769129.6736402214</v>
      </c>
      <c r="L2070" s="444">
        <f t="shared" ca="1" si="142"/>
        <v>-1390360251.3472934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-1390360251.3472934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-5793167.7139470559</v>
      </c>
      <c r="L2071" s="444">
        <f t="shared" ca="1" si="142"/>
        <v>-1396153419.0612404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-1396153419.0612404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-5817305.912755168</v>
      </c>
      <c r="L2072" s="444">
        <f t="shared" ca="1" si="142"/>
        <v>-1401970724.9739957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-1401970724.9739957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-5841544.687391649</v>
      </c>
      <c r="L2073" s="444">
        <f t="shared" ca="1" si="142"/>
        <v>-1407812269.6613874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-1407812269.6613874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-5865884.4569224473</v>
      </c>
      <c r="L2074" s="444">
        <f t="shared" ca="1" si="142"/>
        <v>-1413678154.11831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-1413678154.11831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-5890325.642159625</v>
      </c>
      <c r="L2075" s="444">
        <f t="shared" ca="1" si="142"/>
        <v>-1419568479.7604697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-1419568479.7604697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-5914868.6656686235</v>
      </c>
      <c r="L2076" s="444">
        <f t="shared" ca="1" si="142"/>
        <v>-1425483348.4261384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-1425483348.4261384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-5939513.9517755769</v>
      </c>
      <c r="L2077" s="444">
        <f t="shared" ca="1" si="142"/>
        <v>-1431422862.377914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-1431422862.377914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-5964261.9265746418</v>
      </c>
      <c r="L2078" s="444">
        <f t="shared" ca="1" si="142"/>
        <v>-1437387124.3044887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-1437387124.3044887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-5989113.0179353692</v>
      </c>
      <c r="L2079" s="444">
        <f t="shared" ca="1" si="142"/>
        <v>-1443376237.3224239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-1443376237.3224239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-6014067.6555100996</v>
      </c>
      <c r="L2080" s="444">
        <f t="shared" ca="1" si="142"/>
        <v>-1449390304.9779341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-1449390304.9779341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-6039126.2707413919</v>
      </c>
      <c r="L2081" s="444">
        <f t="shared" ca="1" si="142"/>
        <v>-1455429431.2486756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-1455429431.2486756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-6064289.2968694819</v>
      </c>
      <c r="L2082" s="444">
        <f t="shared" ca="1" si="142"/>
        <v>-1461493720.5455451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-1461493720.5455451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-6089557.1689397711</v>
      </c>
      <c r="L2083" s="444">
        <f t="shared" ca="1" si="142"/>
        <v>-1467583277.7144849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-1467583277.7144849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-6114930.3238103539</v>
      </c>
      <c r="L2084" s="444">
        <f t="shared" ca="1" si="142"/>
        <v>-1473698208.0382953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-1473698208.0382953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-6140409.2001595637</v>
      </c>
      <c r="L2085" s="444">
        <f t="shared" ca="1" si="142"/>
        <v>-1479838617.2384548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-1479838617.2384548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-6165994.2384935617</v>
      </c>
      <c r="L2086" s="444">
        <f t="shared" ca="1" si="142"/>
        <v>-1486004611.4769483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-1486004611.4769483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-6191685.8811539514</v>
      </c>
      <c r="L2087" s="444">
        <f t="shared" ca="1" si="142"/>
        <v>-1492196297.3581023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-1492196297.3581023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-6217484.5723254262</v>
      </c>
      <c r="L2088" s="444">
        <f t="shared" ca="1" si="142"/>
        <v>-1498413781.9304278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-1498413781.9304278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-6243390.7580434494</v>
      </c>
      <c r="L2089" s="444">
        <f t="shared" ca="1" si="142"/>
        <v>-1504657172.6884713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-1504657172.6884713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-6269404.8862019638</v>
      </c>
      <c r="L2090" s="444">
        <f t="shared" ca="1" si="142"/>
        <v>-1510926577.5746732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-1510926577.5746732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-6295527.4065611381</v>
      </c>
      <c r="L2091" s="444">
        <f t="shared" ca="1" si="142"/>
        <v>-1517222104.9812343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-1517222104.9812343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-6321758.7707551429</v>
      </c>
      <c r="L2092" s="444">
        <f t="shared" ca="1" si="142"/>
        <v>-1523543863.7519894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-1523543863.7519894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-6348099.4322999557</v>
      </c>
      <c r="L2093" s="444">
        <f t="shared" ca="1" si="142"/>
        <v>-1529891963.1842892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-1529891963.1842892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-6374549.8466012049</v>
      </c>
      <c r="L2094" s="444">
        <f t="shared" ca="1" si="142"/>
        <v>-1536266513.0308905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-1536266513.0308905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-6401110.4709620439</v>
      </c>
      <c r="L2095" s="444">
        <f t="shared" ca="1" si="142"/>
        <v>-1542667623.5018525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-1542667623.5018525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-6427781.7645910522</v>
      </c>
      <c r="L2096" s="444">
        <f t="shared" ca="1" si="142"/>
        <v>-1549095405.2664435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-1549095405.2664435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-6454564.1886101812</v>
      </c>
      <c r="L2097" s="444">
        <f t="shared" ca="1" si="142"/>
        <v>-1555549969.4550536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-1555549969.4550536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-6481458.206062723</v>
      </c>
      <c r="L2098" s="444">
        <f t="shared" ca="1" si="142"/>
        <v>-1562031427.6611164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-1562031427.6611164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-6508464.2819213178</v>
      </c>
      <c r="L2099" s="444">
        <f t="shared" ca="1" si="142"/>
        <v>-1568539891.9430377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-1568539891.9430377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-6535582.8830959909</v>
      </c>
      <c r="L2100" s="444">
        <f t="shared" ca="1" si="142"/>
        <v>-1575075474.8261337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-1575075474.8261337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-6562814.4784422237</v>
      </c>
      <c r="L2101" s="444">
        <f t="shared" ca="1" si="142"/>
        <v>-1581638289.3045759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-1581638289.3045759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-6590159.5387690663</v>
      </c>
      <c r="L2102" s="444">
        <f t="shared" ca="1" si="142"/>
        <v>-1588228448.8433449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-1588228448.8433449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-6617618.5368472701</v>
      </c>
      <c r="L2103" s="444">
        <f t="shared" ca="1" si="142"/>
        <v>-1594846067.3801923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-1594846067.3801923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-6645191.9474174678</v>
      </c>
      <c r="L2104" s="444">
        <f t="shared" ca="1" si="142"/>
        <v>-1601491259.3276098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-1601491259.3276098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-6672880.247198374</v>
      </c>
      <c r="L2105" s="444">
        <f t="shared" ca="1" si="142"/>
        <v>-1608164139.5748081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-1608164139.5748081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-6700683.9148950335</v>
      </c>
      <c r="L2106" s="444">
        <f t="shared" ca="1" si="142"/>
        <v>-1614864823.4897032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-1614864823.4897032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-6728603.4312070962</v>
      </c>
      <c r="L2107" s="444">
        <f t="shared" ca="1" si="142"/>
        <v>-1621593426.9209104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-1621593426.9209104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-6756639.2788371267</v>
      </c>
      <c r="L2108" s="444">
        <f t="shared" ca="1" si="142"/>
        <v>-1628350066.1997476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-1628350066.1997476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-6784791.9424989484</v>
      </c>
      <c r="L2109" s="444">
        <f t="shared" ca="1" si="142"/>
        <v>-1635134858.1422465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-1635134858.1422465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-6813061.9089260269</v>
      </c>
      <c r="L2110" s="444">
        <f t="shared" ca="1" si="142"/>
        <v>-1641947920.0511725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-1641947920.0511725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-6841449.6668798849</v>
      </c>
      <c r="L2111" s="444">
        <f t="shared" ca="1" si="142"/>
        <v>-1648789369.7180524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-1648789369.7180524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-6869955.7071585516</v>
      </c>
      <c r="L2112" s="444">
        <f t="shared" ca="1" si="142"/>
        <v>-1655659325.425211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-1655659325.425211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-6898580.5226050457</v>
      </c>
      <c r="L2113" s="444">
        <f t="shared" ca="1" si="142"/>
        <v>-1662557905.9478159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-1662557905.9478159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-6927324.6081158994</v>
      </c>
      <c r="L2114" s="444">
        <f t="shared" ca="1" si="142"/>
        <v>-1669485230.5559318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-1669485230.5559318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-6956188.4606497157</v>
      </c>
      <c r="L2115" s="444">
        <f t="shared" ca="1" si="142"/>
        <v>-1676441419.0165815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-1676441419.0165815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-6985172.5792357558</v>
      </c>
      <c r="L2116" s="444">
        <f t="shared" ca="1" si="142"/>
        <v>-1683426591.5958173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-1683426591.5958173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-7014277.464982572</v>
      </c>
      <c r="L2117" s="444">
        <f t="shared" ca="1" si="142"/>
        <v>-1690440869.0607998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-1690440869.0607998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-7043503.6210866654</v>
      </c>
      <c r="L2118" s="444">
        <f t="shared" ca="1" si="142"/>
        <v>-1697484372.6818864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-1697484372.6818864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-7072851.552841194</v>
      </c>
      <c r="L2119" s="444">
        <f t="shared" ca="1" si="142"/>
        <v>-1704557224.2347276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-1704557224.2347276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-7102321.7676446987</v>
      </c>
      <c r="L2120" s="444">
        <f t="shared" ca="1" si="142"/>
        <v>-1711659546.0023723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-1711659546.0023723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-7131914.7750098845</v>
      </c>
      <c r="L2121" s="444">
        <f t="shared" ca="1" si="142"/>
        <v>-1718791460.7773821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-1718791460.7773821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-7161631.0865724254</v>
      </c>
      <c r="L2122" s="444">
        <f t="shared" ca="1" si="142"/>
        <v>-1725953091.8639545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-1725953091.8639545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-7191471.2160998108</v>
      </c>
      <c r="L2123" s="444">
        <f t="shared" ca="1" si="142"/>
        <v>-1733144563.0800543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-1733144563.0800543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-7221435.679500225</v>
      </c>
      <c r="L2124" s="444">
        <f t="shared" ca="1" si="142"/>
        <v>-1740365998.7595546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-1740365998.7595546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-7251524.9948314764</v>
      </c>
      <c r="L2125" s="444">
        <f t="shared" ca="1" si="142"/>
        <v>-1747617523.7543862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-1747617523.7543862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-7281739.6823099423</v>
      </c>
      <c r="L2126" s="444">
        <f t="shared" ca="1" si="142"/>
        <v>-1754899263.4366961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-1754899263.4366961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-7312080.264319567</v>
      </c>
      <c r="L2127" s="444">
        <f t="shared" ca="1" si="142"/>
        <v>-1762211343.7010157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-1762211343.7010157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-7342547.2654208988</v>
      </c>
      <c r="L2128" s="444">
        <f t="shared" ca="1" si="142"/>
        <v>-1769553890.9664366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-1769553890.9664366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-7373141.2123601539</v>
      </c>
      <c r="L2129" s="444">
        <f t="shared" ca="1" si="142"/>
        <v>-1776927032.1787968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-1776927032.1787968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-7403862.6340783192</v>
      </c>
      <c r="L2130" s="444">
        <f t="shared" ca="1" si="142"/>
        <v>-1784330894.812875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-1784330894.812875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-7434712.0617203126</v>
      </c>
      <c r="L2131" s="444">
        <f t="shared" ca="1" si="142"/>
        <v>-1791765606.8745954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-1791765606.8745954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-7465690.0286441473</v>
      </c>
      <c r="L2132" s="444">
        <f t="shared" ca="1" si="142"/>
        <v>-1799231296.9032395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-1799231296.9032395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-7496797.0704301652</v>
      </c>
      <c r="L2133" s="444">
        <f t="shared" ca="1" si="142"/>
        <v>-1806728093.9736698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-1806728093.9736698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-7528033.7248902898</v>
      </c>
      <c r="L2134" s="444">
        <f t="shared" ca="1" si="142"/>
        <v>-1814256127.69856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-1814256127.69856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-7559400.532077333</v>
      </c>
      <c r="L2135" s="444">
        <f t="shared" ca="1" si="142"/>
        <v>-1821815528.2306373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-1821815528.2306373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-7590898.0342943221</v>
      </c>
      <c r="L2136" s="444">
        <f t="shared" ca="1" si="142"/>
        <v>-1829406426.2649317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-1829406426.2649317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-7622526.7761038821</v>
      </c>
      <c r="L2137" s="444">
        <f t="shared" ca="1" si="142"/>
        <v>-1837028953.0410357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-1837028953.0410357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-7654287.3043376487</v>
      </c>
      <c r="L2138" s="444">
        <f t="shared" ca="1" si="142"/>
        <v>-1844683240.3453734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-1844683240.3453734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-7686180.1681057224</v>
      </c>
      <c r="L2139" s="444">
        <f t="shared" ca="1" si="142"/>
        <v>-1852369420.5134792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-1852369420.5134792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-7718205.9188061636</v>
      </c>
      <c r="L2140" s="444">
        <f t="shared" ca="1" si="142"/>
        <v>-1860087626.4322853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-1860087626.4322853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-7750365.1101345234</v>
      </c>
      <c r="L2141" s="444">
        <f t="shared" ca="1" si="142"/>
        <v>-1867837991.5424199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-1867837991.5424199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-7782658.2980934158</v>
      </c>
      <c r="L2142" s="444">
        <f t="shared" ca="1" si="142"/>
        <v>-1875620649.8405132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-1875620649.8405132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-7815086.0410021376</v>
      </c>
      <c r="L2143" s="444">
        <f t="shared" ca="1" si="142"/>
        <v>-1883435735.8815153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-1883435735.8815153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-7847648.8995063147</v>
      </c>
      <c r="L2144" s="444">
        <f t="shared" ca="1" si="142"/>
        <v>-1891283384.7810216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-1891283384.7810216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-7880347.4365875898</v>
      </c>
      <c r="L2145" s="444">
        <f t="shared" ca="1" si="142"/>
        <v>-1899163732.2176092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-1899163732.2176092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-7913182.2175733717</v>
      </c>
      <c r="L2146" s="444">
        <f t="shared" ca="1" si="142"/>
        <v>-1907076914.4351826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-1907076914.4351826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-7946153.8101465954</v>
      </c>
      <c r="L2147" s="444">
        <f t="shared" ca="1" si="142"/>
        <v>-1915023068.2453291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-1915023068.2453291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-7979262.784355538</v>
      </c>
      <c r="L2148" s="444">
        <f t="shared" ca="1" si="142"/>
        <v>-1923002331.0296848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-1923002331.0296848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-8012509.7126236856</v>
      </c>
      <c r="L2149" s="444">
        <f t="shared" ca="1" si="142"/>
        <v>-1931014840.7423084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-1931014840.7423084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-8045895.1697596181</v>
      </c>
      <c r="L2150" s="444">
        <f t="shared" ca="1" si="142"/>
        <v>-1939060735.9120679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-1939060735.9120679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-8079419.7329669492</v>
      </c>
      <c r="L2151" s="444">
        <f t="shared" ca="1" si="142"/>
        <v>-1947140155.6450348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-1947140155.6450348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-8113083.9818543112</v>
      </c>
      <c r="L2152" s="444">
        <f t="shared" ca="1" si="142"/>
        <v>-1955253239.626889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-1955253239.626889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-8146888.4984453693</v>
      </c>
      <c r="L2153" s="444">
        <f t="shared" ca="1" si="142"/>
        <v>-1963400128.1253343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-1963400128.1253343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-8180833.8671888923</v>
      </c>
      <c r="L2154" s="444">
        <f t="shared" ca="1" si="142"/>
        <v>-1971580961.9925232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-1971580961.9925232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-8214920.6749688452</v>
      </c>
      <c r="L2155" s="444">
        <f t="shared" ca="1" si="142"/>
        <v>-1979795882.6674922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-1979795882.6674922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-8249149.5111145517</v>
      </c>
      <c r="L2156" s="444">
        <f t="shared" ca="1" si="142"/>
        <v>-1988045032.1786067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-1988045032.1786067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-8283520.9674108615</v>
      </c>
      <c r="L2157" s="444">
        <f t="shared" ca="1" si="142"/>
        <v>-1996328553.1460176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-1996328553.1460176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-8318035.6381084053</v>
      </c>
      <c r="L2158" s="444">
        <f t="shared" ca="1" si="142"/>
        <v>-2004646588.784126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-2004646588.784126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-8352694.1199338585</v>
      </c>
      <c r="L2159" s="444">
        <f t="shared" ca="1" si="142"/>
        <v>-2012999282.9040599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-2012999282.9040599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-8387497.0121002495</v>
      </c>
      <c r="L2160" s="444">
        <f t="shared" ca="1" si="142"/>
        <v>-2021386779.9161601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-2021386779.9161601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-8422444.9163173344</v>
      </c>
      <c r="L2161" s="444">
        <f t="shared" ca="1" si="142"/>
        <v>-2029809224.8324773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-2029809224.8324773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-8457538.4368019886</v>
      </c>
      <c r="L2162" s="444">
        <f t="shared" ca="1" si="142"/>
        <v>-2038266763.2692792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-2038266763.2692792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-8492778.1802886631</v>
      </c>
      <c r="L2163" s="444">
        <f t="shared" ca="1" si="142"/>
        <v>-2046759541.4495678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-2046759541.4495678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-8528164.7560398653</v>
      </c>
      <c r="L2164" s="444">
        <f t="shared" ca="1" si="142"/>
        <v>-2055287706.2056077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-2055287706.2056077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-8563698.7758566979</v>
      </c>
      <c r="L2165" s="444">
        <f t="shared" ca="1" si="142"/>
        <v>-2063851404.9814644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-2063851404.9814644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-8599380.8540894352</v>
      </c>
      <c r="L2166" s="444">
        <f t="shared" ca="1" si="142"/>
        <v>-2072450785.8355539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-2072450785.8355539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-8635211.6076481417</v>
      </c>
      <c r="L2167" s="444">
        <f t="shared" ca="1" si="142"/>
        <v>-2081085997.443202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-2081085997.443202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-8671191.6560133435</v>
      </c>
      <c r="L2168" s="444">
        <f t="shared" ca="1" si="142"/>
        <v>-2089757189.0992153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-2089757189.0992153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-8707321.6212467309</v>
      </c>
      <c r="L2169" s="444">
        <f t="shared" ca="1" si="142"/>
        <v>-2098464510.7204621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-2098464510.7204621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-8743602.1280019246</v>
      </c>
      <c r="L2170" s="444">
        <f t="shared" ca="1" si="142"/>
        <v>-2107208112.848464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-2107208112.848464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-8780033.8035352658</v>
      </c>
      <c r="L2171" s="444">
        <f t="shared" ca="1" si="142"/>
        <v>-2115988146.6519992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-2115988146.6519992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-8816617.2777166627</v>
      </c>
      <c r="L2172" s="444">
        <f t="shared" ca="1" si="142"/>
        <v>-2124804763.9297159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-2124804763.9297159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-8853353.1830404829</v>
      </c>
      <c r="L2173" s="444">
        <f t="shared" ca="1" si="142"/>
        <v>-2133658117.1127563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-2133658117.1127563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-8890242.1546364836</v>
      </c>
      <c r="L2174" s="444">
        <f t="shared" ca="1" si="142"/>
        <v>-2142548359.2673926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-2142548359.2673926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-8927284.8302808031</v>
      </c>
      <c r="L2175" s="444">
        <f t="shared" ca="1" si="142"/>
        <v>-2151475644.0976734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-2151475644.0976734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-8964481.8504069727</v>
      </c>
      <c r="L2176" s="444">
        <f t="shared" ca="1" si="142"/>
        <v>-2160440125.9480805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-2160440125.9480805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-9001833.858117003</v>
      </c>
      <c r="L2177" s="444">
        <f t="shared" ca="1" si="142"/>
        <v>-2169441959.8061976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-2169441959.8061976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-9039341.4991924893</v>
      </c>
      <c r="L2178" s="444">
        <f t="shared" ca="1" si="142"/>
        <v>-2178481301.3053904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-2178481301.3053904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-9077005.4221057929</v>
      </c>
      <c r="L2179" s="444">
        <f t="shared" ca="1" si="142"/>
        <v>-2187558306.7274961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-2187558306.7274961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-9114826.2780312337</v>
      </c>
      <c r="L2180" s="444">
        <f t="shared" ca="1" si="142"/>
        <v>-2196673133.0055275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-2196673133.0055275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-9152804.7208563648</v>
      </c>
      <c r="L2181" s="444">
        <f t="shared" ca="1" si="142"/>
        <v>-2205825937.7263837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-2205825937.7263837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-9190941.4071932659</v>
      </c>
      <c r="L2182" s="444">
        <f t="shared" ca="1" si="142"/>
        <v>-2215016879.1335769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-2215016879.1335769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-9229236.9963899031</v>
      </c>
      <c r="L2183" s="444">
        <f t="shared" ca="1" si="142"/>
        <v>-2224246116.1299667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-2224246116.1299667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-9267692.1505415272</v>
      </c>
      <c r="L2184" s="444">
        <f t="shared" ca="1" si="142"/>
        <v>-2233513808.280508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-2233513808.280508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-9306307.534502117</v>
      </c>
      <c r="L2185" s="444">
        <f t="shared" ca="1" si="142"/>
        <v>-2242820115.8150101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-2242820115.8150101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-9345083.8158958759</v>
      </c>
      <c r="L2186" s="444">
        <f t="shared" ca="1" si="142"/>
        <v>-2252165199.6309061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-2252165199.6309061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-9384021.6651287749</v>
      </c>
      <c r="L2187" s="444">
        <f t="shared" ca="1" si="142"/>
        <v>-2261549221.2960348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-2261549221.2960348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-9423121.7554001454</v>
      </c>
      <c r="L2188" s="444">
        <f t="shared" ca="1" si="142"/>
        <v>-2270972343.051435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-2270972343.051435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-9462384.7627143115</v>
      </c>
      <c r="L2189" s="444">
        <f t="shared" ca="1" si="142"/>
        <v>-2280434727.8141494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-2280434727.8141494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-9501811.3658922892</v>
      </c>
      <c r="L2190" s="444">
        <f t="shared" ca="1" si="142"/>
        <v>-2289936539.1800418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-2289936539.1800418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-9541402.2465835065</v>
      </c>
      <c r="L2191" s="444">
        <f t="shared" ca="1" si="142"/>
        <v>-2299477941.4266253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-2299477941.4266253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-9581158.0892776046</v>
      </c>
      <c r="L2192" s="444">
        <f t="shared" ca="1" si="142"/>
        <v>-2309059099.515903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-2309059099.515903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-9621079.5813162625</v>
      </c>
      <c r="L2193" s="444">
        <f t="shared" ca="1" si="142"/>
        <v>-2318680179.0972195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-2318680179.0972195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-9661167.4129050802</v>
      </c>
      <c r="L2194" s="444">
        <f t="shared" ca="1" si="142"/>
        <v>-2328341346.5101247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-2328341346.5101247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-9701422.2771255188</v>
      </c>
      <c r="L2195" s="444">
        <f t="shared" ca="1" si="142"/>
        <v>-2338042768.78725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-2338042768.78725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-9741844.8699468747</v>
      </c>
      <c r="L2196" s="444">
        <f t="shared" ca="1" si="142"/>
        <v>-2347784613.657197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-2347784613.657197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-9782435.8902383205</v>
      </c>
      <c r="L2197" s="444">
        <f t="shared" ca="1" si="142"/>
        <v>-2357567049.5474353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-2357567049.5474353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-9823196.03978098</v>
      </c>
      <c r="L2198" s="444">
        <f t="shared" ca="1" si="142"/>
        <v>-2367390245.5872164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-2367390245.5872164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-9864126.0232800674</v>
      </c>
      <c r="L2199" s="444">
        <f t="shared" ca="1" si="142"/>
        <v>-2377254371.6104965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-2377254371.6104965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-9905226.5483770687</v>
      </c>
      <c r="L2200" s="444">
        <f t="shared" ca="1" si="142"/>
        <v>-2387159598.1588736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-2387159598.1588736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-9946498.3256619722</v>
      </c>
      <c r="L2201" s="444">
        <f t="shared" ca="1" si="142"/>
        <v>-2397106096.4845357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-2397106096.4845357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-9987942.0686855651</v>
      </c>
      <c r="L2202" s="444">
        <f t="shared" ca="1" si="142"/>
        <v>-2407094038.5532212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-2407094038.5532212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-10029558.493971756</v>
      </c>
      <c r="L2203" s="444">
        <f t="shared" ca="1" si="142"/>
        <v>-2417123597.0471931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-2417123597.0471931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-10071348.32102997</v>
      </c>
      <c r="L2204" s="444">
        <f t="shared" ca="1" si="142"/>
        <v>-2427194945.3682232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-2427194945.3682232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-10113312.272367597</v>
      </c>
      <c r="L2205" s="444">
        <f t="shared" ca="1" si="142"/>
        <v>-2437308257.6405907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-2437308257.6405907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-10155451.07350246</v>
      </c>
      <c r="L2206" s="444">
        <f t="shared" ca="1" si="142"/>
        <v>-2447463708.7140932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-2447463708.7140932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-10197765.452975389</v>
      </c>
      <c r="L2207" s="444">
        <f t="shared" ca="1" si="142"/>
        <v>-2457661474.1670685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-2457661474.1670685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-10240256.142362785</v>
      </c>
      <c r="L2208" s="444">
        <f t="shared" ca="1" si="142"/>
        <v>-2467901730.3094311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-2467901730.3094311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-10282923.876289297</v>
      </c>
      <c r="L2209" s="444">
        <f t="shared" ca="1" si="142"/>
        <v>-2478184654.1857204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-2478184654.1857204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-10325769.392440502</v>
      </c>
      <c r="L2210" s="444">
        <f t="shared" ca="1" si="142"/>
        <v>-2488510423.5781608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-2488510423.5781608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-10368793.431575669</v>
      </c>
      <c r="L2211" s="444">
        <f t="shared" ca="1" si="142"/>
        <v>-2498879217.0097365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-2498879217.0097365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-10411996.737540569</v>
      </c>
      <c r="L2212" s="444">
        <f t="shared" ca="1" si="142"/>
        <v>-2509291213.7472773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-2509291213.7472773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-10455380.057280323</v>
      </c>
      <c r="L2213" s="444">
        <f t="shared" ca="1" si="142"/>
        <v>-2519746593.8045578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-2519746593.8045578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-10498944.140852325</v>
      </c>
      <c r="L2214" s="444">
        <f t="shared" ca="1" si="142"/>
        <v>-2530245537.9454103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-2530245537.9454103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-10542689.741439208</v>
      </c>
      <c r="L2215" s="444">
        <f t="shared" ca="1" si="142"/>
        <v>-2540788227.6868496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-2540788227.6868496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-10586617.615361873</v>
      </c>
      <c r="L2216" s="444">
        <f t="shared" ca="1" si="142"/>
        <v>-2551374845.3022113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-2551374845.3022113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-10630728.522092547</v>
      </c>
      <c r="L2217" s="444">
        <f t="shared" ca="1" si="142"/>
        <v>-2562005573.8243036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-2562005573.8243036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-10675023.224267932</v>
      </c>
      <c r="L2218" s="444">
        <f t="shared" ca="1" si="142"/>
        <v>-2572680597.0485716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-2572680597.0485716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-10719502.487702381</v>
      </c>
      <c r="L2219" s="444">
        <f t="shared" ca="1" si="142"/>
        <v>-2583400099.536274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-2583400099.536274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-10764167.081401141</v>
      </c>
      <c r="L2220" s="444">
        <f t="shared" ca="1" si="142"/>
        <v>-2594164266.6176753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-2594164266.6176753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-10809017.777573647</v>
      </c>
      <c r="L2221" s="444">
        <f t="shared" ca="1" si="142"/>
        <v>-2604973284.3952489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-2604973284.3952489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-10854055.35164687</v>
      </c>
      <c r="L2222" s="444">
        <f t="shared" ca="1" si="142"/>
        <v>-2615827339.7468958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-2615827339.7468958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-10899280.582278732</v>
      </c>
      <c r="L2223" s="444">
        <f t="shared" ca="1" si="142"/>
        <v>-2626726620.3291745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-2626726620.3291745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-10944694.251371561</v>
      </c>
      <c r="L2224" s="444">
        <f t="shared" ca="1" si="142"/>
        <v>-2637671314.5805459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-2637671314.5805459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-10990297.144085608</v>
      </c>
      <c r="L2225" s="444">
        <f t="shared" ca="1" si="142"/>
        <v>-2648661611.7246313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-2648661611.7246313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-11036090.04885263</v>
      </c>
      <c r="L2226" s="444">
        <f t="shared" ca="1" si="142"/>
        <v>-2659697701.7734838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-2659697701.7734838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-11082073.757389516</v>
      </c>
      <c r="L2227" s="444">
        <f t="shared" ca="1" si="142"/>
        <v>-2670779775.5308733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-2670779775.5308733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-11128249.064711971</v>
      </c>
      <c r="L2228" s="444">
        <f t="shared" ca="1" si="142"/>
        <v>-2681908024.5955853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-2681908024.5955853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-11174616.769148272</v>
      </c>
      <c r="L2229" s="444">
        <f t="shared" ca="1" si="142"/>
        <v>-2693082641.3647337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-2693082641.3647337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-11221177.672353057</v>
      </c>
      <c r="L2230" s="444">
        <f t="shared" ca="1" si="142"/>
        <v>-2704303819.037087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-2704303819.037087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-11267932.579321196</v>
      </c>
      <c r="L2231" s="444">
        <f t="shared" ca="1" si="142"/>
        <v>-2715571751.6164083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-2715571751.6164083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-11314882.298401702</v>
      </c>
      <c r="L2232" s="444">
        <f t="shared" ca="1" si="142"/>
        <v>-2726886633.9148102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-2726886633.9148102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-11362027.641311709</v>
      </c>
      <c r="L2233" s="444">
        <f t="shared" ca="1" si="142"/>
        <v>-2738248661.5561218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-2738248661.5561218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-11409369.423150508</v>
      </c>
      <c r="L2234" s="444">
        <f t="shared" ca="1" si="142"/>
        <v>-2749658030.9792724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-2749658030.9792724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-11456908.462413635</v>
      </c>
      <c r="L2235" s="444">
        <f t="shared" ca="1" si="142"/>
        <v>-2761114939.4416862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-2761114939.4416862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-11504645.581007026</v>
      </c>
      <c r="L2236" s="444">
        <f t="shared" ca="1" si="142"/>
        <v>-2772619585.0226932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-2772619585.0226932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-11552581.604261221</v>
      </c>
      <c r="L2237" s="444">
        <f t="shared" ca="1" si="142"/>
        <v>-2784172166.6269546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-2784172166.6269546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-11600717.360945644</v>
      </c>
      <c r="L2238" s="444">
        <f t="shared" ca="1" si="142"/>
        <v>-2795772883.9879003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-2795772883.9879003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-11649053.683282917</v>
      </c>
      <c r="L2239" s="444">
        <f t="shared" ca="1" si="142"/>
        <v>-2807421937.6711831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-2807421937.6711831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-11697591.406963263</v>
      </c>
      <c r="L2240" s="444">
        <f t="shared" ca="1" si="142"/>
        <v>-2819119529.0781465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-2819119529.0781465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-11746331.371158943</v>
      </c>
      <c r="L2241" s="444">
        <f t="shared" ca="1" si="142"/>
        <v>-2830865860.4493055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-2830865860.4493055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-11795274.418538773</v>
      </c>
      <c r="L2242" s="444">
        <f t="shared" ca="1" si="142"/>
        <v>-2842661134.8678441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-2842661134.8678441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-11844421.395282684</v>
      </c>
      <c r="L2243" s="444">
        <f t="shared" ca="1" si="142"/>
        <v>-2854505556.2631269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-2854505556.2631269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-11893773.151096363</v>
      </c>
      <c r="L2244" s="444">
        <f t="shared" ca="1" si="142"/>
        <v>-2866399329.4142232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-2866399329.4142232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-11943330.53922593</v>
      </c>
      <c r="L2245" s="444">
        <f t="shared" ca="1" si="142"/>
        <v>-2878342659.9534492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-2878342659.9534492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-11993094.416472705</v>
      </c>
      <c r="L2246" s="444">
        <f t="shared" ca="1" si="142"/>
        <v>-2890335754.3699222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-2890335754.3699222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-12043065.643208008</v>
      </c>
      <c r="L2247" s="444">
        <f t="shared" ca="1" si="142"/>
        <v>-2902378820.0131302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-2902378820.0131302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-12093245.083388042</v>
      </c>
      <c r="L2248" s="444">
        <f t="shared" ca="1" si="142"/>
        <v>-2914472065.096518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-2914472065.096518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-12143633.604568824</v>
      </c>
      <c r="L2249" s="444">
        <f t="shared" ca="1" si="142"/>
        <v>-2926615698.701087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-2926615698.701087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-12194232.077921195</v>
      </c>
      <c r="L2250" s="444">
        <f t="shared" ca="1" si="142"/>
        <v>-2938809930.7790084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-2938809930.7790084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-12245041.378245868</v>
      </c>
      <c r="L2251" s="444">
        <f t="shared" ca="1" si="142"/>
        <v>-2951054972.1572542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-2951054972.1572542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-12296062.383988559</v>
      </c>
      <c r="L2252" s="444">
        <f t="shared" ca="1" si="142"/>
        <v>-2963351034.5412426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-2963351034.5412426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-12347295.977255177</v>
      </c>
      <c r="L2253" s="444">
        <f t="shared" ca="1" si="142"/>
        <v>-2975698330.5184979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-2975698330.5184979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-12398743.043827076</v>
      </c>
      <c r="L2254" s="444">
        <f t="shared" ca="1" si="142"/>
        <v>-2988097073.562325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-2988097073.562325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-12450404.473176355</v>
      </c>
      <c r="L2255" s="444">
        <f t="shared" ca="1" si="142"/>
        <v>-3000547478.0355015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-3000547478.0355015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-12502281.158481255</v>
      </c>
      <c r="L2256" s="444">
        <f t="shared" ca="1" si="142"/>
        <v>-3013049759.1939826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-3013049759.1939826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-12554373.996641595</v>
      </c>
      <c r="L2257" s="444">
        <f t="shared" ca="1" si="142"/>
        <v>-3025604133.1906242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-3025604133.1906242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-12606683.888294268</v>
      </c>
      <c r="L2258" s="444">
        <f t="shared" ca="1" si="142"/>
        <v>-3038210817.0789185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-3038210817.0789185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-12659211.737828827</v>
      </c>
      <c r="L2259" s="444">
        <f t="shared" ca="1" si="142"/>
        <v>-3050870028.8167472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-3050870028.8167472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-12711958.453403113</v>
      </c>
      <c r="L2260" s="444">
        <f t="shared" ca="1" si="142"/>
        <v>-3063581987.2701502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-3063581987.2701502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-12764924.946958959</v>
      </c>
      <c r="L2261" s="444">
        <f t="shared" ca="1" si="142"/>
        <v>-3076346912.2171092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-3076346912.2171092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-12818112.134237954</v>
      </c>
      <c r="L2262" s="444">
        <f t="shared" ca="1" si="142"/>
        <v>-3089165024.351347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-3089165024.351347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-12871520.93479728</v>
      </c>
      <c r="L2263" s="444">
        <f t="shared" ca="1" si="142"/>
        <v>-3102036545.2861443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-3102036545.2861443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-12925152.2720256</v>
      </c>
      <c r="L2264" s="444">
        <f t="shared" ca="1" si="142"/>
        <v>-3114961697.5581698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-3114961697.5581698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-12979007.073159041</v>
      </c>
      <c r="L2265" s="444">
        <f t="shared" ca="1" si="142"/>
        <v>-3127940704.6313291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-3127940704.6313291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-13033086.269297205</v>
      </c>
      <c r="L2266" s="444">
        <f t="shared" ca="1" si="142"/>
        <v>-3140973790.9006262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-3140973790.9006262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-13087390.795419276</v>
      </c>
      <c r="L2267" s="444">
        <f t="shared" ca="1" si="142"/>
        <v>-3154061181.6960454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-3154061181.6960454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-13141921.590400189</v>
      </c>
      <c r="L2268" s="444">
        <f t="shared" ca="1" si="142"/>
        <v>-3167203103.2864456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-3167203103.2864456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-13196679.597026857</v>
      </c>
      <c r="L2269" s="444">
        <f t="shared" ca="1" si="142"/>
        <v>-3180399782.8834724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-3180399782.8834724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-13251665.762014469</v>
      </c>
      <c r="L2270" s="444">
        <f t="shared" ca="1" si="142"/>
        <v>-3193651448.6454868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-3193651448.6454868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-13306881.036022862</v>
      </c>
      <c r="L2271" s="444">
        <f t="shared" ca="1" si="142"/>
        <v>-3206958329.6815095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-3206958329.6815095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-13362326.373672957</v>
      </c>
      <c r="L2272" s="444">
        <f t="shared" ca="1" si="142"/>
        <v>-3220320656.0551825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-3220320656.0551825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-13418002.733563259</v>
      </c>
      <c r="L2273" s="444">
        <f t="shared" ca="1" si="142"/>
        <v>-3233738658.7887459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-3233738658.7887459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-13473911.078286441</v>
      </c>
      <c r="L2274" s="444">
        <f t="shared" ca="1" si="142"/>
        <v>-3247212569.8670325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-3247212569.8670325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-13530052.374445969</v>
      </c>
      <c r="L2275" s="444">
        <f t="shared" ca="1" si="142"/>
        <v>-3260742622.2414784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-3260742622.2414784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-13586427.592672827</v>
      </c>
      <c r="L2276" s="444">
        <f t="shared" ca="1" si="142"/>
        <v>-3274329049.8341513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-3274329049.8341513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-13643037.707642296</v>
      </c>
      <c r="L2277" s="444">
        <f t="shared" ca="1" si="142"/>
        <v>-3287972087.5417933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-3287972087.5417933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-13699883.698090805</v>
      </c>
      <c r="L2278" s="444">
        <f t="shared" ca="1" si="142"/>
        <v>-3301671971.2398844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-3301671971.2398844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-13756966.546832852</v>
      </c>
      <c r="L2279" s="444">
        <f t="shared" ca="1" si="142"/>
        <v>-3315428937.7867174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-3315428937.7867174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-13814287.24077799</v>
      </c>
      <c r="L2280" s="444">
        <f t="shared" ca="1" si="142"/>
        <v>-3329243225.0274954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-3329243225.0274954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-13871846.770947898</v>
      </c>
      <c r="L2281" s="444">
        <f t="shared" ca="1" si="142"/>
        <v>-3343115071.7984433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-3343115071.7984433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-13929646.132493513</v>
      </c>
      <c r="L2282" s="444">
        <f t="shared" ca="1" si="142"/>
        <v>-3357044717.9309368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-3357044717.9309368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-13987686.324712237</v>
      </c>
      <c r="L2283" s="444">
        <f t="shared" ca="1" si="142"/>
        <v>-3371032404.2556491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-3371032404.2556491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-14045968.351065204</v>
      </c>
      <c r="L2284" s="444">
        <f t="shared" ca="1" si="142"/>
        <v>-3385078372.6067142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-3385078372.6067142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-14104493.219194645</v>
      </c>
      <c r="L2285" s="444">
        <f t="shared" ca="1" si="142"/>
        <v>-3399182865.8259087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-3399182865.8259087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-14163261.940941285</v>
      </c>
      <c r="L2286" s="444">
        <f t="shared" ca="1" si="142"/>
        <v>-3413346127.76685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-3413346127.76685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-14222275.532361874</v>
      </c>
      <c r="L2287" s="444">
        <f t="shared" ca="1" si="142"/>
        <v>-3427568403.299212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-3427568403.299212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-14281535.013746716</v>
      </c>
      <c r="L2288" s="444">
        <f t="shared" ca="1" si="142"/>
        <v>-3441849938.3129587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-3441849938.3129587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-14341041.409637328</v>
      </c>
      <c r="L2289" s="444">
        <f t="shared" ca="1" si="142"/>
        <v>-3456190979.7225962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-3456190979.7225962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-14400795.74884415</v>
      </c>
      <c r="L2290" s="444">
        <f t="shared" ca="1" si="142"/>
        <v>-3470591775.4714403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-3470591775.4714403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-14460799.064464334</v>
      </c>
      <c r="L2291" s="444">
        <f t="shared" ca="1" si="142"/>
        <v>-3485052574.5359049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-3485052574.5359049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-14521052.393899603</v>
      </c>
      <c r="L2292" s="444">
        <f t="shared" ca="1" si="142"/>
        <v>-3499573626.9298043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-3499573626.9298043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-14581556.778874185</v>
      </c>
      <c r="L2293" s="444">
        <f t="shared" ca="1" si="142"/>
        <v>-3514155183.7086787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-3514155183.7086787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-14642313.265452826</v>
      </c>
      <c r="L2294" s="444">
        <f t="shared" ca="1" si="142"/>
        <v>-3528797496.9741316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-3528797496.9741316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-14703322.904058879</v>
      </c>
      <c r="L2295" s="444">
        <f t="shared" ca="1" si="142"/>
        <v>-3543500819.8781905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-3543500819.8781905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-14764586.749492463</v>
      </c>
      <c r="L2296" s="444">
        <f t="shared" ca="1" si="142"/>
        <v>-3558265406.6276832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-3558265406.6276832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-14826105.86094868</v>
      </c>
      <c r="L2297" s="444">
        <f t="shared" ca="1" si="142"/>
        <v>-3573091512.4886317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-3573091512.4886317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-14887881.302035965</v>
      </c>
      <c r="L2298" s="444">
        <f t="shared" ca="1" si="142"/>
        <v>-3587979393.7906675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-3587979393.7906675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-14949914.140794449</v>
      </c>
      <c r="L2299" s="444">
        <f t="shared" ca="1" si="142"/>
        <v>-3602929307.9314618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-3602929307.9314618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-15012205.449714424</v>
      </c>
      <c r="L2300" s="444">
        <f t="shared" ca="1" si="142"/>
        <v>-3617941513.3811765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-3617941513.3811765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-15074756.305754902</v>
      </c>
      <c r="L2301" s="444">
        <f t="shared" ca="1" si="142"/>
        <v>-3633016269.6869316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-3633016269.6869316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-15137567.790362213</v>
      </c>
      <c r="L2302" s="444">
        <f t="shared" ca="1" si="142"/>
        <v>-3648153837.477294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-3648153837.477294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-15200640.989488725</v>
      </c>
      <c r="L2303" s="444">
        <f t="shared" ref="L2303:L2557" ca="1" si="147">I2303-J2303+K2303</f>
        <v>-3663354478.4667826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-3663354478.4667826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-15263976.993611595</v>
      </c>
      <c r="L2304" s="444">
        <f t="shared" ca="1" si="147"/>
        <v>-3678618455.4603944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-3678618455.4603944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-15327576.897751642</v>
      </c>
      <c r="L2305" s="444">
        <f t="shared" ca="1" si="147"/>
        <v>-3693946032.3581462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-3693946032.3581462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-15391441.801492276</v>
      </c>
      <c r="L2306" s="444">
        <f t="shared" ca="1" si="147"/>
        <v>-3709337474.1596384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-3709337474.1596384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-15455572.808998493</v>
      </c>
      <c r="L2307" s="444">
        <f t="shared" ca="1" si="147"/>
        <v>-3724793046.968637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-3724793046.968637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-15519971.029035987</v>
      </c>
      <c r="L2308" s="444">
        <f t="shared" ca="1" si="147"/>
        <v>-3740313017.997673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-3740313017.997673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-15584637.574990302</v>
      </c>
      <c r="L2309" s="444">
        <f t="shared" ca="1" si="147"/>
        <v>-3755897655.5726633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-3755897655.5726633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-15649573.564886097</v>
      </c>
      <c r="L2310" s="444">
        <f t="shared" ca="1" si="147"/>
        <v>-3771547229.1375494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-3771547229.1375494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-15714780.121406453</v>
      </c>
      <c r="L2311" s="444">
        <f t="shared" ca="1" si="147"/>
        <v>-3787262009.258956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-3787262009.258956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-15780258.371912315</v>
      </c>
      <c r="L2312" s="444">
        <f t="shared" ca="1" si="147"/>
        <v>-3803042267.6308684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-3803042267.6308684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-15846009.448461952</v>
      </c>
      <c r="L2313" s="444">
        <f t="shared" ca="1" si="147"/>
        <v>-3818888277.0793304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-3818888277.0793304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-15912034.487830542</v>
      </c>
      <c r="L2314" s="444">
        <f t="shared" ca="1" si="147"/>
        <v>-3834800311.5671611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-3834800311.5671611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-15978334.631529838</v>
      </c>
      <c r="L2315" s="444">
        <f t="shared" ca="1" si="147"/>
        <v>-3850778646.1986909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-3850778646.1986909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-16044911.025827879</v>
      </c>
      <c r="L2316" s="444">
        <f t="shared" ca="1" si="147"/>
        <v>-3866823557.2245188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-3866823557.2245188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-16111764.821768828</v>
      </c>
      <c r="L2317" s="444">
        <f t="shared" ca="1" si="147"/>
        <v>-3882935322.0462875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-3882935322.0462875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-16178897.175192865</v>
      </c>
      <c r="L2318" s="444">
        <f t="shared" ca="1" si="147"/>
        <v>-3899114219.2214804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-3899114219.2214804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-16246309.246756168</v>
      </c>
      <c r="L2319" s="444">
        <f t="shared" ca="1" si="147"/>
        <v>-3915360528.4682364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-3915360528.4682364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-16314002.201950984</v>
      </c>
      <c r="L2320" s="444">
        <f t="shared" ca="1" si="147"/>
        <v>-3931674530.6701875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-3931674530.6701875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-16381977.211125782</v>
      </c>
      <c r="L2321" s="444">
        <f t="shared" ca="1" si="147"/>
        <v>-3948056507.8813133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-3948056507.8813133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-16450235.449505473</v>
      </c>
      <c r="L2322" s="444">
        <f t="shared" ca="1" si="147"/>
        <v>-3964506743.3308187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-3964506743.3308187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-16518778.097211745</v>
      </c>
      <c r="L2323" s="444">
        <f t="shared" ca="1" si="147"/>
        <v>-3981025521.4280305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-3981025521.4280305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-16587606.339283461</v>
      </c>
      <c r="L2324" s="444">
        <f t="shared" ca="1" si="147"/>
        <v>-3997613127.767314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-3997613127.767314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-16656721.365697142</v>
      </c>
      <c r="L2325" s="444">
        <f t="shared" ca="1" si="147"/>
        <v>-4014269849.1330109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-4014269849.1330109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-16726124.371387545</v>
      </c>
      <c r="L2326" s="444">
        <f t="shared" ca="1" si="147"/>
        <v>-4030995973.5043983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-4030995973.5043983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-16795816.556268327</v>
      </c>
      <c r="L2327" s="444">
        <f t="shared" ca="1" si="147"/>
        <v>-4047791790.0606666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-4047791790.0606666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-16865799.125252776</v>
      </c>
      <c r="L2328" s="444">
        <f t="shared" ca="1" si="147"/>
        <v>-4064657589.1859193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-4064657589.1859193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-16936073.288274664</v>
      </c>
      <c r="L2329" s="444">
        <f t="shared" ca="1" si="147"/>
        <v>-4081593662.474194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-4081593662.474194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-17006640.260309141</v>
      </c>
      <c r="L2330" s="444">
        <f t="shared" ca="1" si="147"/>
        <v>-4098600302.7345033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-4098600302.7345033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-17077501.261393763</v>
      </c>
      <c r="L2331" s="444">
        <f t="shared" ca="1" si="147"/>
        <v>-4115677803.9958968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-4115677803.9958968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-17148657.516649567</v>
      </c>
      <c r="L2332" s="444">
        <f t="shared" ca="1" si="147"/>
        <v>-4132826461.5125465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-4132826461.5125465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-17220110.256302278</v>
      </c>
      <c r="L2333" s="444">
        <f t="shared" ca="1" si="147"/>
        <v>-4150046571.7688489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-4150046571.7688489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-17291860.715703536</v>
      </c>
      <c r="L2334" s="444">
        <f t="shared" ca="1" si="147"/>
        <v>-4167338432.4845524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-4167338432.4845524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-17363910.135352302</v>
      </c>
      <c r="L2335" s="444">
        <f t="shared" ca="1" si="147"/>
        <v>-4184702342.6199045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-4184702342.6199045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-17436259.760916267</v>
      </c>
      <c r="L2336" s="444">
        <f t="shared" ca="1" si="147"/>
        <v>-4202138602.3808208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-4202138602.3808208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-17508910.843253423</v>
      </c>
      <c r="L2337" s="444">
        <f t="shared" ca="1" si="147"/>
        <v>-4219647513.2240744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-4219647513.2240744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-17581864.638433643</v>
      </c>
      <c r="L2338" s="444">
        <f t="shared" ca="1" si="147"/>
        <v>-4237229377.8625078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-4237229377.8625078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-17655122.407760449</v>
      </c>
      <c r="L2339" s="444">
        <f t="shared" ca="1" si="147"/>
        <v>-4254884500.2702684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-4254884500.2702684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-17728685.417792782</v>
      </c>
      <c r="L2340" s="444">
        <f t="shared" ca="1" si="147"/>
        <v>-4272613185.6880612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-4272613185.6880612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-17802554.94036692</v>
      </c>
      <c r="L2341" s="444">
        <f t="shared" ca="1" si="147"/>
        <v>-4290415740.628428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-4290415740.628428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-17876732.252618451</v>
      </c>
      <c r="L2342" s="444">
        <f t="shared" ca="1" si="147"/>
        <v>-4308292472.8810463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-4308292472.8810463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-17951218.637004361</v>
      </c>
      <c r="L2343" s="444">
        <f t="shared" ca="1" si="147"/>
        <v>-4326243691.5180502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-4326243691.5180502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-18026015.381325208</v>
      </c>
      <c r="L2344" s="444">
        <f t="shared" ca="1" si="147"/>
        <v>-4344269706.899375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-4344269706.899375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-18101123.778747395</v>
      </c>
      <c r="L2345" s="444">
        <f t="shared" ca="1" si="147"/>
        <v>-4362370830.6781225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-4362370830.6781225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-18176545.12782551</v>
      </c>
      <c r="L2346" s="444">
        <f t="shared" ca="1" si="147"/>
        <v>-4380547375.8059483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-4380547375.8059483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-18252280.732524782</v>
      </c>
      <c r="L2347" s="444">
        <f t="shared" ca="1" si="147"/>
        <v>-4398799656.5384731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-4398799656.5384731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-18328331.902243637</v>
      </c>
      <c r="L2348" s="444">
        <f t="shared" ca="1" si="147"/>
        <v>-4417127988.4407167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-4417127988.4407167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-18404699.951836318</v>
      </c>
      <c r="L2349" s="444">
        <f t="shared" ca="1" si="147"/>
        <v>-4435532688.3925533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-4435532688.3925533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-18481386.20163564</v>
      </c>
      <c r="L2350" s="444">
        <f t="shared" ca="1" si="147"/>
        <v>-4454014074.5941887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-4454014074.5941887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-18558391.977475785</v>
      </c>
      <c r="L2351" s="444">
        <f t="shared" ca="1" si="147"/>
        <v>-4472572466.5716648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-4472572466.5716648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-18635718.61071527</v>
      </c>
      <c r="L2352" s="444">
        <f t="shared" ca="1" si="147"/>
        <v>-4491208185.1823797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-4491208185.1823797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-18713367.438259915</v>
      </c>
      <c r="L2353" s="444">
        <f t="shared" ca="1" si="147"/>
        <v>-4509921552.6206398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-4509921552.6206398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-18791339.802586</v>
      </c>
      <c r="L2354" s="444">
        <f t="shared" ca="1" si="147"/>
        <v>-4528712892.4232254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-4528712892.4232254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-18869637.051763438</v>
      </c>
      <c r="L2355" s="444">
        <f t="shared" ca="1" si="147"/>
        <v>-4547582529.4749889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-4547582529.4749889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-18948260.539479122</v>
      </c>
      <c r="L2356" s="444">
        <f t="shared" ca="1" si="147"/>
        <v>-4566530790.0144682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-4566530790.0144682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-19027211.625060283</v>
      </c>
      <c r="L2357" s="444">
        <f t="shared" ca="1" si="147"/>
        <v>-4585558001.6395283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-4585558001.6395283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-19106491.673498034</v>
      </c>
      <c r="L2358" s="444">
        <f t="shared" ca="1" si="147"/>
        <v>-4604664493.3130264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-4604664493.3130264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-19186102.055470943</v>
      </c>
      <c r="L2359" s="444">
        <f t="shared" ca="1" si="147"/>
        <v>-4623850595.3684978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-4623850595.3684978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-19266044.14736874</v>
      </c>
      <c r="L2360" s="444">
        <f t="shared" ca="1" si="147"/>
        <v>-4643116639.5158663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-4643116639.5158663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-19346319.33131611</v>
      </c>
      <c r="L2361" s="444">
        <f t="shared" ca="1" si="147"/>
        <v>-4662462958.8471823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-4662462958.8471823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-19426928.995196592</v>
      </c>
      <c r="L2362" s="444">
        <f t="shared" ca="1" si="147"/>
        <v>-4681889887.8423786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-4681889887.8423786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-19507874.532676578</v>
      </c>
      <c r="L2363" s="444">
        <f t="shared" ca="1" si="147"/>
        <v>-4701397762.3750553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-4701397762.3750553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-19589157.343229398</v>
      </c>
      <c r="L2364" s="444">
        <f t="shared" ca="1" si="147"/>
        <v>-4720986919.7182846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-4720986919.7182846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-19670778.832159519</v>
      </c>
      <c r="L2365" s="444">
        <f t="shared" ca="1" si="147"/>
        <v>-4740657698.5504436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-4740657698.5504436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-19752740.410626847</v>
      </c>
      <c r="L2366" s="444">
        <f t="shared" ca="1" si="147"/>
        <v>-4760410438.9610701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-4760410438.9610701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-19835043.495671123</v>
      </c>
      <c r="L2367" s="444">
        <f t="shared" ca="1" si="147"/>
        <v>-4780245482.4567413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-4780245482.4567413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-19917689.510236423</v>
      </c>
      <c r="L2368" s="444">
        <f t="shared" ca="1" si="147"/>
        <v>-4800163171.9669781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-4800163171.9669781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-20000679.883195743</v>
      </c>
      <c r="L2369" s="444">
        <f t="shared" ca="1" si="147"/>
        <v>-4820163851.850174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-4820163851.850174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-20084016.049375724</v>
      </c>
      <c r="L2370" s="444">
        <f t="shared" ca="1" si="147"/>
        <v>-4840247867.8995495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-4840247867.8995495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-20167699.449581455</v>
      </c>
      <c r="L2371" s="444">
        <f t="shared" ca="1" si="147"/>
        <v>-4860415567.3491306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-4860415567.3491306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-20251731.530621376</v>
      </c>
      <c r="L2372" s="444">
        <f t="shared" ca="1" si="147"/>
        <v>-4880667298.8797522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-4880667298.8797522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-20336113.745332301</v>
      </c>
      <c r="L2373" s="444">
        <f t="shared" ca="1" si="147"/>
        <v>-4901003412.6250849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-4901003412.6250849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-20420847.552604519</v>
      </c>
      <c r="L2374" s="444">
        <f t="shared" ca="1" si="147"/>
        <v>-4921424260.1776896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-4921424260.1776896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-20505934.41740704</v>
      </c>
      <c r="L2375" s="444">
        <f t="shared" ca="1" si="147"/>
        <v>-4941930194.5950966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-4941930194.5950966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-20591375.810812902</v>
      </c>
      <c r="L2376" s="444">
        <f t="shared" ca="1" si="147"/>
        <v>-4962521570.4059095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-4962521570.4059095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-20677173.210024621</v>
      </c>
      <c r="L2377" s="444">
        <f t="shared" ca="1" si="147"/>
        <v>-4983198743.6159344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-4983198743.6159344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-20763328.098399725</v>
      </c>
      <c r="L2378" s="444">
        <f t="shared" ca="1" si="147"/>
        <v>-5003962071.7143345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-5003962071.7143345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-20849841.965476394</v>
      </c>
      <c r="L2379" s="444">
        <f t="shared" ca="1" si="147"/>
        <v>-5024811913.6798105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-5024811913.6798105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-20936716.30699921</v>
      </c>
      <c r="L2380" s="444">
        <f t="shared" ca="1" si="147"/>
        <v>-5045748629.9868097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-5045748629.9868097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-21023952.624945041</v>
      </c>
      <c r="L2381" s="444">
        <f t="shared" ca="1" si="147"/>
        <v>-5066772582.6117544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-5066772582.6117544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-21111552.427548975</v>
      </c>
      <c r="L2382" s="444">
        <f t="shared" ca="1" si="147"/>
        <v>-5087884135.0393038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-5087884135.0393038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-21199517.229330432</v>
      </c>
      <c r="L2383" s="444">
        <f t="shared" ca="1" si="147"/>
        <v>-5109083652.2686338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-5109083652.2686338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-21287848.551119309</v>
      </c>
      <c r="L2384" s="444">
        <f t="shared" ca="1" si="147"/>
        <v>-5130371500.8197527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-5130371500.8197527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-21376547.920082301</v>
      </c>
      <c r="L2385" s="444">
        <f t="shared" ca="1" si="147"/>
        <v>-5151748048.7398348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-5151748048.7398348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-21465616.869749311</v>
      </c>
      <c r="L2386" s="444">
        <f t="shared" ca="1" si="147"/>
        <v>-5173213665.6095839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-5173213665.6095839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-21555056.940039933</v>
      </c>
      <c r="L2387" s="444">
        <f t="shared" ca="1" si="147"/>
        <v>-5194768722.5496235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-5194768722.5496235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-21644869.677290097</v>
      </c>
      <c r="L2388" s="444">
        <f t="shared" ca="1" si="147"/>
        <v>-5216413592.2269135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-5216413592.2269135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-21735056.634278804</v>
      </c>
      <c r="L2389" s="444">
        <f t="shared" ca="1" si="147"/>
        <v>-5238148648.8611927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-5238148648.8611927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-21825619.370254971</v>
      </c>
      <c r="L2390" s="444">
        <f t="shared" ca="1" si="147"/>
        <v>-5259974268.2314472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-5259974268.2314472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-21916559.450964361</v>
      </c>
      <c r="L2391" s="444">
        <f t="shared" ca="1" si="147"/>
        <v>-5281890827.6824112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-5281890827.6824112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-22007878.448676713</v>
      </c>
      <c r="L2392" s="444">
        <f t="shared" ca="1" si="147"/>
        <v>-5303898706.1310883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-5303898706.1310883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-22099577.942212868</v>
      </c>
      <c r="L2393" s="444">
        <f t="shared" ca="1" si="147"/>
        <v>-5325998284.0733013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-5325998284.0733013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-22191659.516972087</v>
      </c>
      <c r="L2394" s="444">
        <f t="shared" ca="1" si="147"/>
        <v>-5348189943.5902739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-5348189943.5902739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-22284124.764959473</v>
      </c>
      <c r="L2395" s="444">
        <f t="shared" ca="1" si="147"/>
        <v>-5370474068.3552332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-5370474068.3552332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-22376975.284813471</v>
      </c>
      <c r="L2396" s="444">
        <f t="shared" ca="1" si="147"/>
        <v>-5392851043.6400471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-5392851043.6400471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-22470212.681833528</v>
      </c>
      <c r="L2397" s="444">
        <f t="shared" ca="1" si="147"/>
        <v>-5415321256.3218803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-5415321256.3218803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-22563838.568007834</v>
      </c>
      <c r="L2398" s="444">
        <f t="shared" ca="1" si="147"/>
        <v>-5437885094.8898878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-5437885094.8898878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-22657854.562041201</v>
      </c>
      <c r="L2399" s="444">
        <f t="shared" ca="1" si="147"/>
        <v>-5460542949.4519291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-5460542949.4519291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-22752262.289383039</v>
      </c>
      <c r="L2400" s="444">
        <f t="shared" ca="1" si="147"/>
        <v>-5483295211.741312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-5483295211.741312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-22847063.382255465</v>
      </c>
      <c r="L2401" s="444">
        <f t="shared" ca="1" si="147"/>
        <v>-5506142275.1235676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-5506142275.1235676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-22942259.479681533</v>
      </c>
      <c r="L2402" s="444">
        <f t="shared" ca="1" si="147"/>
        <v>-5529084534.6032495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-5529084534.6032495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-23037852.227513541</v>
      </c>
      <c r="L2403" s="444">
        <f t="shared" ca="1" si="147"/>
        <v>-5552122386.8307629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-5552122386.8307629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-23133843.278461512</v>
      </c>
      <c r="L2404" s="444">
        <f t="shared" ca="1" si="147"/>
        <v>-5575256230.1092243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-5575256230.1092243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-23230234.292121768</v>
      </c>
      <c r="L2405" s="444">
        <f t="shared" ca="1" si="147"/>
        <v>-5598486464.4013462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-5598486464.4013462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-23327026.935005609</v>
      </c>
      <c r="L2406" s="444">
        <f t="shared" ca="1" si="147"/>
        <v>-5621813491.3363514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-5621813491.3363514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-23424222.880568132</v>
      </c>
      <c r="L2407" s="444">
        <f t="shared" ca="1" si="147"/>
        <v>-5645237714.2169199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-5645237714.2169199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-23521823.809237167</v>
      </c>
      <c r="L2408" s="444">
        <f t="shared" ca="1" si="147"/>
        <v>-5668759538.0261574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-5668759538.0261574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-23619831.408442322</v>
      </c>
      <c r="L2409" s="444">
        <f t="shared" ca="1" si="147"/>
        <v>-5692379369.4345999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-5692379369.4345999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-23718247.372644167</v>
      </c>
      <c r="L2410" s="444">
        <f t="shared" ca="1" si="147"/>
        <v>-5716097616.8072443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-5716097616.8072443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-23817073.403363518</v>
      </c>
      <c r="L2411" s="444">
        <f t="shared" ca="1" si="147"/>
        <v>-5739914690.2106075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-5739914690.2106075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-23916311.209210865</v>
      </c>
      <c r="L2412" s="444">
        <f t="shared" ca="1" si="147"/>
        <v>-5763831001.4198179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-5763831001.4198179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-24015962.505915906</v>
      </c>
      <c r="L2413" s="444">
        <f t="shared" ca="1" si="147"/>
        <v>-5787846963.9257336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-5787846963.9257336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-24116029.016357224</v>
      </c>
      <c r="L2414" s="444">
        <f t="shared" ca="1" si="147"/>
        <v>-5811962992.942091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-5811962992.942091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-24216512.470592044</v>
      </c>
      <c r="L2415" s="444">
        <f t="shared" ca="1" si="147"/>
        <v>-5836179505.4126835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-5836179505.4126835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-24317414.60588618</v>
      </c>
      <c r="L2416" s="444">
        <f t="shared" ca="1" si="147"/>
        <v>-5860496920.0185699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-5860496920.0185699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-24418737.166744042</v>
      </c>
      <c r="L2417" s="444">
        <f t="shared" ca="1" si="147"/>
        <v>-5884915657.1853142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-5884915657.1853142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-24520481.90493881</v>
      </c>
      <c r="L2418" s="444">
        <f t="shared" ca="1" si="147"/>
        <v>-5909436139.0902529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-5909436139.0902529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-24622650.579542719</v>
      </c>
      <c r="L2419" s="444">
        <f t="shared" ca="1" si="147"/>
        <v>-5934058789.669796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-5934058789.669796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-24725244.956957482</v>
      </c>
      <c r="L2420" s="444">
        <f t="shared" ca="1" si="147"/>
        <v>-5958784034.6267538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-5958784034.6267538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-24828266.810944807</v>
      </c>
      <c r="L2421" s="444">
        <f t="shared" ca="1" si="147"/>
        <v>-5983612301.4376984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-5983612301.4376984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-24931717.922657076</v>
      </c>
      <c r="L2422" s="444">
        <f t="shared" ca="1" si="147"/>
        <v>-6008544019.3603554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-6008544019.3603554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-25035600.080668148</v>
      </c>
      <c r="L2423" s="444">
        <f t="shared" ca="1" si="147"/>
        <v>-6033579619.4410238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-6033579619.4410238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-25139915.081004266</v>
      </c>
      <c r="L2424" s="444">
        <f t="shared" ca="1" si="147"/>
        <v>-6058719534.522028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-6058719534.522028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-25244664.727175117</v>
      </c>
      <c r="L2425" s="444">
        <f t="shared" ca="1" si="147"/>
        <v>-6083964199.2492027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-6083964199.2492027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-25349850.830205012</v>
      </c>
      <c r="L2426" s="444">
        <f t="shared" ca="1" si="147"/>
        <v>-6109314050.0794077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-6109314050.0794077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-25455475.208664197</v>
      </c>
      <c r="L2427" s="444">
        <f t="shared" ca="1" si="147"/>
        <v>-6134769525.2880716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-6134769525.2880716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-25561539.6887003</v>
      </c>
      <c r="L2428" s="444">
        <f t="shared" ca="1" si="147"/>
        <v>-6160331064.9767723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-6160331064.9767723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-25668046.104069885</v>
      </c>
      <c r="L2429" s="444">
        <f t="shared" ca="1" si="147"/>
        <v>-6185999111.080842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-6185999111.080842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-25774996.296170175</v>
      </c>
      <c r="L2430" s="444">
        <f t="shared" ca="1" si="147"/>
        <v>-6211774107.3770123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-6211774107.3770123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-25882392.114070885</v>
      </c>
      <c r="L2431" s="444">
        <f t="shared" ca="1" si="147"/>
        <v>-6237656499.4910831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-6237656499.4910831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-25990235.414546181</v>
      </c>
      <c r="L2432" s="444">
        <f t="shared" ca="1" si="147"/>
        <v>-6263646734.9056292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-6263646734.9056292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-26098528.062106788</v>
      </c>
      <c r="L2433" s="444">
        <f t="shared" ca="1" si="147"/>
        <v>-6289745262.9677362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-6289745262.9677362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-26207271.929032233</v>
      </c>
      <c r="L2434" s="444">
        <f t="shared" ca="1" si="147"/>
        <v>-6315952534.8967686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-6315952534.8967686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-26316468.895403203</v>
      </c>
      <c r="L2435" s="444">
        <f t="shared" ca="1" si="147"/>
        <v>-6342269003.7921715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-6342269003.7921715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-26426120.849134047</v>
      </c>
      <c r="L2436" s="444">
        <f t="shared" ca="1" si="147"/>
        <v>-6368695124.6413059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-6368695124.6413059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-26536229.68600544</v>
      </c>
      <c r="L2437" s="444">
        <f t="shared" ca="1" si="147"/>
        <v>-6395231354.3273115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-6395231354.3273115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-26646797.309697133</v>
      </c>
      <c r="L2438" s="444">
        <f t="shared" ca="1" si="147"/>
        <v>-6421878151.6370087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-6421878151.6370087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-26757825.631820869</v>
      </c>
      <c r="L2439" s="444">
        <f t="shared" ca="1" si="147"/>
        <v>-6448635977.2688293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-6448635977.2688293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-26869316.571953457</v>
      </c>
      <c r="L2440" s="444">
        <f t="shared" ca="1" si="147"/>
        <v>-6475505293.8407831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-6475505293.8407831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-26981272.05766993</v>
      </c>
      <c r="L2441" s="444">
        <f t="shared" ca="1" si="147"/>
        <v>-6502486565.8984528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-6502486565.8984528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-27093694.024576887</v>
      </c>
      <c r="L2442" s="444">
        <f t="shared" ca="1" si="147"/>
        <v>-6529580259.9230299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-6529580259.9230299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-27206584.416345958</v>
      </c>
      <c r="L2443" s="444">
        <f t="shared" ca="1" si="147"/>
        <v>-6556786844.3393755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-6556786844.3393755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-27319945.184747398</v>
      </c>
      <c r="L2444" s="444">
        <f t="shared" ca="1" si="147"/>
        <v>-6584106789.5241232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-6584106789.5241232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-27433778.289683845</v>
      </c>
      <c r="L2445" s="444">
        <f t="shared" ca="1" si="147"/>
        <v>-6611540567.8138075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-6611540567.8138075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-27548085.699224196</v>
      </c>
      <c r="L2446" s="444">
        <f t="shared" ca="1" si="147"/>
        <v>-6639088653.513032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-6639088653.513032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-27662869.389637634</v>
      </c>
      <c r="L2447" s="444">
        <f t="shared" ca="1" si="147"/>
        <v>-6666751522.9026699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-6666751522.9026699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-27778131.345427793</v>
      </c>
      <c r="L2448" s="444">
        <f t="shared" ca="1" si="147"/>
        <v>-6694529654.2480974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-6694529654.2480974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-27893873.559367072</v>
      </c>
      <c r="L2449" s="444">
        <f t="shared" ca="1" si="147"/>
        <v>-6722423527.8074646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-6722423527.8074646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-28010098.032531101</v>
      </c>
      <c r="L2450" s="444">
        <f t="shared" ca="1" si="147"/>
        <v>-6750433625.8399954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-6750433625.8399954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-28126806.774333309</v>
      </c>
      <c r="L2451" s="444">
        <f t="shared" ca="1" si="147"/>
        <v>-6778560432.6143284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-6778560432.6143284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-28244001.8025597</v>
      </c>
      <c r="L2452" s="444">
        <f t="shared" ca="1" si="147"/>
        <v>-6806804434.4168882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-6806804434.4168882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-28361685.143403705</v>
      </c>
      <c r="L2453" s="444">
        <f t="shared" ca="1" si="147"/>
        <v>-6835166119.5602922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-6835166119.5602922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-28479858.831501212</v>
      </c>
      <c r="L2454" s="444">
        <f t="shared" ca="1" si="147"/>
        <v>-6863645978.3917933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-6863645978.3917933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-28598524.909965806</v>
      </c>
      <c r="L2455" s="444">
        <f t="shared" ca="1" si="147"/>
        <v>-6892244503.3017588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-6892244503.3017588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-28717685.430423994</v>
      </c>
      <c r="L2456" s="444">
        <f t="shared" ca="1" si="147"/>
        <v>-6920962188.7321825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-6920962188.7321825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-28837342.453050759</v>
      </c>
      <c r="L2457" s="444">
        <f t="shared" ca="1" si="147"/>
        <v>-6949799531.1852331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-6949799531.1852331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-28957498.046605136</v>
      </c>
      <c r="L2458" s="444">
        <f t="shared" ca="1" si="147"/>
        <v>-6978757029.2318382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-6978757029.2318382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-29078154.288465992</v>
      </c>
      <c r="L2459" s="444">
        <f t="shared" ca="1" si="147"/>
        <v>-7007835183.5203047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-7007835183.5203047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-29199313.264667932</v>
      </c>
      <c r="L2460" s="444">
        <f t="shared" ca="1" si="147"/>
        <v>-7037034496.7849722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-7037034496.7849722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-29320977.069937382</v>
      </c>
      <c r="L2461" s="444">
        <f t="shared" ca="1" si="147"/>
        <v>-7066355473.8549099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-7066355473.8549099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-29443147.80772879</v>
      </c>
      <c r="L2462" s="444">
        <f t="shared" ca="1" si="147"/>
        <v>-7095798621.6626387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-7095798621.6626387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-29565827.590260997</v>
      </c>
      <c r="L2463" s="444">
        <f t="shared" ca="1" si="147"/>
        <v>-7125364449.2529001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-7125364449.2529001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-29689018.538553756</v>
      </c>
      <c r="L2464" s="444">
        <f t="shared" ca="1" si="147"/>
        <v>-7155053467.7914543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-7155053467.7914543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-29812722.782464389</v>
      </c>
      <c r="L2465" s="444">
        <f t="shared" ca="1" si="147"/>
        <v>-7184866190.5739183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-7184866190.5739183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-29936942.460724663</v>
      </c>
      <c r="L2466" s="444">
        <f t="shared" ca="1" si="147"/>
        <v>-7214803133.0346432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-7214803133.0346432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-30061679.720977683</v>
      </c>
      <c r="L2467" s="444">
        <f t="shared" ca="1" si="147"/>
        <v>-7244864812.755621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-7244864812.755621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-30186936.719815087</v>
      </c>
      <c r="L2468" s="444">
        <f t="shared" ca="1" si="147"/>
        <v>-7275051749.4754362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-7275051749.4754362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-30312715.622814316</v>
      </c>
      <c r="L2469" s="444">
        <f t="shared" ca="1" si="147"/>
        <v>-7305364465.0982504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-7305364465.0982504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-30439018.604576048</v>
      </c>
      <c r="L2470" s="444">
        <f t="shared" ca="1" si="147"/>
        <v>-7335803483.7028265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-7335803483.7028265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-30565847.848761778</v>
      </c>
      <c r="L2471" s="444">
        <f t="shared" ca="1" si="147"/>
        <v>-7366369331.5515881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-7366369331.5515881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-30693205.548131611</v>
      </c>
      <c r="L2472" s="444">
        <f t="shared" ca="1" si="147"/>
        <v>-7397062537.09972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-7397062537.09972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-30821093.904582165</v>
      </c>
      <c r="L2473" s="444">
        <f t="shared" ca="1" si="147"/>
        <v>-7427883631.004302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-7427883631.004302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-30949515.129184589</v>
      </c>
      <c r="L2474" s="444">
        <f t="shared" ca="1" si="147"/>
        <v>-7458833146.1334867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-7458833146.1334867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-31078471.442222856</v>
      </c>
      <c r="L2475" s="444">
        <f t="shared" ca="1" si="147"/>
        <v>-7489911617.5757093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-7489911617.5757093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-31207965.073232125</v>
      </c>
      <c r="L2476" s="444">
        <f t="shared" ca="1" si="147"/>
        <v>-7521119582.648941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-7521119582.648941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-31337998.261037257</v>
      </c>
      <c r="L2477" s="444">
        <f t="shared" ca="1" si="147"/>
        <v>-7552457580.9099779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-7552457580.9099779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-31468573.253791571</v>
      </c>
      <c r="L2478" s="444">
        <f t="shared" ca="1" si="147"/>
        <v>-7583926154.1637697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-7583926154.1637697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-31599692.30901571</v>
      </c>
      <c r="L2479" s="444">
        <f t="shared" ca="1" si="147"/>
        <v>-7615525846.472785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-7615525846.472785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-31731357.693636604</v>
      </c>
      <c r="L2480" s="444">
        <f t="shared" ca="1" si="147"/>
        <v>-7647257204.1664219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-7647257204.1664219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-31863571.684026763</v>
      </c>
      <c r="L2481" s="444">
        <f t="shared" ca="1" si="147"/>
        <v>-7679120775.8504486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-7679120775.8504486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-31996336.566043541</v>
      </c>
      <c r="L2482" s="444">
        <f t="shared" ca="1" si="147"/>
        <v>-7711117112.4164925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-7711117112.4164925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-32129654.635068722</v>
      </c>
      <c r="L2483" s="444">
        <f t="shared" ca="1" si="147"/>
        <v>-7743246767.0515614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-7743246767.0515614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-32263528.19604817</v>
      </c>
      <c r="L2484" s="444">
        <f t="shared" ca="1" si="147"/>
        <v>-7775510295.2476091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-7775510295.2476091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-32397959.563531704</v>
      </c>
      <c r="L2485" s="444">
        <f t="shared" ca="1" si="147"/>
        <v>-7807908254.811141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-7807908254.811141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-32532951.061713092</v>
      </c>
      <c r="L2486" s="444">
        <f t="shared" ca="1" si="147"/>
        <v>-7840441205.8728542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-7840441205.8728542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-32668505.024470225</v>
      </c>
      <c r="L2487" s="444">
        <f t="shared" ca="1" si="147"/>
        <v>-7873109710.8973246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-7873109710.8973246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-32804623.795405518</v>
      </c>
      <c r="L2488" s="444">
        <f t="shared" ca="1" si="147"/>
        <v>-7905914334.6927299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-7905914334.6927299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-32941309.727886375</v>
      </c>
      <c r="L2489" s="444">
        <f t="shared" ca="1" si="147"/>
        <v>-7938855644.4206161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-7938855644.4206161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-33078565.1850859</v>
      </c>
      <c r="L2490" s="444">
        <f t="shared" ca="1" si="147"/>
        <v>-7971934209.6057024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-7971934209.6057024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-33216392.540023763</v>
      </c>
      <c r="L2491" s="444">
        <f t="shared" ca="1" si="147"/>
        <v>-8005150602.1457262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-8005150602.1457262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-33354794.175607193</v>
      </c>
      <c r="L2492" s="444">
        <f t="shared" ca="1" si="147"/>
        <v>-8038505396.3213329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-8038505396.3213329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-33493772.484672219</v>
      </c>
      <c r="L2493" s="444">
        <f t="shared" ca="1" si="147"/>
        <v>-8071999168.8060055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-8071999168.8060055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-33633329.870025024</v>
      </c>
      <c r="L2494" s="444">
        <f t="shared" ca="1" si="147"/>
        <v>-8105632498.6760302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-8105632498.6760302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-33773468.744483463</v>
      </c>
      <c r="L2495" s="444">
        <f t="shared" ca="1" si="147"/>
        <v>-8139405967.4205132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-8139405967.4205132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-33914191.530918807</v>
      </c>
      <c r="L2496" s="444">
        <f t="shared" ca="1" si="147"/>
        <v>-8173320158.9514322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-8173320158.9514322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-34055500.662297629</v>
      </c>
      <c r="L2497" s="444">
        <f t="shared" ca="1" si="147"/>
        <v>-8207375659.6137295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-8207375659.6137295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-34197398.581723869</v>
      </c>
      <c r="L2498" s="444">
        <f t="shared" ca="1" si="147"/>
        <v>-8241573058.1954536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-8241573058.1954536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-34339887.742481053</v>
      </c>
      <c r="L2499" s="444">
        <f t="shared" ca="1" si="147"/>
        <v>-8275912945.9379349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-8275912945.9379349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-34482970.608074725</v>
      </c>
      <c r="L2500" s="444">
        <f t="shared" ca="1" si="147"/>
        <v>-8310395916.54601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-8310395916.54601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-34626649.652275041</v>
      </c>
      <c r="L2501" s="444">
        <f t="shared" ca="1" si="147"/>
        <v>-8345022566.1982851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-8345022566.1982851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-34770927.359159522</v>
      </c>
      <c r="L2502" s="444">
        <f t="shared" ca="1" si="147"/>
        <v>-8379793493.5574446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-8379793493.5574446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-34915806.22315602</v>
      </c>
      <c r="L2503" s="444">
        <f t="shared" ca="1" si="147"/>
        <v>-8414709299.7806005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-8414709299.7806005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-35061288.749085836</v>
      </c>
      <c r="L2504" s="444">
        <f t="shared" ca="1" si="147"/>
        <v>-8449770588.529686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-8449770588.529686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-35207377.452207021</v>
      </c>
      <c r="L2505" s="444">
        <f t="shared" ca="1" si="147"/>
        <v>-8484977965.9818926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-8484977965.9818926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-35354074.858257882</v>
      </c>
      <c r="L2506" s="444">
        <f t="shared" ca="1" si="147"/>
        <v>-8520332040.8401508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-8520332040.8401508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-35501383.503500633</v>
      </c>
      <c r="L2507" s="444">
        <f t="shared" ca="1" si="147"/>
        <v>-8555833424.3436518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-8555833424.3436518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-35649305.934765212</v>
      </c>
      <c r="L2508" s="444">
        <f t="shared" ca="1" si="147"/>
        <v>-8591482730.2784176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-8591482730.2784176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-35797844.709493406</v>
      </c>
      <c r="L2509" s="444">
        <f t="shared" ca="1" si="147"/>
        <v>-8627280574.9879112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-8627280574.9879112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-35947002.395782962</v>
      </c>
      <c r="L2510" s="444">
        <f t="shared" ca="1" si="147"/>
        <v>-8663227577.3836937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-8663227577.3836937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-36096781.572432056</v>
      </c>
      <c r="L2511" s="444">
        <f t="shared" ca="1" si="147"/>
        <v>-8699324358.9561253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-8699324358.9561253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-36247184.828983858</v>
      </c>
      <c r="L2512" s="444">
        <f t="shared" ca="1" si="147"/>
        <v>-8735571543.7851086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-8735571543.7851086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-36398214.765771285</v>
      </c>
      <c r="L2513" s="444">
        <f t="shared" ca="1" si="147"/>
        <v>-8771969758.5508804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-8771969758.5508804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-36549873.993962005</v>
      </c>
      <c r="L2514" s="444">
        <f t="shared" ca="1" si="147"/>
        <v>-8808519632.5448418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-8808519632.5448418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-36702165.13560351</v>
      </c>
      <c r="L2515" s="444">
        <f t="shared" ca="1" si="147"/>
        <v>-8845221797.6804447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-8845221797.6804447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-36855090.823668517</v>
      </c>
      <c r="L2516" s="444">
        <f t="shared" ca="1" si="147"/>
        <v>-8882076888.5041142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-8882076888.5041142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-37008653.702100478</v>
      </c>
      <c r="L2517" s="444">
        <f t="shared" ca="1" si="147"/>
        <v>-8919085542.2062149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-8919085542.2062149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-37162856.425859228</v>
      </c>
      <c r="L2518" s="444">
        <f t="shared" ca="1" si="147"/>
        <v>-8956248398.6320744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-8956248398.6320744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-37317701.660966977</v>
      </c>
      <c r="L2519" s="444">
        <f t="shared" ca="1" si="147"/>
        <v>-8993566100.2930412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-8993566100.2930412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-37473192.084554337</v>
      </c>
      <c r="L2520" s="444">
        <f t="shared" ca="1" si="147"/>
        <v>-9031039292.3775959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-9031039292.3775959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-37629330.38490665</v>
      </c>
      <c r="L2521" s="444">
        <f t="shared" ca="1" si="147"/>
        <v>-9068668622.7625027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-9068668622.7625027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-37786119.261510424</v>
      </c>
      <c r="L2522" s="444">
        <f t="shared" ca="1" si="147"/>
        <v>-9106454742.0240135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-9106454742.0240135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-37943561.425100058</v>
      </c>
      <c r="L2523" s="444">
        <f t="shared" ca="1" si="147"/>
        <v>-9144398303.4491138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-9144398303.4491138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-38101659.597704642</v>
      </c>
      <c r="L2524" s="444">
        <f t="shared" ca="1" si="147"/>
        <v>-9182499963.0468178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-9182499963.0468178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-38260416.512695074</v>
      </c>
      <c r="L2525" s="444">
        <f t="shared" ca="1" si="147"/>
        <v>-9220760379.5595131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-9220760379.5595131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-38419834.914831303</v>
      </c>
      <c r="L2526" s="444">
        <f t="shared" ca="1" si="147"/>
        <v>-9259180214.4743443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-9259180214.4743443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-38579917.560309768</v>
      </c>
      <c r="L2527" s="444">
        <f t="shared" ca="1" si="147"/>
        <v>-9297760132.0346546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-9297760132.0346546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-38740667.216811061</v>
      </c>
      <c r="L2528" s="444">
        <f t="shared" ca="1" si="147"/>
        <v>-9336500799.2514648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-9336500799.2514648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-38902086.663547769</v>
      </c>
      <c r="L2529" s="444">
        <f t="shared" ca="1" si="147"/>
        <v>-9375402885.9150124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-9375402885.9150124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-39064178.691312551</v>
      </c>
      <c r="L2530" s="444">
        <f t="shared" ca="1" si="147"/>
        <v>-9414467064.6063251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-9414467064.6063251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-39226946.102526352</v>
      </c>
      <c r="L2531" s="444">
        <f t="shared" ca="1" si="147"/>
        <v>-9453694010.7088509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-9453694010.7088509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-39390391.71128688</v>
      </c>
      <c r="L2532" s="444">
        <f t="shared" ca="1" si="147"/>
        <v>-9493084402.4201374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-9493084402.4201374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-39554518.343417242</v>
      </c>
      <c r="L2533" s="444">
        <f t="shared" ca="1" si="147"/>
        <v>-9532638920.7635555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-9532638920.7635555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-39719328.836514816</v>
      </c>
      <c r="L2534" s="444">
        <f t="shared" ca="1" si="147"/>
        <v>-9572358249.600071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-9572358249.600071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-39884826.040000297</v>
      </c>
      <c r="L2535" s="444">
        <f t="shared" ca="1" si="147"/>
        <v>-9612243075.6400719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-9612243075.6400719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-40051012.815166965</v>
      </c>
      <c r="L2536" s="444">
        <f t="shared" ca="1" si="147"/>
        <v>-9652294088.4552383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-9652294088.4552383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-40217892.03523016</v>
      </c>
      <c r="L2537" s="444">
        <f t="shared" ca="1" si="147"/>
        <v>-9692511980.490469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-9692511980.490469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-40385466.585376956</v>
      </c>
      <c r="L2538" s="444">
        <f t="shared" ca="1" si="147"/>
        <v>-9732897447.0758457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-9732897447.0758457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-40553739.362816021</v>
      </c>
      <c r="L2539" s="444">
        <f t="shared" ca="1" si="147"/>
        <v>-9773451186.4386616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-9773451186.4386616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-40722713.276827753</v>
      </c>
      <c r="L2540" s="444">
        <f t="shared" ca="1" si="147"/>
        <v>-9814173899.7154884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-9814173899.7154884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-40892391.248814538</v>
      </c>
      <c r="L2541" s="444">
        <f t="shared" ca="1" si="147"/>
        <v>-9855066290.9643021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-9855066290.9643021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-41062776.212351255</v>
      </c>
      <c r="L2542" s="444">
        <f t="shared" ca="1" si="147"/>
        <v>-9896129067.1766529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-9896129067.1766529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-41233871.113236055</v>
      </c>
      <c r="L2543" s="444">
        <f t="shared" ca="1" si="147"/>
        <v>-9937362938.2898884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-9937362938.2898884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-41405678.909541205</v>
      </c>
      <c r="L2544" s="444">
        <f t="shared" ca="1" si="147"/>
        <v>-9978768617.1994305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-9978768617.1994305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-41578202.571664296</v>
      </c>
      <c r="L2545" s="444">
        <f t="shared" ca="1" si="147"/>
        <v>-10020346819.771095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-10020346819.771095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-41751445.082379565</v>
      </c>
      <c r="L2546" s="444">
        <f t="shared" ca="1" si="147"/>
        <v>-10062098264.853476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-10062098264.853476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-41925409.436889485</v>
      </c>
      <c r="L2547" s="444">
        <f t="shared" ca="1" si="147"/>
        <v>-10104023674.290365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-10104023674.290365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-42100098.642876521</v>
      </c>
      <c r="L2548" s="444">
        <f t="shared" ca="1" si="147"/>
        <v>-10146123772.933241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-10146123772.933241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-42275515.720555171</v>
      </c>
      <c r="L2549" s="444">
        <f t="shared" ca="1" si="147"/>
        <v>-10188399288.653795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-10188399288.653795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-42451663.702724144</v>
      </c>
      <c r="L2550" s="444">
        <f t="shared" ca="1" si="147"/>
        <v>-10230850952.35652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-10230850952.35652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-42628545.63481883</v>
      </c>
      <c r="L2551" s="444">
        <f t="shared" ca="1" si="147"/>
        <v>-10273479497.991339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-10273479497.991339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-42806164.574963912</v>
      </c>
      <c r="L2552" s="444">
        <f t="shared" ca="1" si="147"/>
        <v>-10316285662.566303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-10316285662.566303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-42984523.59402626</v>
      </c>
      <c r="L2553" s="444">
        <f t="shared" ca="1" si="147"/>
        <v>-10359270186.16033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-10359270186.16033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-43163625.77566804</v>
      </c>
      <c r="L2554" s="444">
        <f t="shared" ca="1" si="147"/>
        <v>-10402433811.935997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-10402433811.935997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-43343474.21639999</v>
      </c>
      <c r="L2555" s="444">
        <f t="shared" ca="1" si="147"/>
        <v>-10445777286.152397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-10445777286.152397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-43524072.025634989</v>
      </c>
      <c r="L2556" s="444">
        <f t="shared" ca="1" si="147"/>
        <v>-10489301358.178032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-10489301358.178032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-43705422.325741798</v>
      </c>
      <c r="L2557" s="444">
        <f t="shared" ca="1" si="147"/>
        <v>-10533006780.503775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-10533006780.503775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-43887528.25209906</v>
      </c>
      <c r="L2558" s="444">
        <f t="shared" ref="L2558:L2812" ca="1" si="152">I2558-J2558+K2558</f>
        <v>-10576894308.755875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-10576894308.755875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-44070392.953149475</v>
      </c>
      <c r="L2559" s="444">
        <f t="shared" ca="1" si="152"/>
        <v>-10620964701.709024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-10620964701.709024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-44254019.590454265</v>
      </c>
      <c r="L2560" s="444">
        <f t="shared" ca="1" si="152"/>
        <v>-10665218721.299479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-10665218721.299479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-44438411.338747829</v>
      </c>
      <c r="L2561" s="444">
        <f t="shared" ca="1" si="152"/>
        <v>-10709657132.638226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-10709657132.638226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-44623571.385992609</v>
      </c>
      <c r="L2562" s="444">
        <f t="shared" ca="1" si="152"/>
        <v>-10754280704.024218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-10754280704.024218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-44809502.933434241</v>
      </c>
      <c r="L2563" s="444">
        <f t="shared" ca="1" si="152"/>
        <v>-10799090206.957651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-10799090206.957651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-44996209.195656881</v>
      </c>
      <c r="L2564" s="444">
        <f t="shared" ca="1" si="152"/>
        <v>-10844086416.153309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-10844086416.153309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-45183693.400638789</v>
      </c>
      <c r="L2565" s="444">
        <f t="shared" ca="1" si="152"/>
        <v>-10889270109.553947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-10889270109.553947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-45371958.789808117</v>
      </c>
      <c r="L2566" s="444">
        <f t="shared" ca="1" si="152"/>
        <v>-10934642068.343756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-10934642068.343756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-45561008.618098982</v>
      </c>
      <c r="L2567" s="444">
        <f t="shared" ca="1" si="152"/>
        <v>-10980203076.961855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-10980203076.961855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-45750846.154007725</v>
      </c>
      <c r="L2568" s="444">
        <f t="shared" ca="1" si="152"/>
        <v>-11025953923.115862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-11025953923.115862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-45941474.679649428</v>
      </c>
      <c r="L2569" s="444">
        <f t="shared" ca="1" si="152"/>
        <v>-11071895397.795511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-11071895397.795511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-46132897.490814626</v>
      </c>
      <c r="L2570" s="444">
        <f t="shared" ca="1" si="152"/>
        <v>-11118028295.286325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-11118028295.286325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-46325117.897026353</v>
      </c>
      <c r="L2571" s="444">
        <f t="shared" ca="1" si="152"/>
        <v>-11164353413.183352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-11164353413.183352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-46518139.221597299</v>
      </c>
      <c r="L2572" s="444">
        <f t="shared" ca="1" si="152"/>
        <v>-11210871552.404949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-11210871552.404949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-46711964.801687285</v>
      </c>
      <c r="L2573" s="444">
        <f t="shared" ca="1" si="152"/>
        <v>-11257583517.206636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-11257583517.206636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-46906597.988360986</v>
      </c>
      <c r="L2574" s="444">
        <f t="shared" ca="1" si="152"/>
        <v>-11304490115.194998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-11304490115.194998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-47102042.146645822</v>
      </c>
      <c r="L2575" s="444">
        <f t="shared" ca="1" si="152"/>
        <v>-11351592157.341644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-11351592157.341644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-47298300.655590184</v>
      </c>
      <c r="L2576" s="444">
        <f t="shared" ca="1" si="152"/>
        <v>-11398890457.997234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-11398890457.997234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-47495376.908321813</v>
      </c>
      <c r="L2577" s="444">
        <f t="shared" ca="1" si="152"/>
        <v>-11446385834.905556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-11446385834.905556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-47693274.312106483</v>
      </c>
      <c r="L2578" s="444">
        <f t="shared" ca="1" si="152"/>
        <v>-11494079109.217663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-11494079109.217663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-47891996.288406931</v>
      </c>
      <c r="L2579" s="444">
        <f t="shared" ca="1" si="152"/>
        <v>-11541971105.506069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-11541971105.506069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-48091546.272941954</v>
      </c>
      <c r="L2580" s="444">
        <f t="shared" ca="1" si="152"/>
        <v>-11590062651.779011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-11590062651.779011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-48291927.715745881</v>
      </c>
      <c r="L2581" s="444">
        <f t="shared" ca="1" si="152"/>
        <v>-11638354579.494757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-11638354579.494757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-48493144.081228152</v>
      </c>
      <c r="L2582" s="444">
        <f t="shared" ca="1" si="152"/>
        <v>-11686847723.575985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-11686847723.575985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-48695198.848233268</v>
      </c>
      <c r="L2583" s="444">
        <f t="shared" ca="1" si="152"/>
        <v>-11735542922.424219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-11735542922.424219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-48898095.510100916</v>
      </c>
      <c r="L2584" s="444">
        <f t="shared" ca="1" si="152"/>
        <v>-11784441017.93432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-11784441017.93432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-49101837.574726336</v>
      </c>
      <c r="L2585" s="444">
        <f t="shared" ca="1" si="152"/>
        <v>-11833542855.509047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-11833542855.509047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-49306428.564621024</v>
      </c>
      <c r="L2586" s="444">
        <f t="shared" ca="1" si="152"/>
        <v>-11882849284.073668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-11882849284.073668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-49511872.016973615</v>
      </c>
      <c r="L2587" s="444">
        <f t="shared" ca="1" si="152"/>
        <v>-11932361156.090641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-11932361156.090641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-49718171.483711004</v>
      </c>
      <c r="L2588" s="444">
        <f t="shared" ca="1" si="152"/>
        <v>-11982079327.574352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-11982079327.574352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-49925330.531559803</v>
      </c>
      <c r="L2589" s="444">
        <f t="shared" ca="1" si="152"/>
        <v>-12032004658.105911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-12032004658.105911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-50133352.742107965</v>
      </c>
      <c r="L2590" s="444">
        <f t="shared" ca="1" si="152"/>
        <v>-12082138010.848019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-12082138010.848019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-50342241.711866744</v>
      </c>
      <c r="L2591" s="444">
        <f t="shared" ca="1" si="152"/>
        <v>-12132480252.559885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-12132480252.559885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-50552001.052332856</v>
      </c>
      <c r="L2592" s="444">
        <f t="shared" ca="1" si="152"/>
        <v>-12183032253.612217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-12183032253.612217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-50762634.390050903</v>
      </c>
      <c r="L2593" s="444">
        <f t="shared" ca="1" si="152"/>
        <v>-12233794888.002268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-12233794888.002268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-50974145.366676114</v>
      </c>
      <c r="L2594" s="444">
        <f t="shared" ca="1" si="152"/>
        <v>-12284769033.368944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-12284769033.368944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-51186537.639037266</v>
      </c>
      <c r="L2595" s="444">
        <f t="shared" ca="1" si="152"/>
        <v>-12335955571.007982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-12335955571.007982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-51399814.879199922</v>
      </c>
      <c r="L2596" s="444">
        <f t="shared" ca="1" si="152"/>
        <v>-12387355385.887182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-12387355385.887182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-51613980.774529926</v>
      </c>
      <c r="L2597" s="444">
        <f t="shared" ca="1" si="152"/>
        <v>-12438969366.661713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-12438969366.661713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-51829039.027757138</v>
      </c>
      <c r="L2598" s="444">
        <f t="shared" ca="1" si="152"/>
        <v>-12490798405.68947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-12490798405.68947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-52044993.357039459</v>
      </c>
      <c r="L2599" s="444">
        <f t="shared" ca="1" si="152"/>
        <v>-12542843399.046511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-12542843399.046511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-52261847.496027127</v>
      </c>
      <c r="L2600" s="444">
        <f t="shared" ca="1" si="152"/>
        <v>-12595105246.542538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-12595105246.542538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-52479605.193927243</v>
      </c>
      <c r="L2601" s="444">
        <f t="shared" ca="1" si="152"/>
        <v>-12647584851.736465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-12647584851.736465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-52698270.215568602</v>
      </c>
      <c r="L2602" s="444">
        <f t="shared" ca="1" si="152"/>
        <v>-12700283121.952034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-12700283121.952034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-52917846.341466807</v>
      </c>
      <c r="L2603" s="444">
        <f t="shared" ca="1" si="152"/>
        <v>-12753200968.293501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-12753200968.293501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-53138337.367889583</v>
      </c>
      <c r="L2604" s="444">
        <f t="shared" ca="1" si="152"/>
        <v>-12806339305.66139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-12806339305.66139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-53359747.106922463</v>
      </c>
      <c r="L2605" s="444">
        <f t="shared" ca="1" si="152"/>
        <v>-12859699052.768312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-12859699052.768312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-53582079.386534631</v>
      </c>
      <c r="L2606" s="444">
        <f t="shared" ca="1" si="152"/>
        <v>-12913281132.154846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-12913281132.154846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-53805338.050645195</v>
      </c>
      <c r="L2607" s="444">
        <f t="shared" ca="1" si="152"/>
        <v>-12967086470.205492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-12967086470.205492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-54029526.959189549</v>
      </c>
      <c r="L2608" s="444">
        <f t="shared" ca="1" si="152"/>
        <v>-13021115997.164682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-13021115997.164682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-54254649.988186173</v>
      </c>
      <c r="L2609" s="444">
        <f t="shared" ca="1" si="152"/>
        <v>-13075370647.152868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-13075370647.152868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-54480711.029803619</v>
      </c>
      <c r="L2610" s="444">
        <f t="shared" ca="1" si="152"/>
        <v>-13129851358.182673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-13129851358.182673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-54707713.992427804</v>
      </c>
      <c r="L2611" s="444">
        <f t="shared" ca="1" si="152"/>
        <v>-13184559072.1751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-13184559072.1751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-54935662.80072958</v>
      </c>
      <c r="L2612" s="444">
        <f t="shared" ca="1" si="152"/>
        <v>-13239494734.97583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-13239494734.97583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-55164561.395732626</v>
      </c>
      <c r="L2613" s="444">
        <f t="shared" ca="1" si="152"/>
        <v>-13294659296.371563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-13294659296.371563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-55394413.734881513</v>
      </c>
      <c r="L2614" s="444">
        <f t="shared" ca="1" si="152"/>
        <v>-13350053710.106445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-13350053710.106445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-55625223.79211019</v>
      </c>
      <c r="L2615" s="444">
        <f t="shared" ca="1" si="152"/>
        <v>-13405678933.898556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-13405678933.898556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-55856995.557910651</v>
      </c>
      <c r="L2616" s="444">
        <f t="shared" ca="1" si="152"/>
        <v>-13461535929.456467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-13461535929.456467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-56089733.039401934</v>
      </c>
      <c r="L2617" s="444">
        <f t="shared" ca="1" si="152"/>
        <v>-13517625662.495869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-13517625662.495869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-56323440.260399453</v>
      </c>
      <c r="L2618" s="444">
        <f t="shared" ca="1" si="152"/>
        <v>-13573949102.756268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-13573949102.756268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-56558121.261484444</v>
      </c>
      <c r="L2619" s="444">
        <f t="shared" ca="1" si="152"/>
        <v>-13630507224.017752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-13630507224.017752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-56793780.100073956</v>
      </c>
      <c r="L2620" s="444">
        <f t="shared" ca="1" si="152"/>
        <v>-13687301004.117826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-13687301004.117826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-57030420.850490943</v>
      </c>
      <c r="L2621" s="444">
        <f t="shared" ca="1" si="152"/>
        <v>-13744331424.968317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-13744331424.968317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-57268047.604034655</v>
      </c>
      <c r="L2622" s="444">
        <f t="shared" ca="1" si="152"/>
        <v>-13801599472.572351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-13801599472.572351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-57506664.469051473</v>
      </c>
      <c r="L2623" s="444">
        <f t="shared" ca="1" si="152"/>
        <v>-13859106137.041403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-13859106137.041403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-57746275.571005844</v>
      </c>
      <c r="L2624" s="444">
        <f t="shared" ca="1" si="152"/>
        <v>-13916852412.61241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-13916852412.61241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-57986885.052551709</v>
      </c>
      <c r="L2625" s="444">
        <f t="shared" ca="1" si="152"/>
        <v>-13974839297.664961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-13974839297.664961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-58228497.073604003</v>
      </c>
      <c r="L2626" s="444">
        <f t="shared" ca="1" si="152"/>
        <v>-14033067794.738565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-14033067794.738565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-58471115.811410695</v>
      </c>
      <c r="L2627" s="444">
        <f t="shared" ca="1" si="152"/>
        <v>-14091538910.549976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-14091538910.549976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-58714745.460624903</v>
      </c>
      <c r="L2628" s="444">
        <f t="shared" ca="1" si="152"/>
        <v>-14150253656.010601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-14150253656.010601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-58959390.233377501</v>
      </c>
      <c r="L2629" s="444">
        <f t="shared" ca="1" si="152"/>
        <v>-14209213046.243979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-14209213046.243979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-59205054.359349906</v>
      </c>
      <c r="L2630" s="444">
        <f t="shared" ca="1" si="152"/>
        <v>-14268418100.603329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-14268418100.603329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-59451742.085847192</v>
      </c>
      <c r="L2631" s="444">
        <f t="shared" ca="1" si="152"/>
        <v>-14327869842.689177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-14327869842.689177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-59699457.677871577</v>
      </c>
      <c r="L2632" s="444">
        <f t="shared" ca="1" si="152"/>
        <v>-14387569300.367048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-14387569300.367048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-59948205.418196045</v>
      </c>
      <c r="L2633" s="444">
        <f t="shared" ca="1" si="152"/>
        <v>-14447517505.785244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-14447517505.785244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-60197989.607438512</v>
      </c>
      <c r="L2634" s="444">
        <f t="shared" ca="1" si="152"/>
        <v>-14507715495.392683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-14507715495.392683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-60448814.564136177</v>
      </c>
      <c r="L2635" s="444">
        <f t="shared" ca="1" si="152"/>
        <v>-14568164309.95682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-14568164309.95682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-60700684.624820083</v>
      </c>
      <c r="L2636" s="444">
        <f t="shared" ca="1" si="152"/>
        <v>-14628864994.58164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-14628864994.58164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-60953604.144090176</v>
      </c>
      <c r="L2637" s="444">
        <f t="shared" ca="1" si="152"/>
        <v>-14689818598.725731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-14689818598.725731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-61207577.494690545</v>
      </c>
      <c r="L2638" s="444">
        <f t="shared" ca="1" si="152"/>
        <v>-14751026176.220421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-14751026176.220421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-61462609.067585096</v>
      </c>
      <c r="L2639" s="444">
        <f t="shared" ca="1" si="152"/>
        <v>-14812488785.288006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-14812488785.288006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-61718703.272033349</v>
      </c>
      <c r="L2640" s="444">
        <f t="shared" ca="1" si="152"/>
        <v>-14874207488.56004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-14874207488.56004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-61975864.535666831</v>
      </c>
      <c r="L2641" s="444">
        <f t="shared" ca="1" si="152"/>
        <v>-14936183353.095707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-14936183353.095707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-62234097.304565445</v>
      </c>
      <c r="L2642" s="444">
        <f t="shared" ca="1" si="152"/>
        <v>-14998417450.400272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-14998417450.400272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-62493406.043334469</v>
      </c>
      <c r="L2643" s="444">
        <f t="shared" ca="1" si="152"/>
        <v>-15060910856.443607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-15060910856.443607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-62753795.235181704</v>
      </c>
      <c r="L2644" s="444">
        <f t="shared" ca="1" si="152"/>
        <v>-15123664651.678789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-15123664651.678789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-63015269.381994963</v>
      </c>
      <c r="L2645" s="444">
        <f t="shared" ca="1" si="152"/>
        <v>-15186679921.060783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-15186679921.060783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-63277833.004419938</v>
      </c>
      <c r="L2646" s="444">
        <f t="shared" ca="1" si="152"/>
        <v>-15249957754.065203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-15249957754.065203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-63541490.641938351</v>
      </c>
      <c r="L2647" s="444">
        <f t="shared" ca="1" si="152"/>
        <v>-15313499244.707142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-15313499244.707142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-63806246.85294643</v>
      </c>
      <c r="L2648" s="444">
        <f t="shared" ca="1" si="152"/>
        <v>-15377305491.560089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-15377305491.560089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-64072106.214833714</v>
      </c>
      <c r="L2649" s="444">
        <f t="shared" ca="1" si="152"/>
        <v>-15441377597.774923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-15441377597.774923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-64339073.324062176</v>
      </c>
      <c r="L2650" s="444">
        <f t="shared" ca="1" si="152"/>
        <v>-15505716671.098986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-15505716671.098986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-64607152.796245776</v>
      </c>
      <c r="L2651" s="444">
        <f t="shared" ca="1" si="152"/>
        <v>-15570323823.895231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-15570323823.895231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-64876349.266230129</v>
      </c>
      <c r="L2652" s="444">
        <f t="shared" ca="1" si="152"/>
        <v>-15635200173.161461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-15635200173.161461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-65146667.388172761</v>
      </c>
      <c r="L2653" s="444">
        <f t="shared" ca="1" si="152"/>
        <v>-15700346840.549633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-15700346840.549633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-65418111.83562348</v>
      </c>
      <c r="L2654" s="444">
        <f t="shared" ca="1" si="152"/>
        <v>-15765764952.385256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-15765764952.385256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-65690687.301605232</v>
      </c>
      <c r="L2655" s="444">
        <f t="shared" ca="1" si="152"/>
        <v>-15831455639.686861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-15831455639.686861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-65964398.498695254</v>
      </c>
      <c r="L2656" s="444">
        <f t="shared" ca="1" si="152"/>
        <v>-15897420038.185556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-15897420038.185556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-66239250.159106493</v>
      </c>
      <c r="L2657" s="444">
        <f t="shared" ca="1" si="152"/>
        <v>-15963659288.344664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-15963659288.344664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-66515247.034769431</v>
      </c>
      <c r="L2658" s="444">
        <f t="shared" ca="1" si="152"/>
        <v>-16030174535.379433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-16030174535.379433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-66792393.897414312</v>
      </c>
      <c r="L2659" s="444">
        <f t="shared" ca="1" si="152"/>
        <v>-16096966929.276848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-16096966929.276848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-67070695.53865353</v>
      </c>
      <c r="L2660" s="444">
        <f t="shared" ca="1" si="152"/>
        <v>-16164037624.815502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-16164037624.815502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-67350156.770064592</v>
      </c>
      <c r="L2661" s="444">
        <f t="shared" ca="1" si="152"/>
        <v>-16231387781.585567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-16231387781.585567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-67630782.423273191</v>
      </c>
      <c r="L2662" s="444">
        <f t="shared" ca="1" si="152"/>
        <v>-16299018564.008841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-16299018564.008841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-67912577.35003683</v>
      </c>
      <c r="L2663" s="444">
        <f t="shared" ca="1" si="152"/>
        <v>-16366931141.358877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-16366931141.358877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-68195546.422328651</v>
      </c>
      <c r="L2664" s="444">
        <f t="shared" ca="1" si="152"/>
        <v>-16435126687.781206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-16435126687.781206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-68479694.532421678</v>
      </c>
      <c r="L2665" s="444">
        <f t="shared" ca="1" si="152"/>
        <v>-16503606382.313627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-16503606382.313627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-68765026.592973456</v>
      </c>
      <c r="L2666" s="444">
        <f t="shared" ca="1" si="152"/>
        <v>-16572371408.906601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-16572371408.906601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-69051547.537110835</v>
      </c>
      <c r="L2667" s="444">
        <f t="shared" ca="1" si="152"/>
        <v>-16641422956.443712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-16641422956.443712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-69339262.31851548</v>
      </c>
      <c r="L2668" s="444">
        <f t="shared" ca="1" si="152"/>
        <v>-16710762218.762228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-16710762218.762228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-69628175.911509275</v>
      </c>
      <c r="L2669" s="444">
        <f t="shared" ca="1" si="152"/>
        <v>-16780390394.673737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-16780390394.673737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-69918293.311140567</v>
      </c>
      <c r="L2670" s="444">
        <f t="shared" ca="1" si="152"/>
        <v>-16850308687.984877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-16850308687.984877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-70209619.533270314</v>
      </c>
      <c r="L2671" s="444">
        <f t="shared" ca="1" si="152"/>
        <v>-16920518307.518147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-16920518307.518147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-70502159.614658937</v>
      </c>
      <c r="L2672" s="444">
        <f t="shared" ca="1" si="152"/>
        <v>-16991020467.132805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-16991020467.132805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-70795918.613053367</v>
      </c>
      <c r="L2673" s="444">
        <f t="shared" ca="1" si="152"/>
        <v>-17061816385.745859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-17061816385.745859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-71090901.607274398</v>
      </c>
      <c r="L2674" s="444">
        <f t="shared" ca="1" si="152"/>
        <v>-17132907287.353134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-17132907287.353134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-71387113.697304726</v>
      </c>
      <c r="L2675" s="444">
        <f t="shared" ca="1" si="152"/>
        <v>-17204294401.050438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-17204294401.050438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-71684560.004376829</v>
      </c>
      <c r="L2676" s="444">
        <f t="shared" ca="1" si="152"/>
        <v>-17275978961.054813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-17275978961.054813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-71983245.671061724</v>
      </c>
      <c r="L2677" s="444">
        <f t="shared" ca="1" si="152"/>
        <v>-17347962206.725876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-17347962206.725876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-72283175.861357808</v>
      </c>
      <c r="L2678" s="444">
        <f t="shared" ca="1" si="152"/>
        <v>-17420245382.587234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-17420245382.587234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-72584355.760780141</v>
      </c>
      <c r="L2679" s="444">
        <f t="shared" ca="1" si="152"/>
        <v>-17492829738.348015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-17492829738.348015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-72886790.576450065</v>
      </c>
      <c r="L2680" s="444">
        <f t="shared" ca="1" si="152"/>
        <v>-17565716528.924465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-17565716528.924465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-73190485.537185267</v>
      </c>
      <c r="L2681" s="444">
        <f t="shared" ca="1" si="152"/>
        <v>-17638907014.461651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-17638907014.461651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-73495445.893590212</v>
      </c>
      <c r="L2682" s="444">
        <f t="shared" ca="1" si="152"/>
        <v>-17712402460.35524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-17712402460.35524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-73801676.918146834</v>
      </c>
      <c r="L2683" s="444">
        <f t="shared" ca="1" si="152"/>
        <v>-17786204137.273388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-17786204137.273388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-74109183.905305788</v>
      </c>
      <c r="L2684" s="444">
        <f t="shared" ca="1" si="152"/>
        <v>-17860313321.178692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-17860313321.178692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-74417972.171577886</v>
      </c>
      <c r="L2685" s="444">
        <f t="shared" ca="1" si="152"/>
        <v>-17934731293.350269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-17934731293.350269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-74728047.055626124</v>
      </c>
      <c r="L2686" s="444">
        <f t="shared" ca="1" si="152"/>
        <v>-18009459340.405895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-18009459340.405895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-75039413.918357894</v>
      </c>
      <c r="L2687" s="444">
        <f t="shared" ca="1" si="152"/>
        <v>-18084498754.324253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-18084498754.324253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-75352078.143017724</v>
      </c>
      <c r="L2688" s="444">
        <f t="shared" ca="1" si="152"/>
        <v>-18159850832.46727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-18159850832.46727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-75666045.135280296</v>
      </c>
      <c r="L2689" s="444">
        <f t="shared" ca="1" si="152"/>
        <v>-18235516877.602551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-18235516877.602551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-75981320.323343962</v>
      </c>
      <c r="L2690" s="444">
        <f t="shared" ca="1" si="152"/>
        <v>-18311498197.925896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-18311498197.925896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-76297909.158024564</v>
      </c>
      <c r="L2691" s="444">
        <f t="shared" ca="1" si="152"/>
        <v>-18387796107.08392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-18387796107.08392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-76615817.112849668</v>
      </c>
      <c r="L2692" s="444">
        <f t="shared" ca="1" si="152"/>
        <v>-18464411924.19677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-18464411924.19677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-76935049.684153199</v>
      </c>
      <c r="L2693" s="444">
        <f t="shared" ca="1" si="152"/>
        <v>-18541346973.880924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-18541346973.880924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-77255612.391170517</v>
      </c>
      <c r="L2694" s="444">
        <f t="shared" ca="1" si="152"/>
        <v>-18618602586.272095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-18618602586.272095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-77577510.776133731</v>
      </c>
      <c r="L2695" s="444">
        <f t="shared" ca="1" si="152"/>
        <v>-18696180097.048229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-18696180097.048229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-77900750.404367626</v>
      </c>
      <c r="L2696" s="444">
        <f t="shared" ca="1" si="152"/>
        <v>-18774080847.452599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-18774080847.452599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-78225336.864385828</v>
      </c>
      <c r="L2697" s="444">
        <f t="shared" ca="1" si="152"/>
        <v>-18852306184.316986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-18852306184.316986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-78551275.767987445</v>
      </c>
      <c r="L2698" s="444">
        <f t="shared" ca="1" si="152"/>
        <v>-18930857460.084972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-18930857460.084972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-78878572.750354052</v>
      </c>
      <c r="L2699" s="444">
        <f t="shared" ca="1" si="152"/>
        <v>-19009736032.835327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-19009736032.835327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-79207233.470147192</v>
      </c>
      <c r="L2700" s="444">
        <f t="shared" ca="1" si="152"/>
        <v>-19088943266.305473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-19088943266.305473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-79537263.609606132</v>
      </c>
      <c r="L2701" s="444">
        <f t="shared" ca="1" si="152"/>
        <v>-19168480529.915081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-19168480529.915081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-79868668.874646172</v>
      </c>
      <c r="L2702" s="444">
        <f t="shared" ca="1" si="152"/>
        <v>-19248349198.789726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-19248349198.789726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-80201454.994957194</v>
      </c>
      <c r="L2703" s="444">
        <f t="shared" ca="1" si="152"/>
        <v>-19328550653.784683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-19328550653.784683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-80535627.72410284</v>
      </c>
      <c r="L2704" s="444">
        <f t="shared" ca="1" si="152"/>
        <v>-19409086281.508785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-19409086281.508785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-80871192.839619935</v>
      </c>
      <c r="L2705" s="444">
        <f t="shared" ca="1" si="152"/>
        <v>-19489957474.348404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-19489957474.348404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-81208156.143118352</v>
      </c>
      <c r="L2706" s="444">
        <f t="shared" ca="1" si="152"/>
        <v>-19571165630.491524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-19571165630.491524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-81546523.460381344</v>
      </c>
      <c r="L2707" s="444">
        <f t="shared" ca="1" si="152"/>
        <v>-19652712153.951904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-19652712153.951904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-81886300.64146626</v>
      </c>
      <c r="L2708" s="444">
        <f t="shared" ca="1" si="152"/>
        <v>-19734598454.593372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-19734598454.593372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-82227493.560805723</v>
      </c>
      <c r="L2709" s="444">
        <f t="shared" ca="1" si="152"/>
        <v>-19816825948.154179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-19816825948.154179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-82570108.117309079</v>
      </c>
      <c r="L2710" s="444">
        <f t="shared" ca="1" si="152"/>
        <v>-19899396056.271488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-19899396056.271488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-82914150.234464526</v>
      </c>
      <c r="L2711" s="444">
        <f t="shared" ca="1" si="152"/>
        <v>-19982310206.505951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-19982310206.505951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-83259625.860441461</v>
      </c>
      <c r="L2712" s="444">
        <f t="shared" ca="1" si="152"/>
        <v>-20065569832.366394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-20065569832.366394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-83606540.968193308</v>
      </c>
      <c r="L2713" s="444">
        <f t="shared" ca="1" si="152"/>
        <v>-20149176373.334587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-20149176373.334587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-83954901.555560783</v>
      </c>
      <c r="L2714" s="444">
        <f t="shared" ca="1" si="152"/>
        <v>-20233131274.890148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-20233131274.890148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-84304713.645375609</v>
      </c>
      <c r="L2715" s="444">
        <f t="shared" ca="1" si="152"/>
        <v>-20317435988.535522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-20317435988.535522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-84655983.285564676</v>
      </c>
      <c r="L2716" s="444">
        <f t="shared" ca="1" si="152"/>
        <v>-20402091971.821087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-20402091971.821087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-85008716.549254522</v>
      </c>
      <c r="L2717" s="444">
        <f t="shared" ca="1" si="152"/>
        <v>-20487100688.370342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-20487100688.370342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-85362919.534876421</v>
      </c>
      <c r="L2718" s="444">
        <f t="shared" ca="1" si="152"/>
        <v>-20572463607.90522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-20572463607.90522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-85718598.366271749</v>
      </c>
      <c r="L2719" s="444">
        <f t="shared" ca="1" si="152"/>
        <v>-20658182206.271492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-20658182206.271492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-86075759.192797884</v>
      </c>
      <c r="L2720" s="444">
        <f t="shared" ca="1" si="152"/>
        <v>-20744257965.464291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-20744257965.464291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-86434408.189434543</v>
      </c>
      <c r="L2721" s="444">
        <f t="shared" ca="1" si="152"/>
        <v>-20830692373.653725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-20830692373.653725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-86794551.556890517</v>
      </c>
      <c r="L2722" s="444">
        <f t="shared" ca="1" si="152"/>
        <v>-20917486925.210617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-20917486925.210617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-87156195.521710902</v>
      </c>
      <c r="L2723" s="444">
        <f t="shared" ca="1" si="152"/>
        <v>-21004643120.732327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-21004643120.732327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-87519346.336384699</v>
      </c>
      <c r="L2724" s="444">
        <f t="shared" ca="1" si="152"/>
        <v>-21092162467.06871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-21092162467.06871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-87884010.279452965</v>
      </c>
      <c r="L2725" s="444">
        <f t="shared" ca="1" si="152"/>
        <v>-21180046477.348164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-21180046477.348164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-88250193.655617341</v>
      </c>
      <c r="L2726" s="444">
        <f t="shared" ca="1" si="152"/>
        <v>-21268296671.00378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-21268296671.00378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-88617902.795849085</v>
      </c>
      <c r="L2727" s="444">
        <f t="shared" ca="1" si="152"/>
        <v>-21356914573.799629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-21356914573.799629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-88987144.057498455</v>
      </c>
      <c r="L2728" s="444">
        <f t="shared" ca="1" si="152"/>
        <v>-21445901717.857128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-21445901717.857128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-89357923.824404702</v>
      </c>
      <c r="L2729" s="444">
        <f t="shared" ca="1" si="152"/>
        <v>-21535259641.681534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-21535259641.681534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-89730248.507006392</v>
      </c>
      <c r="L2730" s="444">
        <f t="shared" ca="1" si="152"/>
        <v>-21624989890.188541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-21624989890.188541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-90104124.542452261</v>
      </c>
      <c r="L2731" s="444">
        <f t="shared" ca="1" si="152"/>
        <v>-21715094014.730995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-21715094014.730995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-90479558.394712478</v>
      </c>
      <c r="L2732" s="444">
        <f t="shared" ca="1" si="152"/>
        <v>-21805573573.12571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-21805573573.12571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-90856556.55469045</v>
      </c>
      <c r="L2733" s="444">
        <f t="shared" ca="1" si="152"/>
        <v>-21896430129.680401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-21896430129.680401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-91235125.540335</v>
      </c>
      <c r="L2734" s="444">
        <f t="shared" ca="1" si="152"/>
        <v>-21987665255.220737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-21987665255.220737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-91615271.896753073</v>
      </c>
      <c r="L2735" s="444">
        <f t="shared" ca="1" si="152"/>
        <v>-22079280527.117489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-22079280527.117489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-91997002.196322873</v>
      </c>
      <c r="L2736" s="444">
        <f t="shared" ca="1" si="152"/>
        <v>-22171277529.313812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-22171277529.313812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-92380323.038807556</v>
      </c>
      <c r="L2737" s="444">
        <f t="shared" ca="1" si="152"/>
        <v>-22263657852.352619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-22263657852.352619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-92765241.051469252</v>
      </c>
      <c r="L2738" s="444">
        <f t="shared" ca="1" si="152"/>
        <v>-22356423093.404087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-22356423093.404087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-93151762.8891837</v>
      </c>
      <c r="L2739" s="444">
        <f t="shared" ca="1" si="152"/>
        <v>-22449574856.29327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-22449574856.29327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-93539895.234555289</v>
      </c>
      <c r="L2740" s="444">
        <f t="shared" ca="1" si="152"/>
        <v>-22543114751.527824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-22543114751.527824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-93929644.798032597</v>
      </c>
      <c r="L2741" s="444">
        <f t="shared" ca="1" si="152"/>
        <v>-22637044396.325855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-22637044396.325855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-94321018.318024397</v>
      </c>
      <c r="L2742" s="444">
        <f t="shared" ca="1" si="152"/>
        <v>-22731365414.643879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-22731365414.643879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-94714022.561016157</v>
      </c>
      <c r="L2743" s="444">
        <f t="shared" ca="1" si="152"/>
        <v>-22826079437.204895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-22826079437.204895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-95108664.321687058</v>
      </c>
      <c r="L2744" s="444">
        <f t="shared" ca="1" si="152"/>
        <v>-22921188101.526581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-22921188101.526581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-95504950.423027426</v>
      </c>
      <c r="L2745" s="444">
        <f t="shared" ca="1" si="152"/>
        <v>-23016693051.949608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-23016693051.949608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-95902887.716456696</v>
      </c>
      <c r="L2746" s="444">
        <f t="shared" ca="1" si="152"/>
        <v>-23112595939.666065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-23112595939.666065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-96302483.081941932</v>
      </c>
      <c r="L2747" s="444">
        <f t="shared" ca="1" si="152"/>
        <v>-23208898422.748009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-23208898422.748009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-96703743.428116709</v>
      </c>
      <c r="L2748" s="444">
        <f t="shared" ca="1" si="152"/>
        <v>-23305602166.176125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-23305602166.176125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-97106675.692400515</v>
      </c>
      <c r="L2749" s="444">
        <f t="shared" ca="1" si="152"/>
        <v>-23402708841.868526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-23402708841.868526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-97511286.841118857</v>
      </c>
      <c r="L2750" s="444">
        <f t="shared" ca="1" si="152"/>
        <v>-23500220128.709644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-23500220128.709644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-97917583.869623512</v>
      </c>
      <c r="L2751" s="444">
        <f t="shared" ca="1" si="152"/>
        <v>-23598137712.579269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-23598137712.579269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-98325573.802413628</v>
      </c>
      <c r="L2752" s="444">
        <f t="shared" ca="1" si="152"/>
        <v>-23696463286.381683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-23696463286.381683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-98735263.693257019</v>
      </c>
      <c r="L2753" s="444">
        <f t="shared" ca="1" si="152"/>
        <v>-23795198550.07494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-23795198550.07494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-99146660.625312254</v>
      </c>
      <c r="L2754" s="444">
        <f t="shared" ca="1" si="152"/>
        <v>-23894345210.700253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-23894345210.700253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-99559771.71125105</v>
      </c>
      <c r="L2755" s="444">
        <f t="shared" ca="1" si="152"/>
        <v>-23993904982.411503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-23993904982.411503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-99974604.093381256</v>
      </c>
      <c r="L2756" s="444">
        <f t="shared" ca="1" si="152"/>
        <v>-24093879586.504883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-24093879586.504883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-100391164.94377035</v>
      </c>
      <c r="L2757" s="444">
        <f t="shared" ca="1" si="152"/>
        <v>-24194270751.448654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-24194270751.448654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-100809461.46436939</v>
      </c>
      <c r="L2758" s="444">
        <f t="shared" ca="1" si="152"/>
        <v>-24295080212.913025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-24295080212.913025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-101229500.88713761</v>
      </c>
      <c r="L2759" s="444">
        <f t="shared" ca="1" si="152"/>
        <v>-24396309713.800163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-24396309713.800163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-101651290.47416735</v>
      </c>
      <c r="L2760" s="444">
        <f t="shared" ca="1" si="152"/>
        <v>-24497961004.27433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-24497961004.27433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-102074837.5178097</v>
      </c>
      <c r="L2761" s="444">
        <f t="shared" ca="1" si="152"/>
        <v>-24600035841.792141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-24600035841.792141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-102500149.34080058</v>
      </c>
      <c r="L2762" s="444">
        <f t="shared" ca="1" si="152"/>
        <v>-24702535991.132942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-24702535991.132942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-102927233.29638726</v>
      </c>
      <c r="L2763" s="444">
        <f t="shared" ca="1" si="152"/>
        <v>-24805463224.429329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-24805463224.429329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-103356096.76845554</v>
      </c>
      <c r="L2764" s="444">
        <f t="shared" ca="1" si="152"/>
        <v>-24908819321.197784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-24908819321.197784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-103786747.17165743</v>
      </c>
      <c r="L2765" s="444">
        <f t="shared" ca="1" si="152"/>
        <v>-25012606068.369442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-25012606068.369442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-104219191.95153934</v>
      </c>
      <c r="L2766" s="444">
        <f t="shared" ca="1" si="152"/>
        <v>-25116825260.32098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-25116825260.32098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-104653438.58467075</v>
      </c>
      <c r="L2767" s="444">
        <f t="shared" ca="1" si="152"/>
        <v>-25221478698.905651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-25221478698.905651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-105089494.57877354</v>
      </c>
      <c r="L2768" s="444">
        <f t="shared" ca="1" si="152"/>
        <v>-25326568193.484425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-25326568193.484425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-105527367.47285177</v>
      </c>
      <c r="L2769" s="444">
        <f t="shared" ca="1" si="152"/>
        <v>-25432095560.957275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-25432095560.957275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-105967064.83732198</v>
      </c>
      <c r="L2770" s="444">
        <f t="shared" ca="1" si="152"/>
        <v>-25538062625.794598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-25538062625.794598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-106408594.27414416</v>
      </c>
      <c r="L2771" s="444">
        <f t="shared" ca="1" si="152"/>
        <v>-25644471220.068741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-25644471220.068741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-106851963.41695309</v>
      </c>
      <c r="L2772" s="444">
        <f t="shared" ca="1" si="152"/>
        <v>-25751323183.485695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-25751323183.485695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-107297179.9311904</v>
      </c>
      <c r="L2773" s="444">
        <f t="shared" ca="1" si="152"/>
        <v>-25858620363.416885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-25858620363.416885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-107744251.51423702</v>
      </c>
      <c r="L2774" s="444">
        <f t="shared" ca="1" si="152"/>
        <v>-25966364614.931122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-25966364614.931122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-108193185.89554633</v>
      </c>
      <c r="L2775" s="444">
        <f t="shared" ca="1" si="152"/>
        <v>-26074557800.826668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-26074557800.826668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-108643990.83677778</v>
      </c>
      <c r="L2776" s="444">
        <f t="shared" ca="1" si="152"/>
        <v>-26183201791.663445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-26183201791.663445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-109096674.13193102</v>
      </c>
      <c r="L2777" s="444">
        <f t="shared" ca="1" si="152"/>
        <v>-26292298465.795376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-26292298465.795376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-109551243.60748073</v>
      </c>
      <c r="L2778" s="444">
        <f t="shared" ca="1" si="152"/>
        <v>-26401849709.402855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-26401849709.402855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-110007707.12251189</v>
      </c>
      <c r="L2779" s="444">
        <f t="shared" ca="1" si="152"/>
        <v>-26511857416.525368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-26511857416.525368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-110466072.5688557</v>
      </c>
      <c r="L2780" s="444">
        <f t="shared" ca="1" si="152"/>
        <v>-26622323489.094223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-26622323489.094223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-110926347.87122592</v>
      </c>
      <c r="L2781" s="444">
        <f t="shared" ca="1" si="152"/>
        <v>-26733249836.96545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-26733249836.96545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-111388540.98735604</v>
      </c>
      <c r="L2782" s="444">
        <f t="shared" ca="1" si="152"/>
        <v>-26844638377.952805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-26844638377.952805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-111852659.90813668</v>
      </c>
      <c r="L2783" s="444">
        <f t="shared" ca="1" si="152"/>
        <v>-26956491037.860943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-26956491037.860943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-112318712.65775393</v>
      </c>
      <c r="L2784" s="444">
        <f t="shared" ca="1" si="152"/>
        <v>-27068809750.518696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-27068809750.518696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-112786707.29382789</v>
      </c>
      <c r="L2785" s="444">
        <f t="shared" ca="1" si="152"/>
        <v>-27181596457.812523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-27181596457.812523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-113256651.90755218</v>
      </c>
      <c r="L2786" s="444">
        <f t="shared" ca="1" si="152"/>
        <v>-27294853109.720074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-27294853109.720074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-113728554.62383366</v>
      </c>
      <c r="L2787" s="444">
        <f t="shared" ca="1" si="152"/>
        <v>-27408581664.343906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-27408581664.343906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-114202423.60143293</v>
      </c>
      <c r="L2788" s="444">
        <f t="shared" ca="1" si="152"/>
        <v>-27522784087.945339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-27522784087.945339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-114678267.0331056</v>
      </c>
      <c r="L2789" s="444">
        <f t="shared" ca="1" si="152"/>
        <v>-27637462354.978443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-27637462354.978443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-115156093.14574353</v>
      </c>
      <c r="L2790" s="444">
        <f t="shared" ca="1" si="152"/>
        <v>-27752618448.124187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-27752618448.124187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-115635910.20051746</v>
      </c>
      <c r="L2791" s="444">
        <f t="shared" ca="1" si="152"/>
        <v>-27868254358.324703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-27868254358.324703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-116117726.4930196</v>
      </c>
      <c r="L2792" s="444">
        <f t="shared" ca="1" si="152"/>
        <v>-27984372084.817722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-27984372084.817722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-116601550.35340719</v>
      </c>
      <c r="L2793" s="444">
        <f t="shared" ca="1" si="152"/>
        <v>-28100973635.171131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-28100973635.171131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-117087390.14654636</v>
      </c>
      <c r="L2794" s="444">
        <f t="shared" ca="1" si="152"/>
        <v>-28218061025.317677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-28218061025.317677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-117575254.272157</v>
      </c>
      <c r="L2795" s="444">
        <f t="shared" ca="1" si="152"/>
        <v>-28335636279.589832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-28335636279.589832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-118065151.16495763</v>
      </c>
      <c r="L2796" s="444">
        <f t="shared" ca="1" si="152"/>
        <v>-28453701430.754791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-28453701430.754791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-118557089.29481165</v>
      </c>
      <c r="L2797" s="444">
        <f t="shared" ca="1" si="152"/>
        <v>-28572258520.049603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-28572258520.049603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-119051077.16687332</v>
      </c>
      <c r="L2798" s="444">
        <f t="shared" ca="1" si="152"/>
        <v>-28691309597.216476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-28691309597.216476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-119547123.32173531</v>
      </c>
      <c r="L2799" s="444">
        <f t="shared" ca="1" si="152"/>
        <v>-28810856720.538212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-28810856720.538212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-120045236.33557588</v>
      </c>
      <c r="L2800" s="444">
        <f t="shared" ca="1" si="152"/>
        <v>-28930901956.873787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-28930901956.873787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-120545424.82030745</v>
      </c>
      <c r="L2801" s="444">
        <f t="shared" ca="1" si="152"/>
        <v>-29051447381.694096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-29051447381.694096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-121047697.42372541</v>
      </c>
      <c r="L2802" s="444">
        <f t="shared" ca="1" si="152"/>
        <v>-29172495079.117821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-29172495079.117821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-121552062.82965758</v>
      </c>
      <c r="L2803" s="444">
        <f t="shared" ca="1" si="152"/>
        <v>-29294047141.947479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-29294047141.947479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-122058529.7581145</v>
      </c>
      <c r="L2804" s="444">
        <f t="shared" ca="1" si="152"/>
        <v>-29416105671.705593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-29416105671.705593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-122567106.96543998</v>
      </c>
      <c r="L2805" s="444">
        <f t="shared" ca="1" si="152"/>
        <v>-29538672778.671032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-29538672778.671032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-123077803.24446262</v>
      </c>
      <c r="L2806" s="444">
        <f t="shared" ca="1" si="152"/>
        <v>-29661750581.915493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-29661750581.915493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-123590627.42464788</v>
      </c>
      <c r="L2807" s="444">
        <f t="shared" ca="1" si="152"/>
        <v>-29785341209.340141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-29785341209.340141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-124105588.37225059</v>
      </c>
      <c r="L2808" s="444">
        <f t="shared" ca="1" si="152"/>
        <v>-29909446797.712391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-29909446797.712391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-124622694.99046829</v>
      </c>
      <c r="L2809" s="444">
        <f t="shared" ca="1" si="152"/>
        <v>-30034069492.702858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-30034069492.702858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-125141956.21959524</v>
      </c>
      <c r="L2810" s="444">
        <f t="shared" ca="1" si="152"/>
        <v>-30159211448.922455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-30159211448.922455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-125663381.03717689</v>
      </c>
      <c r="L2811" s="444">
        <f t="shared" ca="1" si="152"/>
        <v>-30284874829.959633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-30284874829.959633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-126186978.45816514</v>
      </c>
      <c r="L2812" s="444">
        <f t="shared" ca="1" si="152"/>
        <v>-30411061808.417797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-30411061808.417797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-126712757.53507417</v>
      </c>
      <c r="L2813" s="444">
        <f t="shared" ref="L2813:L3067" ca="1" si="157">I2813-J2813+K2813</f>
        <v>-30537774565.952869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-30537774565.952869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-127240727.35813695</v>
      </c>
      <c r="L2814" s="444">
        <f t="shared" ca="1" si="157"/>
        <v>-30665015293.311005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-30665015293.311005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-127770897.05546254</v>
      </c>
      <c r="L2815" s="444">
        <f t="shared" ca="1" si="157"/>
        <v>-30792786190.366467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-30792786190.366467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-128303275.79319361</v>
      </c>
      <c r="L2816" s="444">
        <f t="shared" ca="1" si="157"/>
        <v>-30921089466.15966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-30921089466.15966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-128837872.77566525</v>
      </c>
      <c r="L2817" s="444">
        <f t="shared" ca="1" si="157"/>
        <v>-31049927338.935326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-31049927338.935326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-129374697.24556386</v>
      </c>
      <c r="L2818" s="444">
        <f t="shared" ca="1" si="157"/>
        <v>-31179302036.180889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-31179302036.180889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-129913758.48408704</v>
      </c>
      <c r="L2819" s="444">
        <f t="shared" ca="1" si="157"/>
        <v>-31309215794.664978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-31309215794.664978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-130455065.81110407</v>
      </c>
      <c r="L2820" s="444">
        <f t="shared" ca="1" si="157"/>
        <v>-31439670860.476082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-31439670860.476082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-130998628.585317</v>
      </c>
      <c r="L2821" s="444">
        <f t="shared" ca="1" si="157"/>
        <v>-31570669489.061398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-31570669489.061398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-131544456.20442247</v>
      </c>
      <c r="L2822" s="444">
        <f t="shared" ca="1" si="157"/>
        <v>-31702213945.26582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-31702213945.26582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-132092558.10527425</v>
      </c>
      <c r="L2823" s="444">
        <f t="shared" ca="1" si="157"/>
        <v>-31834306503.371094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-31834306503.371094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-132642943.76404622</v>
      </c>
      <c r="L2824" s="444">
        <f t="shared" ca="1" si="157"/>
        <v>-31966949447.135139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-31966949447.135139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-133195622.69639641</v>
      </c>
      <c r="L2825" s="444">
        <f t="shared" ca="1" si="157"/>
        <v>-32100145069.831535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-32100145069.831535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-133750604.45763139</v>
      </c>
      <c r="L2826" s="444">
        <f t="shared" ca="1" si="157"/>
        <v>-32233895674.289165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-32233895674.289165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-134307898.64287153</v>
      </c>
      <c r="L2827" s="444">
        <f t="shared" ca="1" si="157"/>
        <v>-32368203572.932037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-32368203572.932037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-134867514.88721681</v>
      </c>
      <c r="L2828" s="444">
        <f t="shared" ca="1" si="157"/>
        <v>-32503071087.819256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-32503071087.819256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-135429462.86591357</v>
      </c>
      <c r="L2829" s="444">
        <f t="shared" ca="1" si="157"/>
        <v>-32638500550.685169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-32638500550.685169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-135993752.29452151</v>
      </c>
      <c r="L2830" s="444">
        <f t="shared" ca="1" si="157"/>
        <v>-32774494302.979691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-32774494302.979691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-136560392.92908204</v>
      </c>
      <c r="L2831" s="444">
        <f t="shared" ca="1" si="157"/>
        <v>-32911054695.908772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-32911054695.908772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-137129394.56628653</v>
      </c>
      <c r="L2832" s="444">
        <f t="shared" ca="1" si="157"/>
        <v>-33048184090.47506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-33048184090.47506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-137700767.04364607</v>
      </c>
      <c r="L2833" s="444">
        <f t="shared" ca="1" si="157"/>
        <v>-33185884857.518707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-33185884857.518707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-138274520.23966128</v>
      </c>
      <c r="L2834" s="444">
        <f t="shared" ca="1" si="157"/>
        <v>-33324159377.758369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-33324159377.758369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-138850664.07399321</v>
      </c>
      <c r="L2835" s="444">
        <f t="shared" ca="1" si="157"/>
        <v>-33463010041.832363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-33463010041.832363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-139429208.50763482</v>
      </c>
      <c r="L2836" s="444">
        <f t="shared" ca="1" si="157"/>
        <v>-33602439250.339996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-33602439250.339996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-140010163.54308331</v>
      </c>
      <c r="L2837" s="444">
        <f t="shared" ca="1" si="157"/>
        <v>-33742449413.88308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-33742449413.88308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-140593539.22451282</v>
      </c>
      <c r="L2838" s="444">
        <f t="shared" ca="1" si="157"/>
        <v>-33883042953.107594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-33883042953.107594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-141179345.6379483</v>
      </c>
      <c r="L2839" s="444">
        <f t="shared" ca="1" si="157"/>
        <v>-34024222298.745541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-34024222298.745541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-141767592.91143975</v>
      </c>
      <c r="L2840" s="444">
        <f t="shared" ca="1" si="157"/>
        <v>-34165989891.656979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-34165989891.656979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-142358291.21523741</v>
      </c>
      <c r="L2841" s="444">
        <f t="shared" ca="1" si="157"/>
        <v>-34308348182.872215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-34308348182.872215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-142951450.76196754</v>
      </c>
      <c r="L2842" s="444">
        <f t="shared" ca="1" si="157"/>
        <v>-34451299633.634186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-34451299633.634186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-143547081.8068091</v>
      </c>
      <c r="L2843" s="444">
        <f t="shared" ca="1" si="157"/>
        <v>-34594846715.440994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-34594846715.440994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-144145194.64767081</v>
      </c>
      <c r="L2844" s="444">
        <f t="shared" ca="1" si="157"/>
        <v>-34738991910.088669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-34738991910.088669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-144745799.62536946</v>
      </c>
      <c r="L2845" s="444">
        <f t="shared" ca="1" si="157"/>
        <v>-34883737709.714035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-34883737709.714035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-145348907.12380847</v>
      </c>
      <c r="L2846" s="444">
        <f t="shared" ca="1" si="157"/>
        <v>-35029086616.837845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-35029086616.837845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-145954527.57015768</v>
      </c>
      <c r="L2847" s="444">
        <f t="shared" ca="1" si="157"/>
        <v>-35175041144.408005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-35175041144.408005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-146562671.43503335</v>
      </c>
      <c r="L2848" s="444">
        <f t="shared" ca="1" si="157"/>
        <v>-35321603815.84304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-35321603815.84304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-147173349.23267934</v>
      </c>
      <c r="L2849" s="444">
        <f t="shared" ca="1" si="157"/>
        <v>-35468777165.075722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-35468777165.075722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-147786571.52114883</v>
      </c>
      <c r="L2850" s="444">
        <f t="shared" ca="1" si="157"/>
        <v>-35616563736.59687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-35616563736.59687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-148402348.90248695</v>
      </c>
      <c r="L2851" s="444">
        <f t="shared" ca="1" si="157"/>
        <v>-35764966085.499359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-35764966085.499359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-149020692.02291399</v>
      </c>
      <c r="L2852" s="444">
        <f t="shared" ca="1" si="157"/>
        <v>-35913986777.52227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-35913986777.52227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-149641611.57300946</v>
      </c>
      <c r="L2853" s="444">
        <f t="shared" ca="1" si="157"/>
        <v>-36063628389.095276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-36063628389.095276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-150265118.28789699</v>
      </c>
      <c r="L2854" s="444">
        <f t="shared" ca="1" si="157"/>
        <v>-36213893507.383171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-36213893507.383171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-150891222.94742987</v>
      </c>
      <c r="L2855" s="444">
        <f t="shared" ca="1" si="157"/>
        <v>-36364784730.330605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-36364784730.330605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-151519936.37637752</v>
      </c>
      <c r="L2856" s="444">
        <f t="shared" ca="1" si="157"/>
        <v>-36516304666.706985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-36516304666.706985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-152151269.44461244</v>
      </c>
      <c r="L2857" s="444">
        <f t="shared" ca="1" si="157"/>
        <v>-36668455936.151596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-36668455936.151596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-152785233.06729832</v>
      </c>
      <c r="L2858" s="444">
        <f t="shared" ca="1" si="157"/>
        <v>-36821241169.218895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-36821241169.218895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-153421838.20507872</v>
      </c>
      <c r="L2859" s="444">
        <f t="shared" ca="1" si="157"/>
        <v>-36974663007.423973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-36974663007.423973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-154061095.86426654</v>
      </c>
      <c r="L2860" s="444">
        <f t="shared" ca="1" si="157"/>
        <v>-37128724103.288239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-37128724103.288239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-154703017.09703434</v>
      </c>
      <c r="L2861" s="444">
        <f t="shared" ca="1" si="157"/>
        <v>-37283427120.385269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-37283427120.385269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-155347613.00160527</v>
      </c>
      <c r="L2862" s="444">
        <f t="shared" ca="1" si="157"/>
        <v>-37438774733.386871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-37438774733.386871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-155994894.72244531</v>
      </c>
      <c r="L2863" s="444">
        <f t="shared" ca="1" si="157"/>
        <v>-37594769628.109314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-37594769628.109314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-156644873.45045549</v>
      </c>
      <c r="L2864" s="444">
        <f t="shared" ca="1" si="157"/>
        <v>-37751414501.559769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-37751414501.559769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-157297560.42316571</v>
      </c>
      <c r="L2865" s="444">
        <f t="shared" ca="1" si="157"/>
        <v>-37908712061.982933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-37908712061.982933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-157952966.92492887</v>
      </c>
      <c r="L2866" s="444">
        <f t="shared" ca="1" si="157"/>
        <v>-38066665028.90786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-38066665028.90786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-158611104.28711608</v>
      </c>
      <c r="L2867" s="444">
        <f t="shared" ca="1" si="157"/>
        <v>-38225276133.194977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-38225276133.194977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-159271983.8883124</v>
      </c>
      <c r="L2868" s="444">
        <f t="shared" ca="1" si="157"/>
        <v>-38384548117.08329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-38384548117.08329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-159935617.15451372</v>
      </c>
      <c r="L2869" s="444">
        <f t="shared" ca="1" si="157"/>
        <v>-38544483734.237801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-38544483734.237801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-160602015.55932418</v>
      </c>
      <c r="L2870" s="444">
        <f t="shared" ca="1" si="157"/>
        <v>-38705085749.797127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-38705085749.797127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-161271190.62415469</v>
      </c>
      <c r="L2871" s="444">
        <f t="shared" ca="1" si="157"/>
        <v>-38866356940.42128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-38866356940.42128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-161943153.91842198</v>
      </c>
      <c r="L2872" s="444">
        <f t="shared" ca="1" si="157"/>
        <v>-39028300094.339699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-39028300094.339699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-162617917.05974874</v>
      </c>
      <c r="L2873" s="444">
        <f t="shared" ca="1" si="157"/>
        <v>-39190918011.399445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-39190918011.399445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-163295491.71416435</v>
      </c>
      <c r="L2874" s="444">
        <f t="shared" ca="1" si="157"/>
        <v>-39354213503.113609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-39354213503.113609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-163975889.59630671</v>
      </c>
      <c r="L2875" s="444">
        <f t="shared" ca="1" si="157"/>
        <v>-39518189392.709915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-39518189392.709915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-164659122.46962464</v>
      </c>
      <c r="L2876" s="444">
        <f t="shared" ca="1" si="157"/>
        <v>-39682848515.179543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-39682848515.179543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-165345202.14658141</v>
      </c>
      <c r="L2877" s="444">
        <f t="shared" ca="1" si="157"/>
        <v>-39848193717.326126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-39848193717.326126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-166034140.48885885</v>
      </c>
      <c r="L2878" s="444">
        <f t="shared" ca="1" si="157"/>
        <v>-40014227857.814987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-40014227857.814987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-166725949.40756243</v>
      </c>
      <c r="L2879" s="444">
        <f t="shared" ca="1" si="157"/>
        <v>-40180953807.222549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-40180953807.222549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-167420640.86342728</v>
      </c>
      <c r="L2880" s="444">
        <f t="shared" ca="1" si="157"/>
        <v>-40348374448.085976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-40348374448.085976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-168118226.8670249</v>
      </c>
      <c r="L2881" s="444">
        <f t="shared" ca="1" si="157"/>
        <v>-40516492674.953003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-40516492674.953003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-168818719.47897086</v>
      </c>
      <c r="L2882" s="444">
        <f t="shared" ca="1" si="157"/>
        <v>-40685311394.431976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-40685311394.431976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-169522130.81013322</v>
      </c>
      <c r="L2883" s="444">
        <f t="shared" ca="1" si="157"/>
        <v>-40854833525.242111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-40854833525.242111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-170228473.02184212</v>
      </c>
      <c r="L2884" s="444">
        <f t="shared" ca="1" si="157"/>
        <v>-41025061998.263954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-41025061998.263954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-170937758.32609981</v>
      </c>
      <c r="L2885" s="444">
        <f t="shared" ca="1" si="157"/>
        <v>-41195999756.590057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-41195999756.590057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-171649998.98579189</v>
      </c>
      <c r="L2886" s="444">
        <f t="shared" ca="1" si="157"/>
        <v>-41367649755.575851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-41367649755.575851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-172365207.31489938</v>
      </c>
      <c r="L2887" s="444">
        <f t="shared" ca="1" si="157"/>
        <v>-41540014962.890747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-41540014962.890747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-173083395.67871144</v>
      </c>
      <c r="L2888" s="444">
        <f t="shared" ca="1" si="157"/>
        <v>-41713098358.569458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-41713098358.569458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-173804576.49403942</v>
      </c>
      <c r="L2889" s="444">
        <f t="shared" ca="1" si="157"/>
        <v>-41886902935.063499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-41886902935.063499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-174528762.22943124</v>
      </c>
      <c r="L2890" s="444">
        <f t="shared" ca="1" si="157"/>
        <v>-42061431697.292931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-42061431697.292931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-175255965.40538722</v>
      </c>
      <c r="L2891" s="444">
        <f t="shared" ca="1" si="157"/>
        <v>-42236687662.698318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-42236687662.698318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-175986198.59457633</v>
      </c>
      <c r="L2892" s="444">
        <f t="shared" ca="1" si="157"/>
        <v>-42412673861.292892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-42412673861.292892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-176719474.42205372</v>
      </c>
      <c r="L2893" s="444">
        <f t="shared" ca="1" si="157"/>
        <v>-42589393335.714943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-42589393335.714943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-177455805.56547892</v>
      </c>
      <c r="L2894" s="444">
        <f t="shared" ca="1" si="157"/>
        <v>-42766849141.280418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-42766849141.280418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-178195204.75533506</v>
      </c>
      <c r="L2895" s="444">
        <f t="shared" ca="1" si="157"/>
        <v>-42945044346.035751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-42945044346.035751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-178937684.77514896</v>
      </c>
      <c r="L2896" s="444">
        <f t="shared" ca="1" si="157"/>
        <v>-43123982030.810898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-43123982030.810898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-179683258.46171206</v>
      </c>
      <c r="L2897" s="444">
        <f t="shared" ca="1" si="157"/>
        <v>-43303665289.272614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-43303665289.272614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-180431938.70530257</v>
      </c>
      <c r="L2898" s="444">
        <f t="shared" ca="1" si="157"/>
        <v>-43484097227.977913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-43484097227.977913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-181183738.44990796</v>
      </c>
      <c r="L2899" s="444">
        <f t="shared" ca="1" si="157"/>
        <v>-43665280966.427818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-43665280966.427818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-181938670.69344923</v>
      </c>
      <c r="L2900" s="444">
        <f t="shared" ca="1" si="157"/>
        <v>-43847219637.121269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-43847219637.121269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-182696748.48800528</v>
      </c>
      <c r="L2901" s="444">
        <f t="shared" ca="1" si="157"/>
        <v>-44029916385.609276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-44029916385.609276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-183457984.94003865</v>
      </c>
      <c r="L2902" s="444">
        <f t="shared" ca="1" si="157"/>
        <v>-44213374370.549316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-44213374370.549316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-184222393.21062216</v>
      </c>
      <c r="L2903" s="444">
        <f t="shared" ca="1" si="157"/>
        <v>-44397596763.759941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-44397596763.759941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-184989986.51566643</v>
      </c>
      <c r="L2904" s="444">
        <f t="shared" ca="1" si="157"/>
        <v>-44582586750.275604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-44582586750.275604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-185760778.12614834</v>
      </c>
      <c r="L2905" s="444">
        <f t="shared" ca="1" si="157"/>
        <v>-44768347528.401756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-44768347528.401756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-186534781.36834064</v>
      </c>
      <c r="L2906" s="444">
        <f t="shared" ca="1" si="157"/>
        <v>-44954882309.770096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-44954882309.770096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-187312009.62404206</v>
      </c>
      <c r="L2907" s="444">
        <f t="shared" ca="1" si="157"/>
        <v>-45142194319.394135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-45142194319.394135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-188092476.33080888</v>
      </c>
      <c r="L2908" s="444">
        <f t="shared" ca="1" si="157"/>
        <v>-45330286795.724945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-45330286795.724945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-188876194.98218727</v>
      </c>
      <c r="L2909" s="444">
        <f t="shared" ca="1" si="157"/>
        <v>-45519162990.70713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-45519162990.70713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-189663179.12794638</v>
      </c>
      <c r="L2910" s="444">
        <f t="shared" ca="1" si="157"/>
        <v>-45708826169.835075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-45708826169.835075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-190453442.37431282</v>
      </c>
      <c r="L2911" s="444">
        <f t="shared" ca="1" si="157"/>
        <v>-45899279612.209389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-45899279612.209389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-191246998.38420579</v>
      </c>
      <c r="L2912" s="444">
        <f t="shared" ca="1" si="157"/>
        <v>-46090526610.593597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-46090526610.593597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-192043860.87747332</v>
      </c>
      <c r="L2913" s="444">
        <f t="shared" ca="1" si="157"/>
        <v>-46282570471.471069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-46282570471.471069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-192844043.63112944</v>
      </c>
      <c r="L2914" s="444">
        <f t="shared" ca="1" si="157"/>
        <v>-46475414515.102196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-46475414515.102196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-193647560.47959247</v>
      </c>
      <c r="L2915" s="444">
        <f t="shared" ca="1" si="157"/>
        <v>-46669062075.581787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-46669062075.581787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-194454425.31492412</v>
      </c>
      <c r="L2916" s="444">
        <f t="shared" ca="1" si="157"/>
        <v>-46863516500.896713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-46863516500.896713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-195264652.08706963</v>
      </c>
      <c r="L2917" s="444">
        <f t="shared" ca="1" si="157"/>
        <v>-47058781152.98378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-47058781152.98378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-196078254.80409908</v>
      </c>
      <c r="L2918" s="444">
        <f t="shared" ca="1" si="157"/>
        <v>-47254859407.78788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-47254859407.78788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-196895247.53244948</v>
      </c>
      <c r="L2919" s="444">
        <f t="shared" ca="1" si="157"/>
        <v>-47451754655.320328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-47451754655.320328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-197715644.39716804</v>
      </c>
      <c r="L2920" s="444">
        <f t="shared" ca="1" si="157"/>
        <v>-47649470299.717499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-47649470299.717499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-198539459.58215624</v>
      </c>
      <c r="L2921" s="444">
        <f t="shared" ca="1" si="157"/>
        <v>-47848009759.299652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-47848009759.299652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-199366707.33041522</v>
      </c>
      <c r="L2922" s="444">
        <f t="shared" ca="1" si="157"/>
        <v>-48047376466.630066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-48047376466.630066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-200197401.94429195</v>
      </c>
      <c r="L2923" s="444">
        <f t="shared" ca="1" si="157"/>
        <v>-48247573868.574356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-48247573868.574356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-201031557.78572649</v>
      </c>
      <c r="L2924" s="444">
        <f t="shared" ca="1" si="157"/>
        <v>-48448605426.360085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-48448605426.360085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-201869189.27650034</v>
      </c>
      <c r="L2925" s="444">
        <f t="shared" ca="1" si="157"/>
        <v>-48650474615.636581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-48650474615.636581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-202710310.89848575</v>
      </c>
      <c r="L2926" s="444">
        <f t="shared" ca="1" si="157"/>
        <v>-48853184926.535065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-48853184926.535065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-203554937.19389611</v>
      </c>
      <c r="L2927" s="444">
        <f t="shared" ca="1" si="157"/>
        <v>-49056739863.728958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-49056739863.728958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-204403082.76553732</v>
      </c>
      <c r="L2928" s="444">
        <f t="shared" ca="1" si="157"/>
        <v>-49261142946.494499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-49261142946.494499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-205254762.27706042</v>
      </c>
      <c r="L2929" s="444">
        <f t="shared" ca="1" si="157"/>
        <v>-49466397708.771561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-49466397708.771561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-206109990.45321482</v>
      </c>
      <c r="L2930" s="444">
        <f t="shared" ca="1" si="157"/>
        <v>-49672507699.224777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-49672507699.224777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-206968782.08010325</v>
      </c>
      <c r="L2931" s="444">
        <f t="shared" ca="1" si="157"/>
        <v>-49879476481.304878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-49879476481.304878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-207831152.00543699</v>
      </c>
      <c r="L2932" s="444">
        <f t="shared" ca="1" si="157"/>
        <v>-50087307633.310318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-50087307633.310318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-208697115.13879299</v>
      </c>
      <c r="L2933" s="444">
        <f t="shared" ca="1" si="157"/>
        <v>-50296004748.449112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-50296004748.449112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-209566686.45187131</v>
      </c>
      <c r="L2934" s="444">
        <f t="shared" ca="1" si="157"/>
        <v>-50505571434.900986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-50505571434.900986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-210439880.9787541</v>
      </c>
      <c r="L2935" s="444">
        <f t="shared" ca="1" si="157"/>
        <v>-50716011315.879738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-50716011315.879738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-211316713.81616557</v>
      </c>
      <c r="L2936" s="444">
        <f t="shared" ca="1" si="157"/>
        <v>-50927328029.6959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-50927328029.6959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-212197200.12373292</v>
      </c>
      <c r="L2937" s="444">
        <f t="shared" ca="1" si="157"/>
        <v>-51139525229.819633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-51139525229.819633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-213081355.12424847</v>
      </c>
      <c r="L2938" s="444">
        <f t="shared" ca="1" si="157"/>
        <v>-51352606584.943878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-51352606584.943878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-213969194.10393283</v>
      </c>
      <c r="L2939" s="444">
        <f t="shared" ca="1" si="157"/>
        <v>-51566575779.047813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-51566575779.047813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-214860732.41269922</v>
      </c>
      <c r="L2940" s="444">
        <f t="shared" ca="1" si="157"/>
        <v>-51781436511.46051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-51781436511.46051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-215755985.4644188</v>
      </c>
      <c r="L2941" s="444">
        <f t="shared" ca="1" si="157"/>
        <v>-51997192496.924927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-51997192496.924927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-216654968.73718718</v>
      </c>
      <c r="L2942" s="444">
        <f t="shared" ca="1" si="157"/>
        <v>-52213847465.662117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-52213847465.662117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-217557697.77359214</v>
      </c>
      <c r="L2943" s="444">
        <f t="shared" ca="1" si="157"/>
        <v>-52431405163.435707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-52431405163.435707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-218464188.18098211</v>
      </c>
      <c r="L2944" s="444">
        <f t="shared" ca="1" si="157"/>
        <v>-52649869351.616692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-52649869351.616692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-219374455.63173622</v>
      </c>
      <c r="L2945" s="444">
        <f t="shared" ca="1" si="157"/>
        <v>-52869243807.248428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-52869243807.248428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-220288515.86353511</v>
      </c>
      <c r="L2946" s="444">
        <f t="shared" ca="1" si="157"/>
        <v>-53089532323.111961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-53089532323.111961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-221206384.67963317</v>
      </c>
      <c r="L2947" s="444">
        <f t="shared" ca="1" si="157"/>
        <v>-53310738707.791595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-53310738707.791595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-222128077.94913164</v>
      </c>
      <c r="L2948" s="444">
        <f t="shared" ca="1" si="157"/>
        <v>-53532866785.74073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-53532866785.74073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-223053611.60725304</v>
      </c>
      <c r="L2949" s="444">
        <f t="shared" ca="1" si="157"/>
        <v>-53755920397.347984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-53755920397.347984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-223983001.65561655</v>
      </c>
      <c r="L2950" s="444">
        <f t="shared" ca="1" si="157"/>
        <v>-53979903399.003601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-53979903399.003601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-224916264.16251504</v>
      </c>
      <c r="L2951" s="444">
        <f t="shared" ca="1" si="157"/>
        <v>-54204819663.166115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-54204819663.166115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-225853415.26319215</v>
      </c>
      <c r="L2952" s="444">
        <f t="shared" ca="1" si="157"/>
        <v>-54430673078.429306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-54430673078.429306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-226794471.1601221</v>
      </c>
      <c r="L2953" s="444">
        <f t="shared" ca="1" si="157"/>
        <v>-54657467549.589432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-54657467549.589432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-227739448.12328929</v>
      </c>
      <c r="L2954" s="444">
        <f t="shared" ca="1" si="157"/>
        <v>-54885206997.712723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-54885206997.712723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-228688362.49046966</v>
      </c>
      <c r="L2955" s="444">
        <f t="shared" ca="1" si="157"/>
        <v>-55113895360.203194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-55113895360.203194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-229641230.66751331</v>
      </c>
      <c r="L2956" s="444">
        <f t="shared" ca="1" si="157"/>
        <v>-55343536590.870705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-55343536590.870705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-230598069.12862793</v>
      </c>
      <c r="L2957" s="444">
        <f t="shared" ca="1" si="157"/>
        <v>-55574134659.999336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-55574134659.999336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-231558894.41666391</v>
      </c>
      <c r="L2958" s="444">
        <f t="shared" ca="1" si="157"/>
        <v>-55805693554.416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-55805693554.416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-232523723.14339998</v>
      </c>
      <c r="L2959" s="444">
        <f t="shared" ca="1" si="157"/>
        <v>-56038217277.559402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-56038217277.559402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-233492571.98983082</v>
      </c>
      <c r="L2960" s="444">
        <f t="shared" ca="1" si="157"/>
        <v>-56271709849.549232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-56271709849.549232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-234465457.70645514</v>
      </c>
      <c r="L2961" s="444">
        <f t="shared" ca="1" si="157"/>
        <v>-56506175307.255684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-56506175307.255684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-235442397.11356536</v>
      </c>
      <c r="L2962" s="444">
        <f t="shared" ca="1" si="157"/>
        <v>-56741617704.369247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-56741617704.369247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-236423407.10153854</v>
      </c>
      <c r="L2963" s="444">
        <f t="shared" ca="1" si="157"/>
        <v>-56978041111.470787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-56978041111.470787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-237408504.63112825</v>
      </c>
      <c r="L2964" s="444">
        <f t="shared" ca="1" si="157"/>
        <v>-57215449616.101913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-57215449616.101913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-238397706.73375794</v>
      </c>
      <c r="L2965" s="444">
        <f t="shared" ca="1" si="157"/>
        <v>-57453847322.83567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-57453847322.83567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-239391030.51181528</v>
      </c>
      <c r="L2966" s="444">
        <f t="shared" ca="1" si="157"/>
        <v>-57693238353.347488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-57693238353.347488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-240388493.13894784</v>
      </c>
      <c r="L2967" s="444">
        <f t="shared" ca="1" si="157"/>
        <v>-57933626846.486435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-57933626846.486435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-241390111.86036012</v>
      </c>
      <c r="L2968" s="444">
        <f t="shared" ca="1" si="157"/>
        <v>-58175016958.346794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-58175016958.346794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-242395903.99311161</v>
      </c>
      <c r="L2969" s="444">
        <f t="shared" ca="1" si="157"/>
        <v>-58417412862.339905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-58417412862.339905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-243405886.92641625</v>
      </c>
      <c r="L2970" s="444">
        <f t="shared" ca="1" si="157"/>
        <v>-58660818749.266319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-58660818749.266319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-244420078.121943</v>
      </c>
      <c r="L2971" s="444">
        <f t="shared" ca="1" si="157"/>
        <v>-58905238827.38826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-58905238827.38826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-245438495.11411777</v>
      </c>
      <c r="L2972" s="444">
        <f t="shared" ca="1" si="157"/>
        <v>-59150677322.50238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-59150677322.50238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-246461155.51042658</v>
      </c>
      <c r="L2973" s="444">
        <f t="shared" ca="1" si="157"/>
        <v>-59397138478.01281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-59397138478.01281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-247488076.99171999</v>
      </c>
      <c r="L2974" s="444">
        <f t="shared" ca="1" si="157"/>
        <v>-59644626555.004532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-59644626555.004532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-248519277.31251886</v>
      </c>
      <c r="L2975" s="444">
        <f t="shared" ca="1" si="157"/>
        <v>-59893145832.317047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-59893145832.317047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-249554774.30132103</v>
      </c>
      <c r="L2976" s="444">
        <f t="shared" ca="1" si="157"/>
        <v>-60142700606.61837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-60142700606.61837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-250594585.86090985</v>
      </c>
      <c r="L2977" s="444">
        <f t="shared" ca="1" si="157"/>
        <v>-60393295192.479279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-60393295192.479279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-251638729.96866366</v>
      </c>
      <c r="L2978" s="444">
        <f t="shared" ca="1" si="157"/>
        <v>-60644933922.447945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-60644933922.447945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-252687224.67686644</v>
      </c>
      <c r="L2979" s="444">
        <f t="shared" ca="1" si="157"/>
        <v>-60897621147.124809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-60897621147.124809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-253740088.11302006</v>
      </c>
      <c r="L2980" s="444">
        <f t="shared" ca="1" si="157"/>
        <v>-61151361235.237831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-61151361235.237831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-254797338.48015761</v>
      </c>
      <c r="L2981" s="444">
        <f t="shared" ca="1" si="157"/>
        <v>-61406158573.717987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-61406158573.717987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-255858994.05715823</v>
      </c>
      <c r="L2982" s="444">
        <f t="shared" ca="1" si="157"/>
        <v>-61662017567.775146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-61662017567.775146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-256925073.19906306</v>
      </c>
      <c r="L2983" s="444">
        <f t="shared" ca="1" si="157"/>
        <v>-61918942640.974213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-61918942640.974213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-257995594.33739254</v>
      </c>
      <c r="L2984" s="444">
        <f t="shared" ca="1" si="157"/>
        <v>-62176938235.311607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-62176938235.311607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-259070575.98046502</v>
      </c>
      <c r="L2985" s="444">
        <f t="shared" ca="1" si="157"/>
        <v>-62436008811.292076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-62436008811.292076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-260150036.71371701</v>
      </c>
      <c r="L2986" s="444">
        <f t="shared" ca="1" si="157"/>
        <v>-62696158848.005791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-62696158848.005791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-261233995.20002413</v>
      </c>
      <c r="L2987" s="444">
        <f t="shared" ca="1" si="157"/>
        <v>-62957392843.205818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-62957392843.205818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-262322470.18002424</v>
      </c>
      <c r="L2988" s="444">
        <f t="shared" ca="1" si="157"/>
        <v>-63219715313.385841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-63219715313.385841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-263415480.47244105</v>
      </c>
      <c r="L2989" s="444">
        <f t="shared" ca="1" si="157"/>
        <v>-63483130793.858284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-63483130793.858284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-264513044.97440955</v>
      </c>
      <c r="L2990" s="444">
        <f t="shared" ca="1" si="157"/>
        <v>-63747643838.832695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-63747643838.832695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-265615182.66180289</v>
      </c>
      <c r="L2991" s="444">
        <f t="shared" ca="1" si="157"/>
        <v>-64013259021.494499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-64013259021.494499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-266721912.58956042</v>
      </c>
      <c r="L2992" s="444">
        <f t="shared" ca="1" si="157"/>
        <v>-64279980934.084061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-64279980934.084061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-267833253.89201692</v>
      </c>
      <c r="L2993" s="444">
        <f t="shared" ca="1" si="157"/>
        <v>-64547814187.976074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-64547814187.976074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-268949225.78323358</v>
      </c>
      <c r="L2994" s="444">
        <f t="shared" ca="1" si="157"/>
        <v>-64816763413.759308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-64816763413.759308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-270069847.55733043</v>
      </c>
      <c r="L2995" s="444">
        <f t="shared" ca="1" si="157"/>
        <v>-65086833261.316635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-65086833261.316635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-271195138.58881932</v>
      </c>
      <c r="L2996" s="444">
        <f t="shared" ca="1" si="157"/>
        <v>-65358028399.905457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-65358028399.905457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-272325118.33293939</v>
      </c>
      <c r="L2997" s="444">
        <f t="shared" ca="1" si="157"/>
        <v>-65630353518.238396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-65630353518.238396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-273459806.3259933</v>
      </c>
      <c r="L2998" s="444">
        <f t="shared" ca="1" si="157"/>
        <v>-65903813324.564392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-65903813324.564392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-274599222.18568492</v>
      </c>
      <c r="L2999" s="444">
        <f t="shared" ca="1" si="157"/>
        <v>-66178412546.750076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-66178412546.750076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-275743385.6114586</v>
      </c>
      <c r="L3000" s="444">
        <f t="shared" ca="1" si="157"/>
        <v>-66454155932.361534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-66454155932.361534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-276892316.38483977</v>
      </c>
      <c r="L3001" s="444">
        <f t="shared" ca="1" si="157"/>
        <v>-66731048248.746376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-66731048248.746376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-278046034.36977655</v>
      </c>
      <c r="L3002" s="444">
        <f t="shared" ca="1" si="157"/>
        <v>-67009094283.11615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-67009094283.11615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-279204559.51298398</v>
      </c>
      <c r="L3003" s="444">
        <f t="shared" ca="1" si="157"/>
        <v>-67288298842.629135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-67288298842.629135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-280367911.84428805</v>
      </c>
      <c r="L3004" s="444">
        <f t="shared" ca="1" si="157"/>
        <v>-67568666754.473427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-67568666754.473427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-281536111.47697258</v>
      </c>
      <c r="L3005" s="444">
        <f t="shared" ca="1" si="157"/>
        <v>-67850202865.950401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-67850202865.950401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-282709178.60812664</v>
      </c>
      <c r="L3006" s="444">
        <f t="shared" ca="1" si="157"/>
        <v>-68132912044.558525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-68132912044.558525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-283887133.51899379</v>
      </c>
      <c r="L3007" s="444">
        <f t="shared" ca="1" si="157"/>
        <v>-68416799178.077522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-68416799178.077522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-285069996.57532305</v>
      </c>
      <c r="L3008" s="444">
        <f t="shared" ca="1" si="157"/>
        <v>-68701869174.652847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-68701869174.652847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-286257788.22772014</v>
      </c>
      <c r="L3009" s="444">
        <f t="shared" ca="1" si="157"/>
        <v>-68988126962.880569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-68988126962.880569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-287450529.01200235</v>
      </c>
      <c r="L3010" s="444">
        <f t="shared" ca="1" si="157"/>
        <v>-69275577491.892578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-69275577491.892578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-288648239.54955238</v>
      </c>
      <c r="L3011" s="444">
        <f t="shared" ca="1" si="157"/>
        <v>-69564225731.442123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-69564225731.442123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-289850940.54767549</v>
      </c>
      <c r="L3012" s="444">
        <f t="shared" ca="1" si="157"/>
        <v>-69854076671.989792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-69854076671.989792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-291058652.79995745</v>
      </c>
      <c r="L3013" s="444">
        <f t="shared" ca="1" si="157"/>
        <v>-70145135324.789749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-70145135324.789749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-292271397.18662393</v>
      </c>
      <c r="L3014" s="444">
        <f t="shared" ca="1" si="157"/>
        <v>-70437406721.976379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-70437406721.976379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-293489194.6749016</v>
      </c>
      <c r="L3015" s="444">
        <f t="shared" ca="1" si="157"/>
        <v>-70730895916.651276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-70730895916.651276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-294712066.31938028</v>
      </c>
      <c r="L3016" s="444">
        <f t="shared" ca="1" si="157"/>
        <v>-71025607982.970657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-71025607982.970657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-295940033.26237774</v>
      </c>
      <c r="L3017" s="444">
        <f t="shared" ca="1" si="157"/>
        <v>-71321548016.233032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-71321548016.233032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-297173116.73430431</v>
      </c>
      <c r="L3018" s="444">
        <f t="shared" ca="1" si="157"/>
        <v>-71618721132.967331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-71618721132.967331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-298411338.05403054</v>
      </c>
      <c r="L3019" s="444">
        <f t="shared" ca="1" si="157"/>
        <v>-71917132471.021362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-71917132471.021362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-299654718.62925565</v>
      </c>
      <c r="L3020" s="444">
        <f t="shared" ca="1" si="157"/>
        <v>-72216787189.65062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-72216787189.65062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-300903279.95687759</v>
      </c>
      <c r="L3021" s="444">
        <f t="shared" ca="1" si="157"/>
        <v>-72517690469.607498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-72517690469.607498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-302157043.62336457</v>
      </c>
      <c r="L3022" s="444">
        <f t="shared" ca="1" si="157"/>
        <v>-72819847513.230865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-72819847513.230865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-303416031.30512857</v>
      </c>
      <c r="L3023" s="444">
        <f t="shared" ca="1" si="157"/>
        <v>-73123263544.535995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-73123263544.535995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-304680264.76889998</v>
      </c>
      <c r="L3024" s="444">
        <f t="shared" ca="1" si="157"/>
        <v>-73427943809.304901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-73427943809.304901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-305949765.87210375</v>
      </c>
      <c r="L3025" s="444">
        <f t="shared" ca="1" si="157"/>
        <v>-73733893575.177002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-73733893575.177002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-307224556.56323749</v>
      </c>
      <c r="L3026" s="444">
        <f t="shared" ca="1" si="157"/>
        <v>-74041118131.740234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-74041118131.740234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-308504658.88225096</v>
      </c>
      <c r="L3027" s="444">
        <f t="shared" ca="1" si="157"/>
        <v>-74349622790.622482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-74349622790.622482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-309790094.96092701</v>
      </c>
      <c r="L3028" s="444">
        <f t="shared" ca="1" si="157"/>
        <v>-74659412885.583405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-74659412885.583405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-311080887.02326417</v>
      </c>
      <c r="L3029" s="444">
        <f t="shared" ca="1" si="157"/>
        <v>-74970493772.606674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-74970493772.606674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-312377057.38586116</v>
      </c>
      <c r="L3030" s="444">
        <f t="shared" ca="1" si="157"/>
        <v>-75282870829.992538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-75282870829.992538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-313678628.45830226</v>
      </c>
      <c r="L3031" s="444">
        <f t="shared" ca="1" si="157"/>
        <v>-75596549458.450836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-75596549458.450836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-314985622.74354517</v>
      </c>
      <c r="L3032" s="444">
        <f t="shared" ca="1" si="157"/>
        <v>-75911535081.194382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-75911535081.194382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-316298062.83830994</v>
      </c>
      <c r="L3033" s="444">
        <f t="shared" ca="1" si="157"/>
        <v>-76227833144.032684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-76227833144.032684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-317615971.43346953</v>
      </c>
      <c r="L3034" s="444">
        <f t="shared" ca="1" si="157"/>
        <v>-76545449115.466156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-76545449115.466156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-318939371.31444234</v>
      </c>
      <c r="L3035" s="444">
        <f t="shared" ca="1" si="157"/>
        <v>-76864388486.780594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-76864388486.780594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-320268285.3615858</v>
      </c>
      <c r="L3036" s="444">
        <f t="shared" ca="1" si="157"/>
        <v>-77184656772.142181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-77184656772.142181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-321602736.55059242</v>
      </c>
      <c r="L3037" s="444">
        <f t="shared" ca="1" si="157"/>
        <v>-77506259508.69278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-77506259508.69278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-322942747.95288658</v>
      </c>
      <c r="L3038" s="444">
        <f t="shared" ca="1" si="157"/>
        <v>-77829202256.64566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-77829202256.64566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-324288342.7360236</v>
      </c>
      <c r="L3039" s="444">
        <f t="shared" ca="1" si="157"/>
        <v>-78153490599.381683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-78153490599.381683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-325639544.16409034</v>
      </c>
      <c r="L3040" s="444">
        <f t="shared" ca="1" si="157"/>
        <v>-78479130143.545776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-78479130143.545776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-326996375.5981074</v>
      </c>
      <c r="L3041" s="444">
        <f t="shared" ca="1" si="157"/>
        <v>-78806126519.14389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-78806126519.14389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-328358860.4964329</v>
      </c>
      <c r="L3042" s="444">
        <f t="shared" ca="1" si="157"/>
        <v>-79134485379.64032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-79134485379.64032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-329727022.41516799</v>
      </c>
      <c r="L3043" s="444">
        <f t="shared" ca="1" si="157"/>
        <v>-79464212402.055481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-79464212402.055481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-331100885.00856447</v>
      </c>
      <c r="L3044" s="444">
        <f t="shared" ca="1" si="157"/>
        <v>-79795313287.064041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-79795313287.064041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-332480472.02943349</v>
      </c>
      <c r="L3045" s="444">
        <f t="shared" ca="1" si="157"/>
        <v>-80127793759.093475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-80127793759.093475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-333865807.32955617</v>
      </c>
      <c r="L3046" s="444">
        <f t="shared" ca="1" si="157"/>
        <v>-80461659566.423035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-80461659566.423035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-335256914.86009598</v>
      </c>
      <c r="L3047" s="444">
        <f t="shared" ca="1" si="157"/>
        <v>-80796916481.283127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-80796916481.283127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-336653818.67201304</v>
      </c>
      <c r="L3048" s="444">
        <f t="shared" ca="1" si="157"/>
        <v>-81133570299.955139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-81133570299.955139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-338056542.91647977</v>
      </c>
      <c r="L3049" s="444">
        <f t="shared" ca="1" si="157"/>
        <v>-81471626842.871613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-81471626842.871613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-339465111.84529841</v>
      </c>
      <c r="L3050" s="444">
        <f t="shared" ca="1" si="157"/>
        <v>-81811091954.716904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-81811091954.716904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-340879549.81132042</v>
      </c>
      <c r="L3051" s="444">
        <f t="shared" ca="1" si="157"/>
        <v>-82151971504.528229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-82151971504.528229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-342299881.26886761</v>
      </c>
      <c r="L3052" s="444">
        <f t="shared" ca="1" si="157"/>
        <v>-82494271385.797104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-82494271385.797104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-343726130.7741546</v>
      </c>
      <c r="L3053" s="444">
        <f t="shared" ca="1" si="157"/>
        <v>-82837997516.571259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-82837997516.571259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-345158322.9857136</v>
      </c>
      <c r="L3054" s="444">
        <f t="shared" ca="1" si="157"/>
        <v>-83183155839.556976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-83183155839.556976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-346596482.66482073</v>
      </c>
      <c r="L3055" s="444">
        <f t="shared" ca="1" si="157"/>
        <v>-83529752322.221802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-83529752322.221802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-348040634.67592418</v>
      </c>
      <c r="L3056" s="444">
        <f t="shared" ca="1" si="157"/>
        <v>-83877792956.89772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-83877792956.89772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-349490803.98707384</v>
      </c>
      <c r="L3057" s="444">
        <f t="shared" ca="1" si="157"/>
        <v>-84227283760.884796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-84227283760.884796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-350947015.67035329</v>
      </c>
      <c r="L3058" s="444">
        <f t="shared" ca="1" si="157"/>
        <v>-84578230776.555145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-84578230776.555145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-352409294.90231311</v>
      </c>
      <c r="L3059" s="444">
        <f t="shared" ca="1" si="157"/>
        <v>-84930640071.457458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-84930640071.457458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-353877666.96440607</v>
      </c>
      <c r="L3060" s="444">
        <f t="shared" ca="1" si="157"/>
        <v>-85284517738.42186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-85284517738.42186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-355352157.24342442</v>
      </c>
      <c r="L3061" s="444">
        <f t="shared" ca="1" si="157"/>
        <v>-85639869895.665283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-85639869895.665283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-356832791.23193866</v>
      </c>
      <c r="L3062" s="444">
        <f t="shared" ca="1" si="157"/>
        <v>-85996702686.897217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-85996702686.897217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-358319594.52873838</v>
      </c>
      <c r="L3063" s="444">
        <f t="shared" ca="1" si="157"/>
        <v>-86355022281.425949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-86355022281.425949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-359812592.83927476</v>
      </c>
      <c r="L3064" s="444">
        <f t="shared" ca="1" si="157"/>
        <v>-86714834874.265228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-86714834874.265228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-361311811.97610509</v>
      </c>
      <c r="L3065" s="444">
        <f t="shared" ca="1" si="157"/>
        <v>-87076146686.241333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-87076146686.241333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-362817277.85933888</v>
      </c>
      <c r="L3066" s="444">
        <f t="shared" ca="1" si="157"/>
        <v>-87438963964.100677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-87438963964.100677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-364329016.51708615</v>
      </c>
      <c r="L3067" s="444">
        <f t="shared" ca="1" si="157"/>
        <v>-87803292980.617767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-87803292980.617767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-365847054.08590734</v>
      </c>
      <c r="L3068" s="444">
        <f t="shared" ref="L3068:L3322" ca="1" si="162">I3068-J3068+K3068</f>
        <v>-88169140034.703674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-88169140034.703674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-367371416.81126529</v>
      </c>
      <c r="L3069" s="444">
        <f t="shared" ca="1" si="162"/>
        <v>-88536511451.514938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-88536511451.514938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-368902131.04797888</v>
      </c>
      <c r="L3070" s="444">
        <f t="shared" ca="1" si="162"/>
        <v>-88905413582.562912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-88905413582.562912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-370439223.26067877</v>
      </c>
      <c r="L3071" s="444">
        <f t="shared" ca="1" si="162"/>
        <v>-89275852805.823593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-89275852805.823593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-371982720.02426499</v>
      </c>
      <c r="L3072" s="444">
        <f t="shared" ca="1" si="162"/>
        <v>-89647835525.847855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-89647835525.847855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-373532648.02436608</v>
      </c>
      <c r="L3073" s="444">
        <f t="shared" ca="1" si="162"/>
        <v>-90021368173.872223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-90021368173.872223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-375089034.05780095</v>
      </c>
      <c r="L3074" s="444">
        <f t="shared" ca="1" si="162"/>
        <v>-90396457207.930023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-90396457207.930023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-376651905.03304178</v>
      </c>
      <c r="L3075" s="444">
        <f t="shared" ca="1" si="162"/>
        <v>-90773109112.963058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-90773109112.963058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-378221287.9706794</v>
      </c>
      <c r="L3076" s="444">
        <f t="shared" ca="1" si="162"/>
        <v>-91151330400.933731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-91151330400.933731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-379797210.00389051</v>
      </c>
      <c r="L3077" s="444">
        <f t="shared" ca="1" si="162"/>
        <v>-91531127610.937622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-91531127610.937622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-381379698.37890673</v>
      </c>
      <c r="L3078" s="444">
        <f t="shared" ca="1" si="162"/>
        <v>-91912507309.316528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-91912507309.316528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-382968780.45548552</v>
      </c>
      <c r="L3079" s="444">
        <f t="shared" ca="1" si="162"/>
        <v>-92295476089.772018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-92295476089.772018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-384564483.70738339</v>
      </c>
      <c r="L3080" s="444">
        <f t="shared" ca="1" si="162"/>
        <v>-92680040573.479401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-92680040573.479401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-386166835.72283083</v>
      </c>
      <c r="L3081" s="444">
        <f t="shared" ca="1" si="162"/>
        <v>-93066207409.202225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-93066207409.202225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-387775864.20500928</v>
      </c>
      <c r="L3082" s="444">
        <f t="shared" ca="1" si="162"/>
        <v>-93453983273.407227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-93453983273.407227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-389391596.97253013</v>
      </c>
      <c r="L3083" s="444">
        <f t="shared" ca="1" si="162"/>
        <v>-93843374870.379761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-93843374870.379761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-391014061.95991564</v>
      </c>
      <c r="L3084" s="444">
        <f t="shared" ca="1" si="162"/>
        <v>-94234388932.339676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-94234388932.339676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-392643287.21808195</v>
      </c>
      <c r="L3085" s="444">
        <f t="shared" ca="1" si="162"/>
        <v>-94627032219.557755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-94627032219.557755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-394279300.91482395</v>
      </c>
      <c r="L3086" s="444">
        <f t="shared" ca="1" si="162"/>
        <v>-95021311520.47258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-95021311520.47258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-395922131.33530241</v>
      </c>
      <c r="L3087" s="444">
        <f t="shared" ca="1" si="162"/>
        <v>-95417233651.807877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-95417233651.807877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-397571806.88253284</v>
      </c>
      <c r="L3088" s="444">
        <f t="shared" ca="1" si="162"/>
        <v>-95814805458.690414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-95814805458.690414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-399228356.07787675</v>
      </c>
      <c r="L3089" s="444">
        <f t="shared" ca="1" si="162"/>
        <v>-96214033814.768295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-96214033814.768295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-400891807.56153458</v>
      </c>
      <c r="L3090" s="444">
        <f t="shared" ca="1" si="162"/>
        <v>-96614925622.329834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-96614925622.329834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-402562190.09304094</v>
      </c>
      <c r="L3091" s="444">
        <f t="shared" ca="1" si="162"/>
        <v>-97017487812.422882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-97017487812.422882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-404239532.55176198</v>
      </c>
      <c r="L3092" s="444">
        <f t="shared" ca="1" si="162"/>
        <v>-97421727344.97464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-97421727344.97464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-405923863.93739432</v>
      </c>
      <c r="L3093" s="444">
        <f t="shared" ca="1" si="162"/>
        <v>-97827651208.912033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-97827651208.912033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-407615213.37046683</v>
      </c>
      <c r="L3094" s="444">
        <f t="shared" ca="1" si="162"/>
        <v>-98235266422.282501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-98235266422.282501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-409313610.09284377</v>
      </c>
      <c r="L3095" s="444">
        <f t="shared" ca="1" si="162"/>
        <v>-98644580032.375351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-98644580032.375351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-411019083.46823061</v>
      </c>
      <c r="L3096" s="444">
        <f t="shared" ca="1" si="162"/>
        <v>-99055599115.843582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-99055599115.843582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-412731662.98268157</v>
      </c>
      <c r="L3097" s="444">
        <f t="shared" ca="1" si="162"/>
        <v>-99468330778.826263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-99468330778.826263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-414451378.24510944</v>
      </c>
      <c r="L3098" s="444">
        <f t="shared" ca="1" si="162"/>
        <v>-99882782157.071365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-99882782157.071365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-416178258.98779738</v>
      </c>
      <c r="L3099" s="444">
        <f t="shared" ca="1" si="162"/>
        <v>-100298960416.05916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-100298960416.05916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-417912335.06691313</v>
      </c>
      <c r="L3100" s="444">
        <f t="shared" ca="1" si="162"/>
        <v>-100716872751.12607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-100716872751.12607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-419653636.46302527</v>
      </c>
      <c r="L3101" s="444">
        <f t="shared" ca="1" si="162"/>
        <v>-101136526387.5891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-101136526387.5891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-421402193.28162122</v>
      </c>
      <c r="L3102" s="444">
        <f t="shared" ca="1" si="162"/>
        <v>-101557928580.87071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-101557928580.87071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-423158035.75362796</v>
      </c>
      <c r="L3103" s="444">
        <f t="shared" ca="1" si="162"/>
        <v>-101981086616.62434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-101981086616.62434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-424921194.23593473</v>
      </c>
      <c r="L3104" s="444">
        <f t="shared" ca="1" si="162"/>
        <v>-102406007810.86028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-102406007810.86028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-426691699.21191782</v>
      </c>
      <c r="L3105" s="444">
        <f t="shared" ca="1" si="162"/>
        <v>-102832699510.07219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-102832699510.07219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-428469581.29196745</v>
      </c>
      <c r="L3106" s="444">
        <f t="shared" ca="1" si="162"/>
        <v>-103261169091.36415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-103261169091.36415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-430254871.21401727</v>
      </c>
      <c r="L3107" s="444">
        <f t="shared" ca="1" si="162"/>
        <v>-103691423962.57817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-103691423962.57817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-432047599.84407568</v>
      </c>
      <c r="L3108" s="444">
        <f t="shared" ca="1" si="162"/>
        <v>-104123471562.42224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-104123471562.42224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-433847798.1767593</v>
      </c>
      <c r="L3109" s="444">
        <f t="shared" ca="1" si="162"/>
        <v>-104557319360.599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-104557319360.599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-435655497.33582914</v>
      </c>
      <c r="L3110" s="444">
        <f t="shared" ca="1" si="162"/>
        <v>-104992974857.93483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-104992974857.93483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-437470728.57472843</v>
      </c>
      <c r="L3111" s="444">
        <f t="shared" ca="1" si="162"/>
        <v>-105430445586.50955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-105430445586.50955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-439293523.27712315</v>
      </c>
      <c r="L3112" s="444">
        <f t="shared" ca="1" si="162"/>
        <v>-105869739109.78668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-105869739109.78668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-441123912.95744449</v>
      </c>
      <c r="L3113" s="444">
        <f t="shared" ca="1" si="162"/>
        <v>-106310863022.74413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-106310863022.74413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-442961929.26143384</v>
      </c>
      <c r="L3114" s="444">
        <f t="shared" ca="1" si="162"/>
        <v>-106753824952.00555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-106753824952.00555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-444807603.96668983</v>
      </c>
      <c r="L3115" s="444">
        <f t="shared" ca="1" si="162"/>
        <v>-107198632555.97224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-107198632555.97224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-446660968.98321772</v>
      </c>
      <c r="L3116" s="444">
        <f t="shared" ca="1" si="162"/>
        <v>-107645293524.95546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-107645293524.95546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-448522056.35398108</v>
      </c>
      <c r="L3117" s="444">
        <f t="shared" ca="1" si="162"/>
        <v>-108093815581.30945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-108093815581.30945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-450390898.25545609</v>
      </c>
      <c r="L3118" s="444">
        <f t="shared" ca="1" si="162"/>
        <v>-108544206479.56491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-108544206479.56491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-452267526.99818712</v>
      </c>
      <c r="L3119" s="444">
        <f t="shared" ca="1" si="162"/>
        <v>-108996474006.5631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-108996474006.5631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-454151975.02734619</v>
      </c>
      <c r="L3120" s="444">
        <f t="shared" ca="1" si="162"/>
        <v>-109450625981.59044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-109450625981.59044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-456044274.92329347</v>
      </c>
      <c r="L3121" s="444">
        <f t="shared" ca="1" si="162"/>
        <v>-109906670256.51373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-109906670256.51373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-457944459.40214056</v>
      </c>
      <c r="L3122" s="444">
        <f t="shared" ca="1" si="162"/>
        <v>-110364614715.91588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-110364614715.91588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-459852561.31631613</v>
      </c>
      <c r="L3123" s="444">
        <f t="shared" ca="1" si="162"/>
        <v>-110824467277.23219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-110824467277.23219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-461768613.65513414</v>
      </c>
      <c r="L3124" s="444">
        <f t="shared" ca="1" si="162"/>
        <v>-111286235890.88733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-111286235890.88733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-463692649.54536384</v>
      </c>
      <c r="L3125" s="444">
        <f t="shared" ca="1" si="162"/>
        <v>-111749928540.43269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-111749928540.43269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-465624702.25180292</v>
      </c>
      <c r="L3126" s="444">
        <f t="shared" ca="1" si="162"/>
        <v>-112215553242.68449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-112215553242.68449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-467564805.17785197</v>
      </c>
      <c r="L3127" s="444">
        <f t="shared" ca="1" si="162"/>
        <v>-112683118047.86235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-112683118047.86235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-469512991.86609304</v>
      </c>
      <c r="L3128" s="444">
        <f t="shared" ca="1" si="162"/>
        <v>-113152631039.72844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-113152631039.72844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-471469295.99886853</v>
      </c>
      <c r="L3129" s="444">
        <f t="shared" ca="1" si="162"/>
        <v>-113624100335.72731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-113624100335.72731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-473433751.39886373</v>
      </c>
      <c r="L3130" s="444">
        <f t="shared" ca="1" si="162"/>
        <v>-114097534087.12617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-114097534087.12617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-475406392.02969247</v>
      </c>
      <c r="L3131" s="444">
        <f t="shared" ca="1" si="162"/>
        <v>-114572940479.15587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-114572940479.15587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-477387251.99648285</v>
      </c>
      <c r="L3132" s="444">
        <f t="shared" ca="1" si="162"/>
        <v>-115050327731.15234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-115050327731.15234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-479376365.54646808</v>
      </c>
      <c r="L3133" s="444">
        <f t="shared" ca="1" si="162"/>
        <v>-115529704096.69881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-115529704096.69881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-481373767.06957835</v>
      </c>
      <c r="L3134" s="444">
        <f t="shared" ca="1" si="162"/>
        <v>-116011077863.76839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-116011077863.76839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-483379491.09903485</v>
      </c>
      <c r="L3135" s="444">
        <f t="shared" ca="1" si="162"/>
        <v>-116494457354.86742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-116494457354.86742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-485393572.31194758</v>
      </c>
      <c r="L3136" s="444">
        <f t="shared" ca="1" si="162"/>
        <v>-116979850927.17937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-116979850927.17937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-487416045.52991402</v>
      </c>
      <c r="L3137" s="444">
        <f t="shared" ca="1" si="162"/>
        <v>-117467266972.70927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-117467266972.70927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-489446945.71962202</v>
      </c>
      <c r="L3138" s="444">
        <f t="shared" ca="1" si="162"/>
        <v>-117956713918.42889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-117956713918.42889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-491486307.99345374</v>
      </c>
      <c r="L3139" s="444">
        <f t="shared" ca="1" si="162"/>
        <v>-118448200226.42235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-118448200226.42235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-493534167.61009306</v>
      </c>
      <c r="L3140" s="444">
        <f t="shared" ca="1" si="162"/>
        <v>-118941734394.03244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-118941734394.03244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-495590559.97513515</v>
      </c>
      <c r="L3141" s="444">
        <f t="shared" ca="1" si="162"/>
        <v>-119437324954.00757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-119437324954.00757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-497655520.64169818</v>
      </c>
      <c r="L3142" s="444">
        <f t="shared" ca="1" si="162"/>
        <v>-119934980474.64926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-119934980474.64926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-499729085.31103855</v>
      </c>
      <c r="L3143" s="444">
        <f t="shared" ca="1" si="162"/>
        <v>-120434709559.9603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-120434709559.9603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-501811289.83316791</v>
      </c>
      <c r="L3144" s="444">
        <f t="shared" ca="1" si="162"/>
        <v>-120936520849.79346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-120936520849.79346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-503902170.20747274</v>
      </c>
      <c r="L3145" s="444">
        <f t="shared" ca="1" si="162"/>
        <v>-121440423020.00093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-121440423020.00093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-506001762.58333713</v>
      </c>
      <c r="L3146" s="444">
        <f t="shared" ca="1" si="162"/>
        <v>-121946424782.58427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-121946424782.58427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-508110103.26076782</v>
      </c>
      <c r="L3147" s="444">
        <f t="shared" ca="1" si="162"/>
        <v>-122454534885.84505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-122454534885.84505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-510227228.69102103</v>
      </c>
      <c r="L3148" s="444">
        <f t="shared" ca="1" si="162"/>
        <v>-122964762114.53607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-122964762114.53607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-512353175.47723365</v>
      </c>
      <c r="L3149" s="444">
        <f t="shared" ca="1" si="162"/>
        <v>-123477115290.01331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-123477115290.01331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-514487980.37505537</v>
      </c>
      <c r="L3150" s="444">
        <f t="shared" ca="1" si="162"/>
        <v>-123991603270.38837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-123991603270.38837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-516631680.29328477</v>
      </c>
      <c r="L3151" s="444">
        <f t="shared" ca="1" si="162"/>
        <v>-124508234950.68166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-124508234950.68166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-518784312.29450697</v>
      </c>
      <c r="L3152" s="444">
        <f t="shared" ca="1" si="162"/>
        <v>-125027019262.97617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-125027019262.97617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-520945913.595734</v>
      </c>
      <c r="L3153" s="444">
        <f t="shared" ca="1" si="162"/>
        <v>-125547965176.5719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-125547965176.5719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-523116521.56904966</v>
      </c>
      <c r="L3154" s="444">
        <f t="shared" ca="1" si="162"/>
        <v>-126071081698.14095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-126071081698.14095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-525296173.74225396</v>
      </c>
      <c r="L3155" s="444">
        <f t="shared" ca="1" si="162"/>
        <v>-126596377871.88319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-126596377871.88319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-527484907.79951328</v>
      </c>
      <c r="L3156" s="444">
        <f t="shared" ca="1" si="162"/>
        <v>-127123862779.68271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-127123862779.68271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-529682761.58201128</v>
      </c>
      <c r="L3157" s="444">
        <f t="shared" ca="1" si="162"/>
        <v>-127653545541.26472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-127653545541.26472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-531889773.08860308</v>
      </c>
      <c r="L3158" s="444">
        <f t="shared" ca="1" si="162"/>
        <v>-128185435314.35333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-128185435314.35333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-534105980.47647214</v>
      </c>
      <c r="L3159" s="444">
        <f t="shared" ca="1" si="162"/>
        <v>-128719541294.8298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-128719541294.8298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-536331422.06179076</v>
      </c>
      <c r="L3160" s="444">
        <f t="shared" ca="1" si="162"/>
        <v>-129255872716.8916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-129255872716.8916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-538566136.32038164</v>
      </c>
      <c r="L3161" s="444">
        <f t="shared" ca="1" si="162"/>
        <v>-129794438853.21199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-129794438853.21199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-540810161.88838327</v>
      </c>
      <c r="L3162" s="444">
        <f t="shared" ca="1" si="162"/>
        <v>-130335249015.10037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-130335249015.10037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-543063537.56291819</v>
      </c>
      <c r="L3163" s="444">
        <f t="shared" ca="1" si="162"/>
        <v>-130878312552.66328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-130878312552.66328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-545326302.30276358</v>
      </c>
      <c r="L3164" s="444">
        <f t="shared" ca="1" si="162"/>
        <v>-131423638854.96605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-131423638854.96605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-547598495.22902524</v>
      </c>
      <c r="L3165" s="444">
        <f t="shared" ca="1" si="162"/>
        <v>-131971237350.19507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-131971237350.19507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-549880155.62581277</v>
      </c>
      <c r="L3166" s="444">
        <f t="shared" ca="1" si="162"/>
        <v>-132521117505.82088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-132521117505.82088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-552171322.94092035</v>
      </c>
      <c r="L3167" s="444">
        <f t="shared" ca="1" si="162"/>
        <v>-133073288828.7618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-133073288828.7618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-554472036.78650749</v>
      </c>
      <c r="L3168" s="444">
        <f t="shared" ca="1" si="162"/>
        <v>-133627760865.54831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-133627760865.54831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-556782336.93978465</v>
      </c>
      <c r="L3169" s="444">
        <f t="shared" ca="1" si="162"/>
        <v>-134184543202.4881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-134184543202.4881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-559102263.34370041</v>
      </c>
      <c r="L3170" s="444">
        <f t="shared" ca="1" si="162"/>
        <v>-134743645465.8318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-134743645465.8318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-561431856.1076324</v>
      </c>
      <c r="L3171" s="444">
        <f t="shared" ca="1" si="162"/>
        <v>-135305077321.93944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-135305077321.93944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-563771155.50808096</v>
      </c>
      <c r="L3172" s="444">
        <f t="shared" ca="1" si="162"/>
        <v>-135868848477.44753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-135868848477.44753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-566120201.98936462</v>
      </c>
      <c r="L3173" s="444">
        <f t="shared" ca="1" si="162"/>
        <v>-136434968679.43689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-136434968679.43689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-568479036.16432035</v>
      </c>
      <c r="L3174" s="444">
        <f t="shared" ca="1" si="162"/>
        <v>-137003447715.60121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-137003447715.60121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-570847698.81500494</v>
      </c>
      <c r="L3175" s="444">
        <f t="shared" ca="1" si="162"/>
        <v>-137574295414.41623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-137574295414.41623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-573226230.89340091</v>
      </c>
      <c r="L3176" s="444">
        <f t="shared" ca="1" si="162"/>
        <v>-138147521645.30963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-138147521645.30963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-575614673.52212346</v>
      </c>
      <c r="L3177" s="444">
        <f t="shared" ca="1" si="162"/>
        <v>-138723136318.83176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-138723136318.83176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-578013067.99513233</v>
      </c>
      <c r="L3178" s="444">
        <f t="shared" ca="1" si="162"/>
        <v>-139301149386.82687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-139301149386.82687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-580421455.77844524</v>
      </c>
      <c r="L3179" s="444">
        <f t="shared" ca="1" si="162"/>
        <v>-139881570842.60532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-139881570842.60532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-582839878.51085544</v>
      </c>
      <c r="L3180" s="444">
        <f t="shared" ca="1" si="162"/>
        <v>-140464410721.11618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-140464410721.11618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-585268378.00465071</v>
      </c>
      <c r="L3181" s="444">
        <f t="shared" ca="1" si="162"/>
        <v>-141049679099.12082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-141049679099.12082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-587706996.2463367</v>
      </c>
      <c r="L3182" s="444">
        <f t="shared" ca="1" si="162"/>
        <v>-141637386095.36716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-141637386095.36716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-590155775.39736319</v>
      </c>
      <c r="L3183" s="444">
        <f t="shared" ca="1" si="162"/>
        <v>-142227541870.76453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-142227541870.76453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-592614757.79485214</v>
      </c>
      <c r="L3184" s="444">
        <f t="shared" ca="1" si="162"/>
        <v>-142820156628.55939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-142820156628.55939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-595083985.95233083</v>
      </c>
      <c r="L3185" s="444">
        <f t="shared" ca="1" si="162"/>
        <v>-143415240614.51172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-143415240614.51172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-597563502.56046546</v>
      </c>
      <c r="L3186" s="444">
        <f t="shared" ca="1" si="162"/>
        <v>-144012804117.07217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-144012804117.07217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-600053350.48780072</v>
      </c>
      <c r="L3187" s="444">
        <f t="shared" ca="1" si="162"/>
        <v>-144612857467.55997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-144612857467.55997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-602553572.78149986</v>
      </c>
      <c r="L3188" s="444">
        <f t="shared" ca="1" si="162"/>
        <v>-145215411040.34146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-145215411040.34146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-605064212.66808939</v>
      </c>
      <c r="L3189" s="444">
        <f t="shared" ca="1" si="162"/>
        <v>-145820475253.00955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-145820475253.00955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-607585313.55420649</v>
      </c>
      <c r="L3190" s="444">
        <f t="shared" ca="1" si="162"/>
        <v>-146428060566.56375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-146428060566.56375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-610116919.027349</v>
      </c>
      <c r="L3191" s="444">
        <f t="shared" ca="1" si="162"/>
        <v>-147038177485.59109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-147038177485.59109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-612659072.85662961</v>
      </c>
      <c r="L3192" s="444">
        <f t="shared" ca="1" si="162"/>
        <v>-147650836558.44772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-147650836558.44772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-615211818.99353218</v>
      </c>
      <c r="L3193" s="444">
        <f t="shared" ca="1" si="162"/>
        <v>-148266048377.44125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-148266048377.44125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-617775201.57267189</v>
      </c>
      <c r="L3194" s="444">
        <f t="shared" ca="1" si="162"/>
        <v>-148883823579.01392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-148883823579.01392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-620349264.91255796</v>
      </c>
      <c r="L3195" s="444">
        <f t="shared" ca="1" si="162"/>
        <v>-149504172843.92648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-149504172843.92648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-622934053.51636028</v>
      </c>
      <c r="L3196" s="444">
        <f t="shared" ca="1" si="162"/>
        <v>-150127106897.44284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-150127106897.44284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-625529612.07267845</v>
      </c>
      <c r="L3197" s="444">
        <f t="shared" ca="1" si="162"/>
        <v>-150752636509.51553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-150752636509.51553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-628135985.45631468</v>
      </c>
      <c r="L3198" s="444">
        <f t="shared" ca="1" si="162"/>
        <v>-151380772494.97186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-151380772494.97186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-630753218.72904944</v>
      </c>
      <c r="L3199" s="444">
        <f t="shared" ca="1" si="162"/>
        <v>-152011525713.7009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-152011525713.7009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-633381357.14042044</v>
      </c>
      <c r="L3200" s="444">
        <f t="shared" ca="1" si="162"/>
        <v>-152644907070.84131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-152644907070.84131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-636020446.12850547</v>
      </c>
      <c r="L3201" s="444">
        <f t="shared" ca="1" si="162"/>
        <v>-153280927516.96982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-153280927516.96982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-638670531.32070756</v>
      </c>
      <c r="L3202" s="444">
        <f t="shared" ca="1" si="162"/>
        <v>-153919598048.29053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-153919598048.29053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-641331658.53454387</v>
      </c>
      <c r="L3203" s="444">
        <f t="shared" ca="1" si="162"/>
        <v>-154560929706.82507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-154560929706.82507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-644003873.77843785</v>
      </c>
      <c r="L3204" s="444">
        <f t="shared" ca="1" si="162"/>
        <v>-155204933580.60352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-155204933580.60352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-646687223.2525146</v>
      </c>
      <c r="L3205" s="444">
        <f t="shared" ca="1" si="162"/>
        <v>-155851620803.85602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-155851620803.85602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-649381753.34940004</v>
      </c>
      <c r="L3206" s="444">
        <f t="shared" ca="1" si="162"/>
        <v>-156501002557.20541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-156501002557.20541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-652087510.6550225</v>
      </c>
      <c r="L3207" s="444">
        <f t="shared" ca="1" si="162"/>
        <v>-157153090067.86044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-157153090067.86044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-654804541.94941854</v>
      </c>
      <c r="L3208" s="444">
        <f t="shared" ca="1" si="162"/>
        <v>-157807894609.80988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-157807894609.80988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-657532894.20754111</v>
      </c>
      <c r="L3209" s="444">
        <f t="shared" ca="1" si="162"/>
        <v>-158465427504.01743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-158465427504.01743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-660272614.60007262</v>
      </c>
      <c r="L3210" s="444">
        <f t="shared" ca="1" si="162"/>
        <v>-159125700118.61749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-159125700118.61749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-663023750.49423957</v>
      </c>
      <c r="L3211" s="444">
        <f t="shared" ca="1" si="162"/>
        <v>-159788723869.11172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-159788723869.11172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-665786349.45463216</v>
      </c>
      <c r="L3212" s="444">
        <f t="shared" ca="1" si="162"/>
        <v>-160454510218.56635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-160454510218.56635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-668560459.24402642</v>
      </c>
      <c r="L3213" s="444">
        <f t="shared" ca="1" si="162"/>
        <v>-161123070677.81036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-161123070677.81036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-671346127.82420981</v>
      </c>
      <c r="L3214" s="444">
        <f t="shared" ca="1" si="162"/>
        <v>-161794416805.63458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-161794416805.63458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-674143403.35681081</v>
      </c>
      <c r="L3215" s="444">
        <f t="shared" ca="1" si="162"/>
        <v>-162468560208.99139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-162468560208.99139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-676952334.20413077</v>
      </c>
      <c r="L3216" s="444">
        <f t="shared" ca="1" si="162"/>
        <v>-163145512543.19553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-163145512543.19553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-679772968.92998135</v>
      </c>
      <c r="L3217" s="444">
        <f t="shared" ca="1" si="162"/>
        <v>-163825285512.12552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-163825285512.12552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-682605356.30052304</v>
      </c>
      <c r="L3218" s="444">
        <f t="shared" ca="1" si="162"/>
        <v>-164507890868.42606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-164507890868.42606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-685449545.28510857</v>
      </c>
      <c r="L3219" s="444">
        <f t="shared" ca="1" si="162"/>
        <v>-165193340413.71115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-165193340413.71115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-688305585.05712974</v>
      </c>
      <c r="L3220" s="444">
        <f t="shared" ca="1" si="162"/>
        <v>-165881645998.76828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-165881645998.76828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-691173524.9948678</v>
      </c>
      <c r="L3221" s="444">
        <f t="shared" ca="1" si="162"/>
        <v>-166572819523.76315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-166572819523.76315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-694053414.68234646</v>
      </c>
      <c r="L3222" s="444">
        <f t="shared" ca="1" si="162"/>
        <v>-167266872938.4455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-167266872938.4455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-696945303.91018951</v>
      </c>
      <c r="L3223" s="444">
        <f t="shared" ca="1" si="162"/>
        <v>-167963818242.35568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-167963818242.35568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-699849242.67648196</v>
      </c>
      <c r="L3224" s="444">
        <f t="shared" ca="1" si="162"/>
        <v>-168663667485.03217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-168663667485.03217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-702765281.18763399</v>
      </c>
      <c r="L3225" s="444">
        <f t="shared" ca="1" si="162"/>
        <v>-169366432766.21979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-169366432766.21979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-705693469.85924911</v>
      </c>
      <c r="L3226" s="444">
        <f t="shared" ca="1" si="162"/>
        <v>-170072126236.07904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-170072126236.07904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-708633859.31699598</v>
      </c>
      <c r="L3227" s="444">
        <f t="shared" ca="1" si="162"/>
        <v>-170780760095.39603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-170780760095.39603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-711586500.39748347</v>
      </c>
      <c r="L3228" s="444">
        <f t="shared" ca="1" si="162"/>
        <v>-171492346595.79352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-171492346595.79352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-714551444.14913964</v>
      </c>
      <c r="L3229" s="444">
        <f t="shared" ca="1" si="162"/>
        <v>-172206898039.94266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-172206898039.94266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-717528741.83309436</v>
      </c>
      <c r="L3230" s="444">
        <f t="shared" ca="1" si="162"/>
        <v>-172924426781.77576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-172924426781.77576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-720518444.92406559</v>
      </c>
      <c r="L3231" s="444">
        <f t="shared" ca="1" si="162"/>
        <v>-173644945226.69983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-173644945226.69983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-723520605.11124933</v>
      </c>
      <c r="L3232" s="444">
        <f t="shared" ca="1" si="162"/>
        <v>-174368465831.81107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-174368465831.81107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-726535274.29921281</v>
      </c>
      <c r="L3233" s="444">
        <f t="shared" ca="1" si="162"/>
        <v>-175095001106.11029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-175095001106.11029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-729562504.6087929</v>
      </c>
      <c r="L3234" s="444">
        <f t="shared" ca="1" si="162"/>
        <v>-175824563610.71909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-175824563610.71909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-732602348.37799621</v>
      </c>
      <c r="L3235" s="444">
        <f t="shared" ca="1" si="162"/>
        <v>-176557165959.09708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-176557165959.09708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-735654858.1629045</v>
      </c>
      <c r="L3236" s="444">
        <f t="shared" ca="1" si="162"/>
        <v>-177292820817.25998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-177292820817.25998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-738720086.73858321</v>
      </c>
      <c r="L3237" s="444">
        <f t="shared" ca="1" si="162"/>
        <v>-178031540903.99857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-178031540903.99857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-741798087.09999406</v>
      </c>
      <c r="L3238" s="444">
        <f t="shared" ca="1" si="162"/>
        <v>-178773338991.09857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-178773338991.09857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-744888912.46291065</v>
      </c>
      <c r="L3239" s="444">
        <f t="shared" ca="1" si="162"/>
        <v>-179518227903.56149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-179518227903.56149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-747992616.26483953</v>
      </c>
      <c r="L3240" s="444">
        <f t="shared" ca="1" si="162"/>
        <v>-180266220519.82632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-180266220519.82632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-751109252.16594303</v>
      </c>
      <c r="L3241" s="444">
        <f t="shared" ca="1" si="162"/>
        <v>-181017329771.99228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-181017329771.99228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-754238874.04996777</v>
      </c>
      <c r="L3242" s="444">
        <f t="shared" ca="1" si="162"/>
        <v>-181771568646.04224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-181771568646.04224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-757381536.02517593</v>
      </c>
      <c r="L3243" s="444">
        <f t="shared" ca="1" si="162"/>
        <v>-182528950182.06741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-182528950182.06741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-760537292.42528093</v>
      </c>
      <c r="L3244" s="444">
        <f t="shared" ca="1" si="162"/>
        <v>-183289487474.49271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-183289487474.49271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-763706197.8103863</v>
      </c>
      <c r="L3245" s="444">
        <f t="shared" ca="1" si="162"/>
        <v>-184053193672.3031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-184053193672.3031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-766888306.9679296</v>
      </c>
      <c r="L3246" s="444">
        <f t="shared" ca="1" si="162"/>
        <v>-184820081979.27103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-184820081979.27103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-770083674.91362929</v>
      </c>
      <c r="L3247" s="444">
        <f t="shared" ca="1" si="162"/>
        <v>-185590165654.18466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-185590165654.18466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-773292356.89243603</v>
      </c>
      <c r="L3248" s="444">
        <f t="shared" ca="1" si="162"/>
        <v>-186363458011.07709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-186363458011.07709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-776514408.37948787</v>
      </c>
      <c r="L3249" s="444">
        <f t="shared" ca="1" si="162"/>
        <v>-187139972419.45657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-187139972419.45657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-779749885.08106899</v>
      </c>
      <c r="L3250" s="444">
        <f t="shared" ca="1" si="162"/>
        <v>-187919722304.53763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-187919722304.53763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-782998842.93557346</v>
      </c>
      <c r="L3251" s="444">
        <f t="shared" ca="1" si="162"/>
        <v>-188702721147.47321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-188702721147.47321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-786261338.11447167</v>
      </c>
      <c r="L3252" s="444">
        <f t="shared" ca="1" si="162"/>
        <v>-189488982485.58768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-189488982485.58768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-789537427.02328193</v>
      </c>
      <c r="L3253" s="444">
        <f t="shared" ca="1" si="162"/>
        <v>-190278519912.61096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-190278519912.61096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-792827166.30254567</v>
      </c>
      <c r="L3254" s="444">
        <f t="shared" ca="1" si="162"/>
        <v>-191071347078.91351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-191071347078.91351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-796130612.82880628</v>
      </c>
      <c r="L3255" s="444">
        <f t="shared" ca="1" si="162"/>
        <v>-191867477691.74231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-191867477691.74231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-799447823.71559298</v>
      </c>
      <c r="L3256" s="444">
        <f t="shared" ca="1" si="162"/>
        <v>-192666925515.45792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-192666925515.45792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-802778856.31440794</v>
      </c>
      <c r="L3257" s="444">
        <f t="shared" ca="1" si="162"/>
        <v>-193469704371.77234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-193469704371.77234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-806123768.21571803</v>
      </c>
      <c r="L3258" s="444">
        <f t="shared" ca="1" si="162"/>
        <v>-194275828139.98807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-194275828139.98807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-809482617.24995029</v>
      </c>
      <c r="L3259" s="444">
        <f t="shared" ca="1" si="162"/>
        <v>-195085310757.23801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-195085310757.23801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-812855461.48849165</v>
      </c>
      <c r="L3260" s="444">
        <f t="shared" ca="1" si="162"/>
        <v>-195898166218.7265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-195898166218.7265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-816242359.24469376</v>
      </c>
      <c r="L3261" s="444">
        <f t="shared" ca="1" si="162"/>
        <v>-196714408577.97119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-196714408577.97119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-819643369.07488</v>
      </c>
      <c r="L3262" s="444">
        <f t="shared" ca="1" si="162"/>
        <v>-197534051947.04608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-197534051947.04608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-823058549.77935863</v>
      </c>
      <c r="L3263" s="444">
        <f t="shared" ca="1" si="162"/>
        <v>-198357110496.82544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-198357110496.82544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-826487960.40343928</v>
      </c>
      <c r="L3264" s="444">
        <f t="shared" ca="1" si="162"/>
        <v>-199183598457.22888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-199183598457.22888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-829931660.23845363</v>
      </c>
      <c r="L3265" s="444">
        <f t="shared" ca="1" si="162"/>
        <v>-200013530117.46735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-200013530117.46735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-833389708.82278061</v>
      </c>
      <c r="L3266" s="444">
        <f t="shared" ca="1" si="162"/>
        <v>-200846919826.29013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-200846919826.29013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-836862165.9428755</v>
      </c>
      <c r="L3267" s="444">
        <f t="shared" ca="1" si="162"/>
        <v>-201683781992.233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-201683781992.233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-840349091.63430417</v>
      </c>
      <c r="L3268" s="444">
        <f t="shared" ca="1" si="162"/>
        <v>-202524131083.86731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-202524131083.86731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-843850546.1827805</v>
      </c>
      <c r="L3269" s="444">
        <f t="shared" ca="1" si="162"/>
        <v>-203367981630.05008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-203367981630.05008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-847366590.12520862</v>
      </c>
      <c r="L3270" s="444">
        <f t="shared" ca="1" si="162"/>
        <v>-204215348220.17529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-204215348220.17529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-850897284.2507304</v>
      </c>
      <c r="L3271" s="444">
        <f t="shared" ca="1" si="162"/>
        <v>-205066245504.42603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-205066245504.42603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-854442689.60177505</v>
      </c>
      <c r="L3272" s="444">
        <f t="shared" ca="1" si="162"/>
        <v>-205920688194.0278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-205920688194.0278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-858002867.47511578</v>
      </c>
      <c r="L3273" s="444">
        <f t="shared" ca="1" si="162"/>
        <v>-206778691061.50293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-206778691061.50293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-861577879.42292881</v>
      </c>
      <c r="L3274" s="444">
        <f t="shared" ca="1" si="162"/>
        <v>-207640268940.92587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-207640268940.92587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-865167787.25385773</v>
      </c>
      <c r="L3275" s="444">
        <f t="shared" ca="1" si="162"/>
        <v>-208505436728.17972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-208505436728.17972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-868772653.03408217</v>
      </c>
      <c r="L3276" s="444">
        <f t="shared" ca="1" si="162"/>
        <v>-209374209381.21381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-209374209381.21381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-872392539.08839083</v>
      </c>
      <c r="L3277" s="444">
        <f t="shared" ca="1" si="162"/>
        <v>-210246601920.30219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-210246601920.30219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-876027508.00125909</v>
      </c>
      <c r="L3278" s="444">
        <f t="shared" ca="1" si="162"/>
        <v>-211122629428.30344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-211122629428.30344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-879677622.61793101</v>
      </c>
      <c r="L3279" s="444">
        <f t="shared" ca="1" si="162"/>
        <v>-212002307050.92136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-212002307050.92136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-883342946.04550564</v>
      </c>
      <c r="L3280" s="444">
        <f t="shared" ca="1" si="162"/>
        <v>-212885649996.96686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-212885649996.96686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-887023541.65402853</v>
      </c>
      <c r="L3281" s="444">
        <f t="shared" ca="1" si="162"/>
        <v>-213772673538.62088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-213772673538.62088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-890719473.07758701</v>
      </c>
      <c r="L3282" s="444">
        <f t="shared" ca="1" si="162"/>
        <v>-214663393011.69846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-214663393011.69846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-894430804.21541011</v>
      </c>
      <c r="L3283" s="444">
        <f t="shared" ca="1" si="162"/>
        <v>-215557823815.91388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-215557823815.91388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-898157599.23297453</v>
      </c>
      <c r="L3284" s="444">
        <f t="shared" ca="1" si="162"/>
        <v>-216455981415.14685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-216455981415.14685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-901899922.56311202</v>
      </c>
      <c r="L3285" s="444">
        <f t="shared" ca="1" si="162"/>
        <v>-217357881337.70996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-217357881337.70996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-905657838.907125</v>
      </c>
      <c r="L3286" s="444">
        <f t="shared" ca="1" si="162"/>
        <v>-218263539176.6171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-218263539176.6171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-909431413.23590457</v>
      </c>
      <c r="L3287" s="444">
        <f t="shared" ca="1" si="162"/>
        <v>-219172970589.853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-219172970589.853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-913220710.79105401</v>
      </c>
      <c r="L3288" s="444">
        <f t="shared" ca="1" si="162"/>
        <v>-220086191300.64404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-220086191300.64404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-917025797.08601665</v>
      </c>
      <c r="L3289" s="444">
        <f t="shared" ca="1" si="162"/>
        <v>-221003217097.73007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-221003217097.73007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-920846737.9072088</v>
      </c>
      <c r="L3290" s="444">
        <f t="shared" ca="1" si="162"/>
        <v>-221924063835.63727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-221924063835.63727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-924683599.31515527</v>
      </c>
      <c r="L3291" s="444">
        <f t="shared" ca="1" si="162"/>
        <v>-222848747434.95242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-222848747434.95242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-928536447.64563525</v>
      </c>
      <c r="L3292" s="444">
        <f t="shared" ca="1" si="162"/>
        <v>-223777283882.59805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-223777283882.59805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-932405349.51082516</v>
      </c>
      <c r="L3293" s="444">
        <f t="shared" ca="1" si="162"/>
        <v>-224709689232.10889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-224709689232.10889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-936290371.80045366</v>
      </c>
      <c r="L3294" s="444">
        <f t="shared" ca="1" si="162"/>
        <v>-225645979603.90933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-225645979603.90933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-940191581.68295562</v>
      </c>
      <c r="L3295" s="444">
        <f t="shared" ca="1" si="162"/>
        <v>-226586171185.59229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-226586171185.59229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-944109046.6066345</v>
      </c>
      <c r="L3296" s="444">
        <f t="shared" ca="1" si="162"/>
        <v>-227530280232.19891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-227530280232.19891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-948042834.30082881</v>
      </c>
      <c r="L3297" s="444">
        <f t="shared" ca="1" si="162"/>
        <v>-228478323066.49976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-228478323066.49976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-951993012.77708232</v>
      </c>
      <c r="L3298" s="444">
        <f t="shared" ca="1" si="162"/>
        <v>-229430316079.27682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-229430316079.27682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-955959650.33032012</v>
      </c>
      <c r="L3299" s="444">
        <f t="shared" ca="1" si="162"/>
        <v>-230386275729.60715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-230386275729.60715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-959942815.54002976</v>
      </c>
      <c r="L3300" s="444">
        <f t="shared" ca="1" si="162"/>
        <v>-231346218545.14719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-231346218545.14719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-963942577.27144659</v>
      </c>
      <c r="L3301" s="444">
        <f t="shared" ca="1" si="162"/>
        <v>-232310161122.41864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-232310161122.41864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-967959004.67674434</v>
      </c>
      <c r="L3302" s="444">
        <f t="shared" ca="1" si="162"/>
        <v>-233278120127.0954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-233278120127.0954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-971992167.19623077</v>
      </c>
      <c r="L3303" s="444">
        <f t="shared" ca="1" si="162"/>
        <v>-234250112294.29163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-234250112294.29163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-976042134.5595485</v>
      </c>
      <c r="L3304" s="444">
        <f t="shared" ca="1" si="162"/>
        <v>-235226154428.85117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-235226154428.85117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-980108976.7868799</v>
      </c>
      <c r="L3305" s="444">
        <f t="shared" ca="1" si="162"/>
        <v>-236206263405.63803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-236206263405.63803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-984192764.19015849</v>
      </c>
      <c r="L3306" s="444">
        <f t="shared" ca="1" si="162"/>
        <v>-237190456169.82819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-237190456169.82819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-988293567.37428427</v>
      </c>
      <c r="L3307" s="444">
        <f t="shared" ca="1" si="162"/>
        <v>-238178749737.20248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-238178749737.20248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-992411457.23834383</v>
      </c>
      <c r="L3308" s="444">
        <f t="shared" ca="1" si="162"/>
        <v>-239171161194.44083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-239171161194.44083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-996546504.9768368</v>
      </c>
      <c r="L3309" s="444">
        <f t="shared" ca="1" si="162"/>
        <v>-240167707699.41766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-240167707699.41766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-1000698782.0809069</v>
      </c>
      <c r="L3310" s="444">
        <f t="shared" ca="1" si="162"/>
        <v>-241168406481.49857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-241168406481.49857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-1004868360.3395773</v>
      </c>
      <c r="L3311" s="444">
        <f t="shared" ca="1" si="162"/>
        <v>-242173274841.83813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-242173274841.83813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-1009055311.8409922</v>
      </c>
      <c r="L3312" s="444">
        <f t="shared" ca="1" si="162"/>
        <v>-243182330153.67914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-243182330153.67914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-1013259708.9736632</v>
      </c>
      <c r="L3313" s="444">
        <f t="shared" ca="1" si="162"/>
        <v>-244195589862.6528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-244195589862.6528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-1017481624.4277201</v>
      </c>
      <c r="L3314" s="444">
        <f t="shared" ca="1" si="162"/>
        <v>-245213071487.08054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-245213071487.08054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-1021721131.196169</v>
      </c>
      <c r="L3315" s="444">
        <f t="shared" ca="1" si="162"/>
        <v>-246234792618.2767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-246234792618.2767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-1025978302.5761529</v>
      </c>
      <c r="L3316" s="444">
        <f t="shared" ca="1" si="162"/>
        <v>-247260770920.85284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-247260770920.85284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-1030253212.1702201</v>
      </c>
      <c r="L3317" s="444">
        <f t="shared" ca="1" si="162"/>
        <v>-248291024133.02307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-248291024133.02307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-1034545933.8875961</v>
      </c>
      <c r="L3318" s="444">
        <f t="shared" ca="1" si="162"/>
        <v>-249325570066.91068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-249325570066.91068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-1038856541.9454612</v>
      </c>
      <c r="L3319" s="444">
        <f t="shared" ca="1" si="162"/>
        <v>-250364426608.85614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-250364426608.85614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-1043185110.8702339</v>
      </c>
      <c r="L3320" s="444">
        <f t="shared" ca="1" si="162"/>
        <v>-251407611719.72638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-251407611719.72638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-1047531715.4988599</v>
      </c>
      <c r="L3321" s="444">
        <f t="shared" ca="1" si="162"/>
        <v>-252455143435.22525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-252455143435.22525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-1051896430.980105</v>
      </c>
      <c r="L3322" s="444">
        <f t="shared" ca="1" si="162"/>
        <v>-253507039866.20535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-253507039866.20535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-1056279332.7758557</v>
      </c>
      <c r="L3323" s="444">
        <f t="shared" ref="L3323:L3577" ca="1" si="167">I3323-J3323+K3323</f>
        <v>-254563319198.9812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-254563319198.9812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-1060680496.6624218</v>
      </c>
      <c r="L3324" s="444">
        <f t="shared" ca="1" si="167"/>
        <v>-255623999695.64362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-255623999695.64362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-1065099998.7318484</v>
      </c>
      <c r="L3325" s="444">
        <f t="shared" ca="1" si="167"/>
        <v>-256689099694.37546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-256689099694.37546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-1069537915.393231</v>
      </c>
      <c r="L3326" s="444">
        <f t="shared" ca="1" si="167"/>
        <v>-257758637609.76868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-257758637609.76868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-1073994323.3740363</v>
      </c>
      <c r="L3327" s="444">
        <f t="shared" ca="1" si="167"/>
        <v>-258832631933.1427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-258832631933.1427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-1078469299.7214279</v>
      </c>
      <c r="L3328" s="444">
        <f t="shared" ca="1" si="167"/>
        <v>-259911101232.86414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-259911101232.86414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-1082962921.8036005</v>
      </c>
      <c r="L3329" s="444">
        <f t="shared" ca="1" si="167"/>
        <v>-260994064154.66772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-260994064154.66772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-1087475267.3111155</v>
      </c>
      <c r="L3330" s="444">
        <f t="shared" ca="1" si="167"/>
        <v>-262081539421.97885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-262081539421.97885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-1092006414.2582452</v>
      </c>
      <c r="L3331" s="444">
        <f t="shared" ca="1" si="167"/>
        <v>-263173545836.23709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-263173545836.23709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-1096556440.9843211</v>
      </c>
      <c r="L3332" s="444">
        <f t="shared" ca="1" si="167"/>
        <v>-264270102277.22141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-264270102277.22141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-1101125426.1550891</v>
      </c>
      <c r="L3333" s="444">
        <f t="shared" ca="1" si="167"/>
        <v>-265371227703.3765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-265371227703.3765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-1105713448.7640686</v>
      </c>
      <c r="L3334" s="444">
        <f t="shared" ca="1" si="167"/>
        <v>-266476941152.14056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-266476941152.14056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-1110320588.133919</v>
      </c>
      <c r="L3335" s="444">
        <f t="shared" ca="1" si="167"/>
        <v>-267587261740.27448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-267587261740.27448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-1114946923.9178102</v>
      </c>
      <c r="L3336" s="444">
        <f t="shared" ca="1" si="167"/>
        <v>-268702208664.19229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-268702208664.19229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-1119592536.1008012</v>
      </c>
      <c r="L3337" s="444">
        <f t="shared" ca="1" si="167"/>
        <v>-269821801200.29309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-269821801200.29309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-1124257505.0012212</v>
      </c>
      <c r="L3338" s="444">
        <f t="shared" ca="1" si="167"/>
        <v>-270946058705.29431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-270946058705.29431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-1128941911.2720597</v>
      </c>
      <c r="L3339" s="444">
        <f t="shared" ca="1" si="167"/>
        <v>-272075000616.56638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-272075000616.56638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-1133645835.90236</v>
      </c>
      <c r="L3340" s="444">
        <f t="shared" ca="1" si="167"/>
        <v>-273208646452.46875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-273208646452.46875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-1138369360.2186198</v>
      </c>
      <c r="L3341" s="444">
        <f t="shared" ca="1" si="167"/>
        <v>-274347015812.68738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-274347015812.68738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-1143112565.8861976</v>
      </c>
      <c r="L3342" s="444">
        <f t="shared" ca="1" si="167"/>
        <v>-275490128378.57355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-275490128378.57355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-1147875534.9107232</v>
      </c>
      <c r="L3343" s="444">
        <f t="shared" ca="1" si="167"/>
        <v>-276638003913.48425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-276638003913.48425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-1152658349.6395178</v>
      </c>
      <c r="L3344" s="444">
        <f t="shared" ca="1" si="167"/>
        <v>-277790662263.12378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-277790662263.12378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-1157461092.7630157</v>
      </c>
      <c r="L3345" s="444">
        <f t="shared" ca="1" si="167"/>
        <v>-278948123355.88678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-278948123355.88678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-1162283847.316195</v>
      </c>
      <c r="L3346" s="444">
        <f t="shared" ca="1" si="167"/>
        <v>-280110407203.203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-280110407203.203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-1167126696.6800125</v>
      </c>
      <c r="L3347" s="444">
        <f t="shared" ca="1" si="167"/>
        <v>-281277533899.883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-281277533899.883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-1171989724.5828457</v>
      </c>
      <c r="L3348" s="444">
        <f t="shared" ca="1" si="167"/>
        <v>-282449523624.46582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-282449523624.46582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-1176873015.1019409</v>
      </c>
      <c r="L3349" s="444">
        <f t="shared" ca="1" si="167"/>
        <v>-283626396639.56775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-283626396639.56775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-1181776652.6648655</v>
      </c>
      <c r="L3350" s="444">
        <f t="shared" ca="1" si="167"/>
        <v>-284808173292.2326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-284808173292.2326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-1186700722.0509691</v>
      </c>
      <c r="L3351" s="444">
        <f t="shared" ca="1" si="167"/>
        <v>-285994874014.28357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-285994874014.28357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-1191645308.3928483</v>
      </c>
      <c r="L3352" s="444">
        <f t="shared" ca="1" si="167"/>
        <v>-287186519322.67639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-287186519322.67639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-1196610497.1778183</v>
      </c>
      <c r="L3353" s="444">
        <f t="shared" ca="1" si="167"/>
        <v>-288383129819.85419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-288383129819.85419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-1201596374.2493925</v>
      </c>
      <c r="L3354" s="444">
        <f t="shared" ca="1" si="167"/>
        <v>-289584726194.10358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-289584726194.10358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-1206603025.8087649</v>
      </c>
      <c r="L3355" s="444">
        <f t="shared" ca="1" si="167"/>
        <v>-290791329219.91235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-290791329219.91235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-1211630538.4163015</v>
      </c>
      <c r="L3356" s="444">
        <f t="shared" ca="1" si="167"/>
        <v>-292002959758.32867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-292002959758.32867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-1216678998.993036</v>
      </c>
      <c r="L3357" s="444">
        <f t="shared" ca="1" si="167"/>
        <v>-293219638757.32172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-293219638757.32172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-1221748494.8221738</v>
      </c>
      <c r="L3358" s="444">
        <f t="shared" ca="1" si="167"/>
        <v>-294441387252.14386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-294441387252.14386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-1226839113.5505993</v>
      </c>
      <c r="L3359" s="444">
        <f t="shared" ca="1" si="167"/>
        <v>-295668226365.69446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-295668226365.69446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-1231950943.1903934</v>
      </c>
      <c r="L3360" s="444">
        <f t="shared" ca="1" si="167"/>
        <v>-296900177308.88483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-296900177308.88483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-1237084072.1203535</v>
      </c>
      <c r="L3361" s="444">
        <f t="shared" ca="1" si="167"/>
        <v>-298137261381.00519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-298137261381.00519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-1242238589.0875216</v>
      </c>
      <c r="L3362" s="444">
        <f t="shared" ca="1" si="167"/>
        <v>-299379499970.09271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-299379499970.09271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-1247414583.2087197</v>
      </c>
      <c r="L3363" s="444">
        <f t="shared" ca="1" si="167"/>
        <v>-300626914553.30145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-300626914553.30145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-1252612143.9720893</v>
      </c>
      <c r="L3364" s="444">
        <f t="shared" ca="1" si="167"/>
        <v>-301879526697.27356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-301879526697.27356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-1257831361.2386398</v>
      </c>
      <c r="L3365" s="444">
        <f t="shared" ca="1" si="167"/>
        <v>-303137358058.51221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-303137358058.51221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-1263072325.2438009</v>
      </c>
      <c r="L3366" s="444">
        <f t="shared" ca="1" si="167"/>
        <v>-304400430383.75598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-304400430383.75598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-1268335126.5989833</v>
      </c>
      <c r="L3367" s="444">
        <f t="shared" ca="1" si="167"/>
        <v>-305668765510.35498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-305668765510.35498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-1273619856.2931457</v>
      </c>
      <c r="L3368" s="444">
        <f t="shared" ca="1" si="167"/>
        <v>-306942385366.64813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-306942385366.64813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-1278926605.6943672</v>
      </c>
      <c r="L3369" s="444">
        <f t="shared" ca="1" si="167"/>
        <v>-308221311972.34253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-308221311972.34253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-1284255466.5514271</v>
      </c>
      <c r="L3370" s="444">
        <f t="shared" ca="1" si="167"/>
        <v>-309505567438.89398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-309505567438.89398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-1289606530.9953916</v>
      </c>
      <c r="L3371" s="444">
        <f t="shared" ca="1" si="167"/>
        <v>-310795173969.88934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-310795173969.88934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-1294979891.5412056</v>
      </c>
      <c r="L3372" s="444">
        <f t="shared" ca="1" si="167"/>
        <v>-312090153861.43054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-312090153861.43054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-1300375641.089294</v>
      </c>
      <c r="L3373" s="444">
        <f t="shared" ca="1" si="167"/>
        <v>-313390529502.51984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-313390529502.51984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-1305793872.927166</v>
      </c>
      <c r="L3374" s="444">
        <f t="shared" ca="1" si="167"/>
        <v>-314696323375.44702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-314696323375.44702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-1311234680.7310293</v>
      </c>
      <c r="L3375" s="444">
        <f t="shared" ca="1" si="167"/>
        <v>-316007558056.17804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-316007558056.17804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-1316698158.5674086</v>
      </c>
      <c r="L3376" s="444">
        <f t="shared" ca="1" si="167"/>
        <v>-317324256214.74542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-317324256214.74542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-1322184400.8947725</v>
      </c>
      <c r="L3377" s="444">
        <f t="shared" ca="1" si="167"/>
        <v>-318646440615.6402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-318646440615.6402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-1327693502.5651674</v>
      </c>
      <c r="L3378" s="444">
        <f t="shared" ca="1" si="167"/>
        <v>-319974134118.20538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-319974134118.20538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-1333225558.8258557</v>
      </c>
      <c r="L3379" s="444">
        <f t="shared" ca="1" si="167"/>
        <v>-321307359677.03125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-321307359677.03125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-1338780665.3209636</v>
      </c>
      <c r="L3380" s="444">
        <f t="shared" ca="1" si="167"/>
        <v>-322646140342.35223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-322646140342.35223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-1344358918.0931344</v>
      </c>
      <c r="L3381" s="444">
        <f t="shared" ca="1" si="167"/>
        <v>-323990499260.44537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-323990499260.44537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-1349960413.5851891</v>
      </c>
      <c r="L3382" s="444">
        <f t="shared" ca="1" si="167"/>
        <v>-325340459674.03058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-325340459674.03058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-1355585248.641794</v>
      </c>
      <c r="L3383" s="444">
        <f t="shared" ca="1" si="167"/>
        <v>-326696044922.67236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-326696044922.67236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-1361233520.5111349</v>
      </c>
      <c r="L3384" s="444">
        <f t="shared" ca="1" si="167"/>
        <v>-328057278443.18347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-328057278443.18347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-1366905326.8465977</v>
      </c>
      <c r="L3385" s="444">
        <f t="shared" ca="1" si="167"/>
        <v>-329424183770.03009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-329424183770.03009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-1372600765.7084587</v>
      </c>
      <c r="L3386" s="444">
        <f t="shared" ca="1" si="167"/>
        <v>-330796784535.73853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-330796784535.73853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-1378319935.5655773</v>
      </c>
      <c r="L3387" s="444">
        <f t="shared" ca="1" si="167"/>
        <v>-332175104471.30408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-332175104471.30408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-1384062935.2971003</v>
      </c>
      <c r="L3388" s="444">
        <f t="shared" ca="1" si="167"/>
        <v>-333559167406.6012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-333559167406.6012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-1389829864.1941717</v>
      </c>
      <c r="L3389" s="444">
        <f t="shared" ca="1" si="167"/>
        <v>-334948997270.79535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-334948997270.79535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-1395620821.9616473</v>
      </c>
      <c r="L3390" s="444">
        <f t="shared" ca="1" si="167"/>
        <v>-336344618092.75702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-336344618092.75702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-1401435908.719821</v>
      </c>
      <c r="L3391" s="444">
        <f t="shared" ca="1" si="167"/>
        <v>-337746054001.47687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-337746054001.47687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-1407275225.0061536</v>
      </c>
      <c r="L3392" s="444">
        <f t="shared" ca="1" si="167"/>
        <v>-339153329226.48303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-339153329226.48303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-1413138871.7770126</v>
      </c>
      <c r="L3393" s="444">
        <f t="shared" ca="1" si="167"/>
        <v>-340566468098.26007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-340566468098.26007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-1419026950.4094169</v>
      </c>
      <c r="L3394" s="444">
        <f t="shared" ca="1" si="167"/>
        <v>-341985495048.66949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-341985495048.66949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-1424939562.7027895</v>
      </c>
      <c r="L3395" s="444">
        <f t="shared" ca="1" si="167"/>
        <v>-343410434611.37231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-343410434611.37231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-1430876810.880718</v>
      </c>
      <c r="L3396" s="444">
        <f t="shared" ca="1" si="167"/>
        <v>-344841311422.25305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-344841311422.25305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-1436838797.592721</v>
      </c>
      <c r="L3397" s="444">
        <f t="shared" ca="1" si="167"/>
        <v>-346278150219.84576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-346278150219.84576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-1442825625.916024</v>
      </c>
      <c r="L3398" s="444">
        <f t="shared" ca="1" si="167"/>
        <v>-347720975845.76178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-347720975845.76178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-1448837399.3573408</v>
      </c>
      <c r="L3399" s="444">
        <f t="shared" ca="1" si="167"/>
        <v>-349169813245.11914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-349169813245.11914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-1454874221.8546631</v>
      </c>
      <c r="L3400" s="444">
        <f t="shared" ca="1" si="167"/>
        <v>-350624687466.97382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-350624687466.97382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-1460936197.7790575</v>
      </c>
      <c r="L3401" s="444">
        <f t="shared" ca="1" si="167"/>
        <v>-352085623664.75287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-352085623664.75287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-1467023431.9364703</v>
      </c>
      <c r="L3402" s="444">
        <f t="shared" ca="1" si="167"/>
        <v>-353552647096.68933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-353552647096.68933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-1473136029.5695388</v>
      </c>
      <c r="L3403" s="444">
        <f t="shared" ca="1" si="167"/>
        <v>-355025783126.25885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-355025783126.25885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-1479274096.359412</v>
      </c>
      <c r="L3404" s="444">
        <f t="shared" ca="1" si="167"/>
        <v>-356505057222.61829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-356505057222.61829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-1485437738.4275761</v>
      </c>
      <c r="L3405" s="444">
        <f t="shared" ca="1" si="167"/>
        <v>-357990494961.04584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-357990494961.04584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-1491627062.3376911</v>
      </c>
      <c r="L3406" s="444">
        <f t="shared" ca="1" si="167"/>
        <v>-359482122023.38354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-359482122023.38354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-1497842175.0974314</v>
      </c>
      <c r="L3407" s="444">
        <f t="shared" ca="1" si="167"/>
        <v>-360979964198.48096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-360979964198.48096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-1504083184.1603372</v>
      </c>
      <c r="L3408" s="444">
        <f t="shared" ca="1" si="167"/>
        <v>-362484047382.6413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-362484047382.6413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-1510350197.4276721</v>
      </c>
      <c r="L3409" s="444">
        <f t="shared" ca="1" si="167"/>
        <v>-363994397580.06897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-363994397580.06897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-1516643323.2502873</v>
      </c>
      <c r="L3410" s="444">
        <f t="shared" ca="1" si="167"/>
        <v>-365511040903.31927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-365511040903.31927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-1522962670.4304969</v>
      </c>
      <c r="L3411" s="444">
        <f t="shared" ca="1" si="167"/>
        <v>-367034003573.74976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-367034003573.74976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-1529308348.2239573</v>
      </c>
      <c r="L3412" s="444">
        <f t="shared" ca="1" si="167"/>
        <v>-368563311921.97369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-368563311921.97369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-1535680466.341557</v>
      </c>
      <c r="L3413" s="444">
        <f t="shared" ca="1" si="167"/>
        <v>-370098992388.31525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-370098992388.31525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-1542079134.9513135</v>
      </c>
      <c r="L3414" s="444">
        <f t="shared" ca="1" si="167"/>
        <v>-371641071523.26654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-371641071523.26654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-1548504464.6802773</v>
      </c>
      <c r="L3415" s="444">
        <f t="shared" ca="1" si="167"/>
        <v>-373189575987.94684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-373189575987.94684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-1554956566.6164451</v>
      </c>
      <c r="L3416" s="444">
        <f t="shared" ca="1" si="167"/>
        <v>-374744532554.56329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-374744532554.56329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-1561435552.3106804</v>
      </c>
      <c r="L3417" s="444">
        <f t="shared" ca="1" si="167"/>
        <v>-376305968106.87396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-376305968106.87396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-1567941533.7786415</v>
      </c>
      <c r="L3418" s="444">
        <f t="shared" ca="1" si="167"/>
        <v>-377873909640.65259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-377873909640.65259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-1574474623.5027192</v>
      </c>
      <c r="L3419" s="444">
        <f t="shared" ca="1" si="167"/>
        <v>-379448384264.15533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-379448384264.15533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-1581034934.4339805</v>
      </c>
      <c r="L3420" s="444">
        <f t="shared" ca="1" si="167"/>
        <v>-381029419198.58929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-381029419198.58929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-1587622579.994122</v>
      </c>
      <c r="L3421" s="444">
        <f t="shared" ca="1" si="167"/>
        <v>-382617041778.58344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-382617041778.58344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-1594237674.077431</v>
      </c>
      <c r="L3422" s="444">
        <f t="shared" ca="1" si="167"/>
        <v>-384211279452.66089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-384211279452.66089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-1600880331.0527537</v>
      </c>
      <c r="L3423" s="444">
        <f t="shared" ca="1" si="167"/>
        <v>-385812159783.71362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-385812159783.71362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-1607550665.7654734</v>
      </c>
      <c r="L3424" s="444">
        <f t="shared" ca="1" si="167"/>
        <v>-387419710449.47913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-387419710449.47913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-1614248793.5394964</v>
      </c>
      <c r="L3425" s="444">
        <f t="shared" ca="1" si="167"/>
        <v>-389033959243.01862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-389033959243.01862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-1620974830.1792443</v>
      </c>
      <c r="L3426" s="444">
        <f t="shared" ca="1" si="167"/>
        <v>-390654934073.19788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-390654934073.19788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-1627728891.9716578</v>
      </c>
      <c r="L3427" s="444">
        <f t="shared" ca="1" si="167"/>
        <v>-392282662965.16956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-392282662965.16956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-1634511095.6882064</v>
      </c>
      <c r="L3428" s="444">
        <f t="shared" ca="1" si="167"/>
        <v>-393917174060.85779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-393917174060.85779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-1641321558.5869074</v>
      </c>
      <c r="L3429" s="444">
        <f t="shared" ca="1" si="167"/>
        <v>-395558495619.4447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-395558495619.4447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-1648160398.4143529</v>
      </c>
      <c r="L3430" s="444">
        <f t="shared" ca="1" si="167"/>
        <v>-397206656017.85907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-397206656017.85907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-1655027733.4077461</v>
      </c>
      <c r="L3431" s="444">
        <f t="shared" ca="1" si="167"/>
        <v>-398861683751.26685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-398861683751.26685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-1661923682.2969451</v>
      </c>
      <c r="L3432" s="444">
        <f t="shared" ca="1" si="167"/>
        <v>-400523607433.56378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-400523607433.56378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-1668848364.3065157</v>
      </c>
      <c r="L3433" s="444">
        <f t="shared" ca="1" si="167"/>
        <v>-402192455797.8703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-402192455797.8703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-1675801899.1577928</v>
      </c>
      <c r="L3434" s="444">
        <f t="shared" ca="1" si="167"/>
        <v>-403868257697.02808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-403868257697.02808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-1682784407.0709503</v>
      </c>
      <c r="L3435" s="444">
        <f t="shared" ca="1" si="167"/>
        <v>-405551042104.099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-405551042104.099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-1689796008.7670791</v>
      </c>
      <c r="L3436" s="444">
        <f t="shared" ca="1" si="167"/>
        <v>-407240838112.86609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-407240838112.86609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-1696836825.4702754</v>
      </c>
      <c r="L3437" s="444">
        <f t="shared" ca="1" si="167"/>
        <v>-408937674938.33636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-408937674938.33636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-1703906978.9097347</v>
      </c>
      <c r="L3438" s="444">
        <f t="shared" ca="1" si="167"/>
        <v>-410641581917.24609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-410641581917.24609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-1711006591.3218586</v>
      </c>
      <c r="L3439" s="444">
        <f t="shared" ca="1" si="167"/>
        <v>-412352588508.56793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-412352588508.56793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-1718135785.4523664</v>
      </c>
      <c r="L3440" s="444">
        <f t="shared" ca="1" si="167"/>
        <v>-414070724294.02032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-414070724294.02032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-1725294684.558418</v>
      </c>
      <c r="L3441" s="444">
        <f t="shared" ca="1" si="167"/>
        <v>-415796018978.57874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-415796018978.57874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-1732483412.4107447</v>
      </c>
      <c r="L3442" s="444">
        <f t="shared" ca="1" si="167"/>
        <v>-417528502390.9895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-417528502390.9895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-1739702093.2957895</v>
      </c>
      <c r="L3443" s="444">
        <f t="shared" ca="1" si="167"/>
        <v>-419268204484.28528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-419268204484.28528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-1746950852.0178554</v>
      </c>
      <c r="L3444" s="444">
        <f t="shared" ca="1" si="167"/>
        <v>-421015155336.30316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-421015155336.30316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-1754229813.9012632</v>
      </c>
      <c r="L3445" s="444">
        <f t="shared" ca="1" si="167"/>
        <v>-422769385150.20441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-422769385150.20441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-1761539104.7925184</v>
      </c>
      <c r="L3446" s="444">
        <f t="shared" ca="1" si="167"/>
        <v>-424530924254.99695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-424530924254.99695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-1768878851.0624874</v>
      </c>
      <c r="L3447" s="444">
        <f t="shared" ca="1" si="167"/>
        <v>-426299803106.05945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-426299803106.05945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-1776249179.6085811</v>
      </c>
      <c r="L3448" s="444">
        <f t="shared" ca="1" si="167"/>
        <v>-428076052285.66803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-428076052285.66803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-1783650217.85695</v>
      </c>
      <c r="L3449" s="444">
        <f t="shared" ca="1" si="167"/>
        <v>-429859702503.52496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-429859702503.52496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-1791082093.7646875</v>
      </c>
      <c r="L3450" s="444">
        <f t="shared" ca="1" si="167"/>
        <v>-431650784597.28967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-431650784597.28967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-1798544935.8220403</v>
      </c>
      <c r="L3451" s="444">
        <f t="shared" ca="1" si="167"/>
        <v>-433449329533.11169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-433449329533.11169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-1806038873.0546322</v>
      </c>
      <c r="L3452" s="444">
        <f t="shared" ca="1" si="167"/>
        <v>-435255368406.16632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-435255368406.16632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-1813564035.0256929</v>
      </c>
      <c r="L3453" s="444">
        <f t="shared" ca="1" si="167"/>
        <v>-437068932441.19202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-437068932441.19202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-1821120551.8383002</v>
      </c>
      <c r="L3454" s="444">
        <f t="shared" ca="1" si="167"/>
        <v>-438890052993.03033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-438890052993.03033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-1828708554.1376264</v>
      </c>
      <c r="L3455" s="444">
        <f t="shared" ca="1" si="167"/>
        <v>-440718761547.16797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-440718761547.16797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-1836328173.1131999</v>
      </c>
      <c r="L3456" s="444">
        <f t="shared" ca="1" si="167"/>
        <v>-442555089720.28119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-442555089720.28119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-1843979540.5011718</v>
      </c>
      <c r="L3457" s="444">
        <f t="shared" ca="1" si="167"/>
        <v>-444399069260.78235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-444399069260.78235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-1851662788.5865932</v>
      </c>
      <c r="L3458" s="444">
        <f t="shared" ca="1" si="167"/>
        <v>-446250732049.36896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-446250732049.36896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-1859378050.205704</v>
      </c>
      <c r="L3459" s="444">
        <f t="shared" ca="1" si="167"/>
        <v>-448110110099.57465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-448110110099.57465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-1867125458.7482276</v>
      </c>
      <c r="L3460" s="444">
        <f t="shared" ca="1" si="167"/>
        <v>-449977235558.32288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-449977235558.32288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-1874905148.1596787</v>
      </c>
      <c r="L3461" s="444">
        <f t="shared" ca="1" si="167"/>
        <v>-451852140706.48254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-451852140706.48254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-1882717252.9436772</v>
      </c>
      <c r="L3462" s="444">
        <f t="shared" ca="1" si="167"/>
        <v>-453734857959.42621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-453734857959.42621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-1890561908.1642759</v>
      </c>
      <c r="L3463" s="444">
        <f t="shared" ca="1" si="167"/>
        <v>-455625419867.59045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-455625419867.59045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-1898439249.4482934</v>
      </c>
      <c r="L3464" s="444">
        <f t="shared" ca="1" si="167"/>
        <v>-457523859117.03876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-457523859117.03876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-1906349412.9876614</v>
      </c>
      <c r="L3465" s="444">
        <f t="shared" ca="1" si="167"/>
        <v>-459430208530.02643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-459430208530.02643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-1914292535.5417767</v>
      </c>
      <c r="L3466" s="444">
        <f t="shared" ca="1" si="167"/>
        <v>-461344501065.56818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-461344501065.56818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-1922268754.439867</v>
      </c>
      <c r="L3467" s="444">
        <f t="shared" ca="1" si="167"/>
        <v>-463266769820.00806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-463266769820.00806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-1930278207.5833669</v>
      </c>
      <c r="L3468" s="444">
        <f t="shared" ca="1" si="167"/>
        <v>-465197048027.59143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-465197048027.59143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-1938321033.4482975</v>
      </c>
      <c r="L3469" s="444">
        <f t="shared" ca="1" si="167"/>
        <v>-467135369061.03973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-467135369061.03973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-1946397371.0876656</v>
      </c>
      <c r="L3470" s="444">
        <f t="shared" ca="1" si="167"/>
        <v>-469081766432.12738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-469081766432.12738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-1954507360.1338644</v>
      </c>
      <c r="L3471" s="444">
        <f t="shared" ca="1" si="167"/>
        <v>-471036273792.26123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-471036273792.26123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-1962651140.8010883</v>
      </c>
      <c r="L3472" s="444">
        <f t="shared" ca="1" si="167"/>
        <v>-472998924933.06232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-472998924933.06232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-1970828853.8877597</v>
      </c>
      <c r="L3473" s="444">
        <f t="shared" ca="1" si="167"/>
        <v>-474969753786.95007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-474969753786.95007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-1979040640.7789586</v>
      </c>
      <c r="L3474" s="444">
        <f t="shared" ca="1" si="167"/>
        <v>-476948794427.729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-476948794427.729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-1987286643.4488709</v>
      </c>
      <c r="L3475" s="444">
        <f t="shared" ca="1" si="167"/>
        <v>-478936081071.17786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-478936081071.17786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-1995567004.4632411</v>
      </c>
      <c r="L3476" s="444">
        <f t="shared" ca="1" si="167"/>
        <v>-480931648075.64111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-480931648075.64111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-2003881866.9818377</v>
      </c>
      <c r="L3477" s="444">
        <f t="shared" ca="1" si="167"/>
        <v>-482935529942.62292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-482935529942.62292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-2012231374.7609289</v>
      </c>
      <c r="L3478" s="444">
        <f t="shared" ca="1" si="167"/>
        <v>-484947761317.38385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-484947761317.38385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-2020615672.155766</v>
      </c>
      <c r="L3479" s="444">
        <f t="shared" ca="1" si="167"/>
        <v>-486968376989.53961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-486968376989.53961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-2029034904.1230817</v>
      </c>
      <c r="L3480" s="444">
        <f t="shared" ca="1" si="167"/>
        <v>-488997411893.66272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-488997411893.66272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-2037489216.2235944</v>
      </c>
      <c r="L3481" s="444">
        <f t="shared" ca="1" si="167"/>
        <v>-491034901109.88629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-491034901109.88629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-2045978754.6245263</v>
      </c>
      <c r="L3482" s="444">
        <f t="shared" ca="1" si="167"/>
        <v>-493080879864.5108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-493080879864.5108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-2054503666.1021283</v>
      </c>
      <c r="L3483" s="444">
        <f t="shared" ca="1" si="167"/>
        <v>-495135383530.61292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-495135383530.61292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-2063064098.0442204</v>
      </c>
      <c r="L3484" s="444">
        <f t="shared" ca="1" si="167"/>
        <v>-497198447628.65717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-497198447628.65717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-2071660198.452738</v>
      </c>
      <c r="L3485" s="444">
        <f t="shared" ca="1" si="167"/>
        <v>-499270107827.10992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-499270107827.10992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-2080292115.9462912</v>
      </c>
      <c r="L3486" s="444">
        <f t="shared" ca="1" si="167"/>
        <v>-501350399943.05621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-501350399943.05621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-2088959999.7627339</v>
      </c>
      <c r="L3487" s="444">
        <f t="shared" ca="1" si="167"/>
        <v>-503439359942.81897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-503439359942.81897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-2097663999.7617457</v>
      </c>
      <c r="L3488" s="444">
        <f t="shared" ca="1" si="167"/>
        <v>-505537023942.58069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-505537023942.58069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-2106404266.4274192</v>
      </c>
      <c r="L3489" s="444">
        <f t="shared" ca="1" si="167"/>
        <v>-507643428209.00812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-507643428209.00812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-2115180950.8708668</v>
      </c>
      <c r="L3490" s="444">
        <f t="shared" ca="1" si="167"/>
        <v>-509758609159.87897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-509758609159.87897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-2123994204.8328288</v>
      </c>
      <c r="L3491" s="444">
        <f t="shared" ca="1" si="167"/>
        <v>-511882603364.71179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-511882603364.71179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-2132844180.6862991</v>
      </c>
      <c r="L3492" s="444">
        <f t="shared" ca="1" si="167"/>
        <v>-514015447545.39807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-514015447545.39807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-2141731031.4391587</v>
      </c>
      <c r="L3493" s="444">
        <f t="shared" ca="1" si="167"/>
        <v>-516157178576.83722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-516157178576.83722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-2150654910.7368217</v>
      </c>
      <c r="L3494" s="444">
        <f t="shared" ca="1" si="167"/>
        <v>-518307833487.57404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-518307833487.57404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-2159615972.864892</v>
      </c>
      <c r="L3495" s="444">
        <f t="shared" ca="1" si="167"/>
        <v>-520467449460.4389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-520467449460.4389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-2168614372.7518291</v>
      </c>
      <c r="L3496" s="444">
        <f t="shared" ca="1" si="167"/>
        <v>-522636063833.19073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-522636063833.19073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-2177650265.9716282</v>
      </c>
      <c r="L3497" s="444">
        <f t="shared" ca="1" si="167"/>
        <v>-524813714099.16235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-524813714099.16235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-2186723808.7465096</v>
      </c>
      <c r="L3498" s="444">
        <f t="shared" ca="1" si="167"/>
        <v>-527000437907.90887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-527000437907.90887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-2195835157.9496202</v>
      </c>
      <c r="L3499" s="444">
        <f t="shared" ca="1" si="167"/>
        <v>-529196273065.85852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-529196273065.85852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-2204984471.1077442</v>
      </c>
      <c r="L3500" s="444">
        <f t="shared" ca="1" si="167"/>
        <v>-531401257536.96625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-531401257536.96625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-2214171906.404026</v>
      </c>
      <c r="L3501" s="444">
        <f t="shared" ca="1" si="167"/>
        <v>-533615429443.3703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-533615429443.3703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-2223397622.6807094</v>
      </c>
      <c r="L3502" s="444">
        <f t="shared" ca="1" si="167"/>
        <v>-535838827066.05103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-535838827066.05103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-2232661779.4418788</v>
      </c>
      <c r="L3503" s="444">
        <f t="shared" ca="1" si="167"/>
        <v>-538071488845.49292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-538071488845.49292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-2241964536.8562202</v>
      </c>
      <c r="L3504" s="444">
        <f t="shared" ca="1" si="167"/>
        <v>-540313453382.34912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-540313453382.34912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-2251306055.759788</v>
      </c>
      <c r="L3505" s="444">
        <f t="shared" ca="1" si="167"/>
        <v>-542564759438.10889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-542564759438.10889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-2260686497.6587868</v>
      </c>
      <c r="L3506" s="444">
        <f t="shared" ca="1" si="167"/>
        <v>-544825445935.7677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-544825445935.7677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-2270106024.7323656</v>
      </c>
      <c r="L3507" s="444">
        <f t="shared" ca="1" si="167"/>
        <v>-547095551960.50006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-547095551960.50006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-2279564799.8354168</v>
      </c>
      <c r="L3508" s="444">
        <f t="shared" ca="1" si="167"/>
        <v>-549375116760.33545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-549375116760.33545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-2289062986.5013976</v>
      </c>
      <c r="L3509" s="444">
        <f t="shared" ca="1" si="167"/>
        <v>-551664179746.83679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-551664179746.83679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-2298600748.9451532</v>
      </c>
      <c r="L3510" s="444">
        <f t="shared" ca="1" si="167"/>
        <v>-553962780495.78198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-553962780495.78198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-2308178252.0657582</v>
      </c>
      <c r="L3511" s="444">
        <f t="shared" ca="1" si="167"/>
        <v>-556270958747.84778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-556270958747.84778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-2317795661.4493656</v>
      </c>
      <c r="L3512" s="444">
        <f t="shared" ca="1" si="167"/>
        <v>-558588754409.29712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-558588754409.29712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-2327453143.3720713</v>
      </c>
      <c r="L3513" s="444">
        <f t="shared" ca="1" si="167"/>
        <v>-560916207552.66919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-560916207552.66919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-2337150864.8027883</v>
      </c>
      <c r="L3514" s="444">
        <f t="shared" ca="1" si="167"/>
        <v>-563253358417.47192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-563253358417.47192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-2346888993.4061332</v>
      </c>
      <c r="L3515" s="444">
        <f t="shared" ca="1" si="167"/>
        <v>-565600247410.87805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-565600247410.87805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-2356667697.5453253</v>
      </c>
      <c r="L3516" s="444">
        <f t="shared" ca="1" si="167"/>
        <v>-567956915108.42334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-567956915108.42334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-2366487146.2850971</v>
      </c>
      <c r="L3517" s="444">
        <f t="shared" ca="1" si="167"/>
        <v>-570323402254.7085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-570323402254.7085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-2376347509.3946185</v>
      </c>
      <c r="L3518" s="444">
        <f t="shared" ca="1" si="167"/>
        <v>-572699749764.10315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-572699749764.10315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-2386248957.3504295</v>
      </c>
      <c r="L3519" s="444">
        <f t="shared" ca="1" si="167"/>
        <v>-575085998721.45361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-575085998721.45361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-2396191661.3393898</v>
      </c>
      <c r="L3520" s="444">
        <f t="shared" ca="1" si="167"/>
        <v>-577482190382.79297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-577482190382.79297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-2406175793.2616372</v>
      </c>
      <c r="L3521" s="444">
        <f t="shared" ca="1" si="167"/>
        <v>-579888366176.05457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-579888366176.05457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-2416201525.7335606</v>
      </c>
      <c r="L3522" s="444">
        <f t="shared" ca="1" si="167"/>
        <v>-582304567701.78809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-582304567701.78809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-2426269032.0907836</v>
      </c>
      <c r="L3523" s="444">
        <f t="shared" ca="1" si="167"/>
        <v>-584730836733.87891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-584730836733.87891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-2436378486.3911619</v>
      </c>
      <c r="L3524" s="444">
        <f t="shared" ca="1" si="167"/>
        <v>-587167215220.27002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-587167215220.27002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-2446530063.4177918</v>
      </c>
      <c r="L3525" s="444">
        <f t="shared" ca="1" si="167"/>
        <v>-589613745283.68787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-589613745283.68787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-2456723938.6820326</v>
      </c>
      <c r="L3526" s="444">
        <f t="shared" ca="1" si="167"/>
        <v>-592070469222.36987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-592070469222.36987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-2466960288.4265413</v>
      </c>
      <c r="L3527" s="444">
        <f t="shared" ca="1" si="167"/>
        <v>-594537429510.79639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-594537429510.79639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-2477239289.6283183</v>
      </c>
      <c r="L3528" s="444">
        <f t="shared" ca="1" si="167"/>
        <v>-597014668800.42468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-597014668800.42468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-2487561120.0017695</v>
      </c>
      <c r="L3529" s="444">
        <f t="shared" ca="1" si="167"/>
        <v>-599502229920.42639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-599502229920.42639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-2497925958.0017767</v>
      </c>
      <c r="L3530" s="444">
        <f t="shared" ca="1" si="167"/>
        <v>-602000155878.42822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-602000155878.42822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-2508333982.8267841</v>
      </c>
      <c r="L3531" s="444">
        <f t="shared" ca="1" si="167"/>
        <v>-604508489861.255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-604508489861.255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-2518785374.421896</v>
      </c>
      <c r="L3532" s="444">
        <f t="shared" ca="1" si="167"/>
        <v>-607027275235.67688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-607027275235.67688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-2529280313.481987</v>
      </c>
      <c r="L3533" s="444">
        <f t="shared" ca="1" si="167"/>
        <v>-609556555549.15881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-609556555549.15881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-2539818981.4548283</v>
      </c>
      <c r="L3534" s="444">
        <f t="shared" ca="1" si="167"/>
        <v>-612096374530.61365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-612096374530.61365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-2550401560.5442233</v>
      </c>
      <c r="L3535" s="444">
        <f t="shared" ca="1" si="167"/>
        <v>-614646776091.15784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-614646776091.15784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-2561028233.7131577</v>
      </c>
      <c r="L3536" s="444">
        <f t="shared" ca="1" si="167"/>
        <v>-617207804324.87097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-617207804324.87097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-2571699184.6869621</v>
      </c>
      <c r="L3537" s="444">
        <f t="shared" ca="1" si="167"/>
        <v>-619779503509.55798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-619779503509.55798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-2582414597.9564915</v>
      </c>
      <c r="L3538" s="444">
        <f t="shared" ca="1" si="167"/>
        <v>-622361918107.51453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-622361918107.51453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-2593174658.7813106</v>
      </c>
      <c r="L3539" s="444">
        <f t="shared" ca="1" si="167"/>
        <v>-624955092766.29578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-624955092766.29578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-2603979553.1928992</v>
      </c>
      <c r="L3540" s="444">
        <f t="shared" ca="1" si="167"/>
        <v>-627559072319.48865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-627559072319.48865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-2614829467.9978695</v>
      </c>
      <c r="L3541" s="444">
        <f t="shared" ca="1" si="167"/>
        <v>-630173901787.48657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-630173901787.48657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-2625724590.7811942</v>
      </c>
      <c r="L3542" s="444">
        <f t="shared" ca="1" si="167"/>
        <v>-632799626378.26782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-632799626378.26782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-2636665109.9094491</v>
      </c>
      <c r="L3543" s="444">
        <f t="shared" ca="1" si="167"/>
        <v>-635436291488.17725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-635436291488.17725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-2647651214.5340719</v>
      </c>
      <c r="L3544" s="444">
        <f t="shared" ca="1" si="167"/>
        <v>-638083942702.7113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-638083942702.7113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-2658683094.5946302</v>
      </c>
      <c r="L3545" s="444">
        <f t="shared" ca="1" si="167"/>
        <v>-640742625797.30591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-640742625797.30591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-2669760940.8221078</v>
      </c>
      <c r="L3546" s="444">
        <f t="shared" ca="1" si="167"/>
        <v>-643412386738.12805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-643412386738.12805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-2680884944.7422004</v>
      </c>
      <c r="L3547" s="444">
        <f t="shared" ca="1" si="167"/>
        <v>-646093271682.87024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-646093271682.87024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-2692055298.6786261</v>
      </c>
      <c r="L3548" s="444">
        <f t="shared" ca="1" si="167"/>
        <v>-648785326981.54883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-648785326981.54883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-2703272195.7564535</v>
      </c>
      <c r="L3549" s="444">
        <f t="shared" ca="1" si="167"/>
        <v>-651488599177.3053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-651488599177.3053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-2714535829.9054389</v>
      </c>
      <c r="L3550" s="444">
        <f t="shared" ca="1" si="167"/>
        <v>-654203135007.21069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-654203135007.21069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-2725846395.863378</v>
      </c>
      <c r="L3551" s="444">
        <f t="shared" ca="1" si="167"/>
        <v>-656928981403.0741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-656928981403.0741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-2737204089.1794753</v>
      </c>
      <c r="L3552" s="444">
        <f t="shared" ca="1" si="167"/>
        <v>-659666185492.25354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-659666185492.25354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-2748609106.2177229</v>
      </c>
      <c r="L3553" s="444">
        <f t="shared" ca="1" si="167"/>
        <v>-662414794598.47131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-662414794598.47131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-2760061644.1602969</v>
      </c>
      <c r="L3554" s="444">
        <f t="shared" ca="1" si="167"/>
        <v>-665174856242.63159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-665174856242.63159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-2771561901.0109649</v>
      </c>
      <c r="L3555" s="444">
        <f t="shared" ca="1" si="167"/>
        <v>-667946418143.64258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-667946418143.64258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-2783110075.5985107</v>
      </c>
      <c r="L3556" s="444">
        <f t="shared" ca="1" si="167"/>
        <v>-670729528219.24109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-670729528219.24109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-2794706367.5801711</v>
      </c>
      <c r="L3557" s="444">
        <f t="shared" ca="1" si="167"/>
        <v>-673524234586.82129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-673524234586.82129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-2806350977.4450889</v>
      </c>
      <c r="L3558" s="444">
        <f t="shared" ca="1" si="167"/>
        <v>-676330585564.26636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-676330585564.26636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-2818044106.5177765</v>
      </c>
      <c r="L3559" s="444">
        <f t="shared" ca="1" si="167"/>
        <v>-679148629670.78418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-679148629670.78418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-2829785956.9616008</v>
      </c>
      <c r="L3560" s="444">
        <f t="shared" ca="1" si="167"/>
        <v>-681978415627.74573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-681978415627.74573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-2841576731.7822738</v>
      </c>
      <c r="L3561" s="444">
        <f t="shared" ca="1" si="167"/>
        <v>-684819992359.52795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-684819992359.52795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-2853416634.8313665</v>
      </c>
      <c r="L3562" s="444">
        <f t="shared" ca="1" si="167"/>
        <v>-687673408994.35938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-687673408994.35938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-2865305870.8098307</v>
      </c>
      <c r="L3563" s="444">
        <f t="shared" ca="1" si="167"/>
        <v>-690538714865.16919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-690538714865.16919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-2877244645.2715383</v>
      </c>
      <c r="L3564" s="444">
        <f t="shared" ca="1" si="167"/>
        <v>-693415959510.44067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-693415959510.44067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-2889233164.6268363</v>
      </c>
      <c r="L3565" s="444">
        <f t="shared" ca="1" si="167"/>
        <v>-696305192675.0675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-696305192675.0675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-2901271636.1461143</v>
      </c>
      <c r="L3566" s="444">
        <f t="shared" ca="1" si="167"/>
        <v>-699206464311.21362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-699206464311.21362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-2913360267.9633899</v>
      </c>
      <c r="L3567" s="444">
        <f t="shared" ca="1" si="167"/>
        <v>-702119824579.177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-702119824579.177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-2925499269.0799041</v>
      </c>
      <c r="L3568" s="444">
        <f t="shared" ca="1" si="167"/>
        <v>-705045323848.25696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-705045323848.25696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-2937688849.3677373</v>
      </c>
      <c r="L3569" s="444">
        <f t="shared" ca="1" si="167"/>
        <v>-707983012697.62476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-707983012697.62476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-2949929219.5734363</v>
      </c>
      <c r="L3570" s="444">
        <f t="shared" ca="1" si="167"/>
        <v>-710932941917.19824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-710932941917.19824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-2962220591.3216591</v>
      </c>
      <c r="L3571" s="444">
        <f t="shared" ca="1" si="167"/>
        <v>-713895162508.5199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-713895162508.5199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-2974563177.1188331</v>
      </c>
      <c r="L3572" s="444">
        <f t="shared" ca="1" si="167"/>
        <v>-716869725685.63867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-716869725685.63867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-2986957190.3568277</v>
      </c>
      <c r="L3573" s="444">
        <f t="shared" ca="1" si="167"/>
        <v>-719856682875.99548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-719856682875.99548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-2999402845.316648</v>
      </c>
      <c r="L3574" s="444">
        <f t="shared" ca="1" si="167"/>
        <v>-722856085721.31213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-722856085721.31213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-3011900357.1721339</v>
      </c>
      <c r="L3575" s="444">
        <f t="shared" ca="1" si="167"/>
        <v>-725867986078.48425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-725867986078.48425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-3024449941.9936843</v>
      </c>
      <c r="L3576" s="444">
        <f t="shared" ca="1" si="167"/>
        <v>-728892436020.47791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-728892436020.47791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-3037051816.7519913</v>
      </c>
      <c r="L3577" s="444">
        <f t="shared" ca="1" si="167"/>
        <v>-731929487837.22986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-731929487837.22986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-3049706199.3217912</v>
      </c>
      <c r="L3578" s="444">
        <f t="shared" ref="L3578:L3832" ca="1" si="172">I3578-J3578+K3578</f>
        <v>-734979194036.55164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-734979194036.55164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-3062413308.4856319</v>
      </c>
      <c r="L3579" s="444">
        <f t="shared" ca="1" si="172"/>
        <v>-738041607345.03723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-738041607345.03723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-3075173363.937655</v>
      </c>
      <c r="L3580" s="444">
        <f t="shared" ca="1" si="172"/>
        <v>-741116780708.97485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-741116780708.97485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-3087986586.287395</v>
      </c>
      <c r="L3581" s="444">
        <f t="shared" ca="1" si="172"/>
        <v>-744204767295.26221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-744204767295.26221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-3100853197.0635924</v>
      </c>
      <c r="L3582" s="444">
        <f t="shared" ca="1" si="172"/>
        <v>-747305620492.32581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-747305620492.32581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-3113773418.7180243</v>
      </c>
      <c r="L3583" s="444">
        <f t="shared" ca="1" si="172"/>
        <v>-750419393911.04382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-750419393911.04382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-3126747474.6293492</v>
      </c>
      <c r="L3584" s="444">
        <f t="shared" ca="1" si="172"/>
        <v>-753546141385.67322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-753546141385.67322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-3139775589.1069717</v>
      </c>
      <c r="L3585" s="444">
        <f t="shared" ca="1" si="172"/>
        <v>-756685916974.78015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-756685916974.78015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-3152857987.3949175</v>
      </c>
      <c r="L3586" s="444">
        <f t="shared" ca="1" si="172"/>
        <v>-759838774962.17505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-759838774962.17505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-3165994895.6757293</v>
      </c>
      <c r="L3587" s="444">
        <f t="shared" ca="1" si="172"/>
        <v>-763004769857.85083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-763004769857.85083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-3179186541.0743785</v>
      </c>
      <c r="L3588" s="444">
        <f t="shared" ca="1" si="172"/>
        <v>-766183956398.92517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-766183956398.92517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-3192433151.6621881</v>
      </c>
      <c r="L3589" s="444">
        <f t="shared" ca="1" si="172"/>
        <v>-769376389550.5874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-769376389550.5874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-3205734956.4607806</v>
      </c>
      <c r="L3590" s="444">
        <f t="shared" ca="1" si="172"/>
        <v>-772582124507.04822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-772582124507.04822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-3219092185.4460344</v>
      </c>
      <c r="L3591" s="444">
        <f t="shared" ca="1" si="172"/>
        <v>-775801216692.49426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-775801216692.49426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-3232505069.5520592</v>
      </c>
      <c r="L3592" s="444">
        <f t="shared" ca="1" si="172"/>
        <v>-779033721762.04626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-779033721762.04626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-3245973840.6751928</v>
      </c>
      <c r="L3593" s="444">
        <f t="shared" ca="1" si="172"/>
        <v>-782279695602.72144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-782279695602.72144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-3259498731.6780062</v>
      </c>
      <c r="L3594" s="444">
        <f t="shared" ca="1" si="172"/>
        <v>-785539194334.39941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-785539194334.39941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-3273079976.3933311</v>
      </c>
      <c r="L3595" s="444">
        <f t="shared" ca="1" si="172"/>
        <v>-788812274310.79272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-788812274310.79272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-3286717809.6283031</v>
      </c>
      <c r="L3596" s="444">
        <f t="shared" ca="1" si="172"/>
        <v>-792098992120.42102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-792098992120.42102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-3300412467.1684208</v>
      </c>
      <c r="L3597" s="444">
        <f t="shared" ca="1" si="172"/>
        <v>-795399404587.58948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-795399404587.58948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-3314164185.7816229</v>
      </c>
      <c r="L3598" s="444">
        <f t="shared" ca="1" si="172"/>
        <v>-798713568773.37109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-798713568773.37109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-3327973203.2223797</v>
      </c>
      <c r="L3599" s="444">
        <f t="shared" ca="1" si="172"/>
        <v>-802041541976.59351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-802041541976.59351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-3341839758.2358065</v>
      </c>
      <c r="L3600" s="444">
        <f t="shared" ca="1" si="172"/>
        <v>-805383381734.82935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-805383381734.82935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-3355764090.561789</v>
      </c>
      <c r="L3601" s="444">
        <f t="shared" ca="1" si="172"/>
        <v>-808739145825.39111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-808739145825.39111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-3369746440.9391298</v>
      </c>
      <c r="L3602" s="444">
        <f t="shared" ca="1" si="172"/>
        <v>-812108892266.3302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-812108892266.3302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-3383787051.1097093</v>
      </c>
      <c r="L3603" s="444">
        <f t="shared" ca="1" si="172"/>
        <v>-815492679317.43994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-815492679317.43994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-3397886163.8226662</v>
      </c>
      <c r="L3604" s="444">
        <f t="shared" ca="1" si="172"/>
        <v>-818890565481.26257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-818890565481.26257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-3412044022.838594</v>
      </c>
      <c r="L3605" s="444">
        <f t="shared" ca="1" si="172"/>
        <v>-822302609504.1012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-822302609504.1012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-3426260872.9337549</v>
      </c>
      <c r="L3606" s="444">
        <f t="shared" ca="1" si="172"/>
        <v>-825728870377.03491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-825728870377.03491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-3440536959.9043121</v>
      </c>
      <c r="L3607" s="444">
        <f t="shared" ca="1" si="172"/>
        <v>-829169407336.93921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-829169407336.93921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-3454872530.57058</v>
      </c>
      <c r="L3608" s="444">
        <f t="shared" ca="1" si="172"/>
        <v>-832624279867.50977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-832624279867.50977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-3469267832.7812905</v>
      </c>
      <c r="L3609" s="444">
        <f t="shared" ca="1" si="172"/>
        <v>-836093547700.29102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-836093547700.29102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-3483723115.4178791</v>
      </c>
      <c r="L3610" s="444">
        <f t="shared" ca="1" si="172"/>
        <v>-839577270815.70886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-839577270815.70886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-3498238628.398787</v>
      </c>
      <c r="L3611" s="444">
        <f t="shared" ca="1" si="172"/>
        <v>-843075509444.10767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-843075509444.10767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-3512814622.6837821</v>
      </c>
      <c r="L3612" s="444">
        <f t="shared" ca="1" si="172"/>
        <v>-846588324066.7915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-846588324066.7915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-3527451350.2782979</v>
      </c>
      <c r="L3613" s="444">
        <f t="shared" ca="1" si="172"/>
        <v>-850115775417.06982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-850115775417.06982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-3542149064.2377911</v>
      </c>
      <c r="L3614" s="444">
        <f t="shared" ca="1" si="172"/>
        <v>-853657924481.30762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-853657924481.30762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-3556908018.6721148</v>
      </c>
      <c r="L3615" s="444">
        <f t="shared" ca="1" si="172"/>
        <v>-857214832499.97974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-857214832499.97974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-3571728468.7499156</v>
      </c>
      <c r="L3616" s="444">
        <f t="shared" ca="1" si="172"/>
        <v>-860786560968.72961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-860786560968.72961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-3586610670.7030406</v>
      </c>
      <c r="L3617" s="444">
        <f t="shared" ca="1" si="172"/>
        <v>-864373171639.43262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-864373171639.43262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-3601554881.8309693</v>
      </c>
      <c r="L3618" s="444">
        <f t="shared" ca="1" si="172"/>
        <v>-867974726521.26355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-867974726521.26355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-3616561360.5052643</v>
      </c>
      <c r="L3619" s="444">
        <f t="shared" ca="1" si="172"/>
        <v>-871591287881.7688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-871591287881.7688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-3631630366.1740365</v>
      </c>
      <c r="L3620" s="444">
        <f t="shared" ca="1" si="172"/>
        <v>-875222918247.94287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-875222918247.94287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-3646762159.3664289</v>
      </c>
      <c r="L3621" s="444">
        <f t="shared" ca="1" si="172"/>
        <v>-878869680407.30933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-878869680407.30933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-3661957001.6971221</v>
      </c>
      <c r="L3622" s="444">
        <f t="shared" ca="1" si="172"/>
        <v>-882531637409.00647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-882531637409.00647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-3677215155.8708601</v>
      </c>
      <c r="L3623" s="444">
        <f t="shared" ca="1" si="172"/>
        <v>-886208852564.87732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-886208852564.87732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-3692536885.6869888</v>
      </c>
      <c r="L3624" s="444">
        <f t="shared" ca="1" si="172"/>
        <v>-889901389450.56433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-889901389450.56433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-3707922456.0440178</v>
      </c>
      <c r="L3625" s="444">
        <f t="shared" ca="1" si="172"/>
        <v>-893609311906.6084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-893609311906.6084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-3723372132.9442015</v>
      </c>
      <c r="L3626" s="444">
        <f t="shared" ca="1" si="172"/>
        <v>-897332684039.55261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-897332684039.55261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-3738886183.4981351</v>
      </c>
      <c r="L3627" s="444">
        <f t="shared" ca="1" si="172"/>
        <v>-901071570223.05078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-901071570223.05078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-3754464875.9293776</v>
      </c>
      <c r="L3628" s="444">
        <f t="shared" ca="1" si="172"/>
        <v>-904826035098.9801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-904826035098.9801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-3770108479.5790839</v>
      </c>
      <c r="L3629" s="444">
        <f t="shared" ca="1" si="172"/>
        <v>-908596143578.5592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-908596143578.5592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-3785817264.9106627</v>
      </c>
      <c r="L3630" s="444">
        <f t="shared" ca="1" si="172"/>
        <v>-912381960843.46985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-912381960843.46985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-3801591503.5144572</v>
      </c>
      <c r="L3631" s="444">
        <f t="shared" ca="1" si="172"/>
        <v>-916183552346.98425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-916183552346.98425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-3817431468.1124349</v>
      </c>
      <c r="L3632" s="444">
        <f t="shared" ca="1" si="172"/>
        <v>-920000983815.09668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-920000983815.09668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-3833337432.5629034</v>
      </c>
      <c r="L3633" s="444">
        <f t="shared" ca="1" si="172"/>
        <v>-923834321247.65955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-923834321247.65955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-3849309671.8652482</v>
      </c>
      <c r="L3634" s="444">
        <f t="shared" ca="1" si="172"/>
        <v>-927683630919.52478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-927683630919.52478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-3865348462.1646867</v>
      </c>
      <c r="L3635" s="444">
        <f t="shared" ca="1" si="172"/>
        <v>-931548979381.68945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-931548979381.68945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-3881454080.7570395</v>
      </c>
      <c r="L3636" s="444">
        <f t="shared" ca="1" si="172"/>
        <v>-935430433462.44653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-935430433462.44653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-3897626806.0935273</v>
      </c>
      <c r="L3637" s="444">
        <f t="shared" ca="1" si="172"/>
        <v>-939328060268.54004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-939328060268.54004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-3913866917.785583</v>
      </c>
      <c r="L3638" s="444">
        <f t="shared" ca="1" si="172"/>
        <v>-943241927186.32556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-943241927186.32556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-3930174696.6096897</v>
      </c>
      <c r="L3639" s="444">
        <f t="shared" ca="1" si="172"/>
        <v>-947172101882.9353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-947172101882.9353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-3946550424.5122304</v>
      </c>
      <c r="L3640" s="444">
        <f t="shared" ca="1" si="172"/>
        <v>-951118652307.44751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-951118652307.44751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-3962994384.6143646</v>
      </c>
      <c r="L3641" s="444">
        <f t="shared" ca="1" si="172"/>
        <v>-955081646692.06189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-955081646692.06189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-3979506861.2169251</v>
      </c>
      <c r="L3642" s="444">
        <f t="shared" ca="1" si="172"/>
        <v>-959061153553.27881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-959061153553.27881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-3996088139.8053284</v>
      </c>
      <c r="L3643" s="444">
        <f t="shared" ca="1" si="172"/>
        <v>-963057241693.08411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-963057241693.08411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-4012738507.0545177</v>
      </c>
      <c r="L3644" s="444">
        <f t="shared" ca="1" si="172"/>
        <v>-967069980200.13867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-967069980200.13867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-4029458250.8339109</v>
      </c>
      <c r="L3645" s="444">
        <f t="shared" ca="1" si="172"/>
        <v>-971099438450.97253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-971099438450.97253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-4046247660.2123857</v>
      </c>
      <c r="L3646" s="444">
        <f t="shared" ca="1" si="172"/>
        <v>-975145686111.18494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-975145686111.18494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-4063107025.4632707</v>
      </c>
      <c r="L3647" s="444">
        <f t="shared" ca="1" si="172"/>
        <v>-979208793136.64819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-979208793136.64819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-4080036638.0693674</v>
      </c>
      <c r="L3648" s="444">
        <f t="shared" ca="1" si="172"/>
        <v>-983288829774.71753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-983288829774.71753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-4097036790.7279897</v>
      </c>
      <c r="L3649" s="444">
        <f t="shared" ca="1" si="172"/>
        <v>-987385866565.44556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-987385866565.44556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-4114107777.3560233</v>
      </c>
      <c r="L3650" s="444">
        <f t="shared" ca="1" si="172"/>
        <v>-991499974342.80164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-991499974342.80164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-4131249893.0950074</v>
      </c>
      <c r="L3651" s="444">
        <f t="shared" ca="1" si="172"/>
        <v>-995631224235.89661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-995631224235.89661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-4148463434.3162351</v>
      </c>
      <c r="L3652" s="444">
        <f t="shared" ca="1" si="172"/>
        <v>-999779687670.21289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-999779687670.21289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-4165748698.6258874</v>
      </c>
      <c r="L3653" s="444">
        <f t="shared" ca="1" si="172"/>
        <v>-1003945436368.8387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-1003945436368.8387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-4183105984.8701611</v>
      </c>
      <c r="L3654" s="444">
        <f t="shared" ca="1" si="172"/>
        <v>-1008128542353.7089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-1008128542353.7089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-4200535593.1404529</v>
      </c>
      <c r="L3655" s="444">
        <f t="shared" ca="1" si="172"/>
        <v>-1012329077946.8494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-1012329077946.8494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-4218037824.7785382</v>
      </c>
      <c r="L3656" s="444">
        <f t="shared" ca="1" si="172"/>
        <v>-1016547115771.6279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-1016547115771.6279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-4235612982.381783</v>
      </c>
      <c r="L3657" s="444">
        <f t="shared" ca="1" si="172"/>
        <v>-1020782728754.0098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-1020782728754.0098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-4253261369.8083739</v>
      </c>
      <c r="L3658" s="444">
        <f t="shared" ca="1" si="172"/>
        <v>-1025035990123.8181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-1025035990123.8181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-4270983292.1825752</v>
      </c>
      <c r="L3659" s="444">
        <f t="shared" ca="1" si="172"/>
        <v>-1029306973416.0007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-1029306973416.0007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-4288779055.900003</v>
      </c>
      <c r="L3660" s="444">
        <f t="shared" ca="1" si="172"/>
        <v>-1033595752471.9008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-1033595752471.9008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-4306648968.6329193</v>
      </c>
      <c r="L3661" s="444">
        <f t="shared" ca="1" si="172"/>
        <v>-1037902401440.5337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-1037902401440.5337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-4324593339.335557</v>
      </c>
      <c r="L3662" s="444">
        <f t="shared" ca="1" si="172"/>
        <v>-1042226994779.8693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-1042226994779.8693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-4342612478.2494555</v>
      </c>
      <c r="L3663" s="444">
        <f t="shared" ca="1" si="172"/>
        <v>-1046569607258.1188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-1046569607258.1188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-4360706696.9088278</v>
      </c>
      <c r="L3664" s="444">
        <f t="shared" ca="1" si="172"/>
        <v>-1050930313955.0276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-1050930313955.0276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-4378876308.1459475</v>
      </c>
      <c r="L3665" s="444">
        <f t="shared" ca="1" si="172"/>
        <v>-1055309190263.1736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-1055309190263.1736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-4397121626.0965567</v>
      </c>
      <c r="L3666" s="444">
        <f t="shared" ca="1" si="172"/>
        <v>-1059706311889.2701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-1059706311889.2701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-4415442966.2052917</v>
      </c>
      <c r="L3667" s="444">
        <f t="shared" ca="1" si="172"/>
        <v>-1064121754855.4755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-1064121754855.4755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-4433840645.2311478</v>
      </c>
      <c r="L3668" s="444">
        <f t="shared" ca="1" si="172"/>
        <v>-1068555595500.7067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-1068555595500.7067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-4452314981.252944</v>
      </c>
      <c r="L3669" s="444">
        <f t="shared" ca="1" si="172"/>
        <v>-1073007910481.9596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-1073007910481.9596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-4470866293.6748314</v>
      </c>
      <c r="L3670" s="444">
        <f t="shared" ca="1" si="172"/>
        <v>-1077478776775.6344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-1077478776775.6344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-4489494903.2318096</v>
      </c>
      <c r="L3671" s="444">
        <f t="shared" ca="1" si="172"/>
        <v>-1081968271678.8662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-1081968271678.8662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-4508201131.9952755</v>
      </c>
      <c r="L3672" s="444">
        <f t="shared" ca="1" si="172"/>
        <v>-1086476472810.8615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-1086476472810.8615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-4526985303.3785896</v>
      </c>
      <c r="L3673" s="444">
        <f t="shared" ca="1" si="172"/>
        <v>-1091003458114.24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-1091003458114.24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-4545847742.1426668</v>
      </c>
      <c r="L3674" s="444">
        <f t="shared" ca="1" si="172"/>
        <v>-1095549305856.3827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-1095549305856.3827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-4564788774.4015942</v>
      </c>
      <c r="L3675" s="444">
        <f t="shared" ca="1" si="172"/>
        <v>-1100114094630.7842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-1100114094630.7842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-4583808727.6282673</v>
      </c>
      <c r="L3676" s="444">
        <f t="shared" ca="1" si="172"/>
        <v>-1104697903358.4124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-1104697903358.4124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-4602907930.6600513</v>
      </c>
      <c r="L3677" s="444">
        <f t="shared" ca="1" si="172"/>
        <v>-1109300811289.0725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-1109300811289.0725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-4622086713.7044687</v>
      </c>
      <c r="L3678" s="444">
        <f t="shared" ca="1" si="172"/>
        <v>-1113922898002.7771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-1113922898002.7771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-4641345408.3449049</v>
      </c>
      <c r="L3679" s="444">
        <f t="shared" ca="1" si="172"/>
        <v>-1118564243411.1221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-1118564243411.1221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-4660684347.5463419</v>
      </c>
      <c r="L3680" s="444">
        <f t="shared" ca="1" si="172"/>
        <v>-1123224927758.6685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-1123224927758.6685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-4680103865.6611185</v>
      </c>
      <c r="L3681" s="444">
        <f t="shared" ca="1" si="172"/>
        <v>-1127905031624.3296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-1127905031624.3296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-4699604298.4347067</v>
      </c>
      <c r="L3682" s="444">
        <f t="shared" ca="1" si="172"/>
        <v>-1132604635922.7644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-1132604635922.7644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-4719185983.0115185</v>
      </c>
      <c r="L3683" s="444">
        <f t="shared" ca="1" si="172"/>
        <v>-1137323821905.7759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-1137323821905.7759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-4738849257.940733</v>
      </c>
      <c r="L3684" s="444">
        <f t="shared" ca="1" si="172"/>
        <v>-1142062671163.7166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-1142062671163.7166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-4758594463.1821518</v>
      </c>
      <c r="L3685" s="444">
        <f t="shared" ca="1" si="172"/>
        <v>-1146821265626.8987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-1146821265626.8987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-4778421940.1120777</v>
      </c>
      <c r="L3686" s="444">
        <f t="shared" ca="1" si="172"/>
        <v>-1151599687567.0107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-1151599687567.0107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-4798332031.529211</v>
      </c>
      <c r="L3687" s="444">
        <f t="shared" ca="1" si="172"/>
        <v>-1156398019598.54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-1156398019598.54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-4818325081.6605835</v>
      </c>
      <c r="L3688" s="444">
        <f t="shared" ca="1" si="172"/>
        <v>-1161216344680.2007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-1161216344680.2007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-4838401436.1675024</v>
      </c>
      <c r="L3689" s="444">
        <f t="shared" ca="1" si="172"/>
        <v>-1166054746116.3682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-1166054746116.3682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-4858561442.1515341</v>
      </c>
      <c r="L3690" s="444">
        <f t="shared" ca="1" si="172"/>
        <v>-1170913307558.5198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-1170913307558.5198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-4878805448.1604986</v>
      </c>
      <c r="L3691" s="444">
        <f t="shared" ca="1" si="172"/>
        <v>-1175792113006.6802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-1175792113006.6802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-4899133804.1945009</v>
      </c>
      <c r="L3692" s="444">
        <f t="shared" ca="1" si="172"/>
        <v>-1180691246810.8748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-1180691246810.8748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-4919546861.711978</v>
      </c>
      <c r="L3693" s="444">
        <f t="shared" ca="1" si="172"/>
        <v>-1185610793672.5867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-1185610793672.5867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-4940044973.6357775</v>
      </c>
      <c r="L3694" s="444">
        <f t="shared" ca="1" si="172"/>
        <v>-1190550838646.2224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-1190550838646.2224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-4960628494.3592596</v>
      </c>
      <c r="L3695" s="444">
        <f t="shared" ca="1" si="172"/>
        <v>-1195511467140.5818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-1195511467140.5818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-4981297779.7524242</v>
      </c>
      <c r="L3696" s="444">
        <f t="shared" ca="1" si="172"/>
        <v>-1200492764920.3342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-1200492764920.3342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-5002053187.1680593</v>
      </c>
      <c r="L3697" s="444">
        <f t="shared" ca="1" si="172"/>
        <v>-1205494818107.5022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-1205494818107.5022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-5022895075.4479256</v>
      </c>
      <c r="L3698" s="444">
        <f t="shared" ca="1" si="172"/>
        <v>-1210517713182.9502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-1210517713182.9502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-5043823804.9289589</v>
      </c>
      <c r="L3699" s="444">
        <f t="shared" ca="1" si="172"/>
        <v>-1215561536987.8792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-1215561536987.8792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-5064839737.4494963</v>
      </c>
      <c r="L3700" s="444">
        <f t="shared" ca="1" si="172"/>
        <v>-1220626376725.3286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-1220626376725.3286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-5085943236.3555355</v>
      </c>
      <c r="L3701" s="444">
        <f t="shared" ca="1" si="172"/>
        <v>-1225712319961.6841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-1225712319961.6841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-5107134666.5070171</v>
      </c>
      <c r="L3702" s="444">
        <f t="shared" ca="1" si="172"/>
        <v>-1230819454628.1912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-1230819454628.1912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-5128414394.2841301</v>
      </c>
      <c r="L3703" s="444">
        <f t="shared" ca="1" si="172"/>
        <v>-1235947869022.4753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-1235947869022.4753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-5149782787.593647</v>
      </c>
      <c r="L3704" s="444">
        <f t="shared" ca="1" si="172"/>
        <v>-1241097651810.0691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-1241097651810.0691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-5171240215.875288</v>
      </c>
      <c r="L3705" s="444">
        <f t="shared" ca="1" si="172"/>
        <v>-1246268892025.9443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-1246268892025.9443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-5192787050.1081009</v>
      </c>
      <c r="L3706" s="444">
        <f t="shared" ca="1" si="172"/>
        <v>-1251461679076.0525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-1251461679076.0525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-5214423662.816885</v>
      </c>
      <c r="L3707" s="444">
        <f t="shared" ca="1" si="172"/>
        <v>-1256676102738.8694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-1256676102738.8694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-5236150428.0786228</v>
      </c>
      <c r="L3708" s="444">
        <f t="shared" ca="1" si="172"/>
        <v>-1261912253166.948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-1261912253166.948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-5257967721.5289497</v>
      </c>
      <c r="L3709" s="444">
        <f t="shared" ca="1" si="172"/>
        <v>-1267170220888.4771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-1267170220888.4771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-5279875920.3686543</v>
      </c>
      <c r="L3710" s="444">
        <f t="shared" ca="1" si="172"/>
        <v>-1272450096808.8457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-1272450096808.8457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-5301875403.3701906</v>
      </c>
      <c r="L3711" s="444">
        <f t="shared" ca="1" si="172"/>
        <v>-1277751972212.2158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-1277751972212.2158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-5323966550.8842325</v>
      </c>
      <c r="L3712" s="444">
        <f t="shared" ca="1" si="172"/>
        <v>-1283075938763.1001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-1283075938763.1001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-5346149744.8462505</v>
      </c>
      <c r="L3713" s="444">
        <f t="shared" ca="1" si="172"/>
        <v>-1288422088507.9463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-1288422088507.9463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-5368425368.7831097</v>
      </c>
      <c r="L3714" s="444">
        <f t="shared" ca="1" si="172"/>
        <v>-1293790513876.7295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-1293790513876.7295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-5390793807.819706</v>
      </c>
      <c r="L3715" s="444">
        <f t="shared" ca="1" si="172"/>
        <v>-1299181307684.5493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-1299181307684.5493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-5413255448.6856222</v>
      </c>
      <c r="L3716" s="444">
        <f t="shared" ca="1" si="172"/>
        <v>-1304594563133.2349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-1304594563133.2349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-5435810679.7218122</v>
      </c>
      <c r="L3717" s="444">
        <f t="shared" ca="1" si="172"/>
        <v>-1310030373812.9568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-1310030373812.9568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-5458459890.8873196</v>
      </c>
      <c r="L3718" s="444">
        <f t="shared" ca="1" si="172"/>
        <v>-1315488833703.844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-1315488833703.844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-5481203473.766017</v>
      </c>
      <c r="L3719" s="444">
        <f t="shared" ca="1" si="172"/>
        <v>-1320970037177.6101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-1320970037177.6101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-5504041821.5733757</v>
      </c>
      <c r="L3720" s="444">
        <f t="shared" ca="1" si="172"/>
        <v>-1326474078999.1836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-1326474078999.1836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-5526975329.1632652</v>
      </c>
      <c r="L3721" s="444">
        <f t="shared" ca="1" si="172"/>
        <v>-1332001054328.3469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-1332001054328.3469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-5550004393.0347786</v>
      </c>
      <c r="L3722" s="444">
        <f t="shared" ca="1" si="172"/>
        <v>-1337551058721.3816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-1337551058721.3816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-5573129411.3390903</v>
      </c>
      <c r="L3723" s="444">
        <f t="shared" ca="1" si="172"/>
        <v>-1343124188132.7207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-1343124188132.7207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-5596350783.8863363</v>
      </c>
      <c r="L3724" s="444">
        <f t="shared" ca="1" si="172"/>
        <v>-1348720538916.6069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-1348720538916.6069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-5619668912.1525288</v>
      </c>
      <c r="L3725" s="444">
        <f t="shared" ca="1" si="172"/>
        <v>-1354340207828.7595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-1354340207828.7595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-5643084199.2864981</v>
      </c>
      <c r="L3726" s="444">
        <f t="shared" ca="1" si="172"/>
        <v>-1359983292028.0459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-1359983292028.0459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-5666597050.1168575</v>
      </c>
      <c r="L3727" s="444">
        <f t="shared" ca="1" si="172"/>
        <v>-1365649889078.1628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-1365649889078.1628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-5690207871.1590118</v>
      </c>
      <c r="L3728" s="444">
        <f t="shared" ca="1" si="172"/>
        <v>-1371340096949.3218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-1371340096949.3218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-5713917070.6221743</v>
      </c>
      <c r="L3729" s="444">
        <f t="shared" ca="1" si="172"/>
        <v>-1377054014019.9438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-1377054014019.9438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-5737725058.4164324</v>
      </c>
      <c r="L3730" s="444">
        <f t="shared" ca="1" si="172"/>
        <v>-1382791739078.3604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-1382791739078.3604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-5761632246.1598349</v>
      </c>
      <c r="L3731" s="444">
        <f t="shared" ca="1" si="172"/>
        <v>-1388553371324.5203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-1388553371324.5203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-5785639047.1855011</v>
      </c>
      <c r="L3732" s="444">
        <f t="shared" ca="1" si="172"/>
        <v>-1394339010371.7058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-1394339010371.7058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-5809745876.5487738</v>
      </c>
      <c r="L3733" s="444">
        <f t="shared" ca="1" si="172"/>
        <v>-1400148756248.2546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-1400148756248.2546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-5833953151.0343943</v>
      </c>
      <c r="L3734" s="444">
        <f t="shared" ca="1" si="172"/>
        <v>-1405982709399.2891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-1405982709399.2891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-5858261289.1637039</v>
      </c>
      <c r="L3735" s="444">
        <f t="shared" ca="1" si="172"/>
        <v>-1411840970688.4529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-1411840970688.4529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-5882670711.2018871</v>
      </c>
      <c r="L3736" s="444">
        <f t="shared" ca="1" si="172"/>
        <v>-1417723641399.6548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-1417723641399.6548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-5907181839.1652279</v>
      </c>
      <c r="L3737" s="444">
        <f t="shared" ca="1" si="172"/>
        <v>-1423630823238.8201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-1423630823238.8201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-5931795096.8284168</v>
      </c>
      <c r="L3738" s="444">
        <f t="shared" ca="1" si="172"/>
        <v>-1429562618335.6484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-1429562618335.6484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-5956510909.7318687</v>
      </c>
      <c r="L3739" s="444">
        <f t="shared" ca="1" si="172"/>
        <v>-1435519129245.3804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-1435519129245.3804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-5981329705.189085</v>
      </c>
      <c r="L3740" s="444">
        <f t="shared" ca="1" si="172"/>
        <v>-1441500458950.5693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-1441500458950.5693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-6006251912.2940388</v>
      </c>
      <c r="L3741" s="444">
        <f t="shared" ca="1" si="172"/>
        <v>-1447506710862.8633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-1447506710862.8633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-6031277961.9285965</v>
      </c>
      <c r="L3742" s="444">
        <f t="shared" ca="1" si="172"/>
        <v>-1453537988824.792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-1453537988824.792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-6056408286.7699661</v>
      </c>
      <c r="L3743" s="444">
        <f t="shared" ca="1" si="172"/>
        <v>-1459594397111.562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-1459594397111.562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-6081643321.2981749</v>
      </c>
      <c r="L3744" s="444">
        <f t="shared" ca="1" si="172"/>
        <v>-1465676040432.8601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-1465676040432.8601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-6106983501.8035841</v>
      </c>
      <c r="L3745" s="444">
        <f t="shared" ca="1" si="172"/>
        <v>-1471783023934.6636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-1471783023934.6636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-6132429266.3944311</v>
      </c>
      <c r="L3746" s="444">
        <f t="shared" ca="1" si="172"/>
        <v>-1477915453201.0581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-1477915453201.0581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-6157981055.0044088</v>
      </c>
      <c r="L3747" s="444">
        <f t="shared" ca="1" si="172"/>
        <v>-1484073434256.0625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-1484073434256.0625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-6183639309.40026</v>
      </c>
      <c r="L3748" s="444">
        <f t="shared" ca="1" si="172"/>
        <v>-1490257073565.4626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-1490257073565.4626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-6209404473.1894274</v>
      </c>
      <c r="L3749" s="444">
        <f t="shared" ca="1" si="172"/>
        <v>-1496466478038.6521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-1496466478038.6521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-6235276991.8277168</v>
      </c>
      <c r="L3750" s="444">
        <f t="shared" ca="1" si="172"/>
        <v>-1502701755030.4797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-1502701755030.4797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-6261257312.6269989</v>
      </c>
      <c r="L3751" s="444">
        <f t="shared" ca="1" si="172"/>
        <v>-1508963012343.1067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-1508963012343.1067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-6287345884.7629442</v>
      </c>
      <c r="L3752" s="444">
        <f t="shared" ca="1" si="172"/>
        <v>-1515250358227.8696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-1515250358227.8696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-6313543159.2827902</v>
      </c>
      <c r="L3753" s="444">
        <f t="shared" ca="1" si="172"/>
        <v>-1521563901387.1523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-1521563901387.1523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-6339849589.1131344</v>
      </c>
      <c r="L3754" s="444">
        <f t="shared" ca="1" si="172"/>
        <v>-1527903750976.2654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-1527903750976.2654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-6366265629.0677719</v>
      </c>
      <c r="L3755" s="444">
        <f t="shared" ca="1" si="172"/>
        <v>-1534270016605.3333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-1534270016605.3333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-6392791735.8555555</v>
      </c>
      <c r="L3756" s="444">
        <f t="shared" ca="1" si="172"/>
        <v>-1540662808341.1887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-1540662808341.1887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-6419428368.0882864</v>
      </c>
      <c r="L3757" s="444">
        <f t="shared" ca="1" si="172"/>
        <v>-1547082236709.2771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-1547082236709.2771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-6446175986.2886543</v>
      </c>
      <c r="L3758" s="444">
        <f t="shared" ca="1" si="172"/>
        <v>-1553528412695.5657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-1553528412695.5657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-6473035052.8981905</v>
      </c>
      <c r="L3759" s="444">
        <f t="shared" ca="1" si="172"/>
        <v>-1560001447748.4639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-1560001447748.4639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-6500006032.2852659</v>
      </c>
      <c r="L3760" s="444">
        <f t="shared" ca="1" si="172"/>
        <v>-1566501453780.749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-1566501453780.749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-6527089390.7531204</v>
      </c>
      <c r="L3761" s="444">
        <f t="shared" ca="1" si="172"/>
        <v>-1573028543171.5022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-1573028543171.5022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-6554285596.5479259</v>
      </c>
      <c r="L3762" s="444">
        <f t="shared" ca="1" si="172"/>
        <v>-1579582828768.05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-1579582828768.05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-6581595119.8668747</v>
      </c>
      <c r="L3763" s="444">
        <f t="shared" ca="1" si="172"/>
        <v>-1586164423887.917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-1586164423887.917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-6609018432.8663206</v>
      </c>
      <c r="L3764" s="444">
        <f t="shared" ca="1" si="172"/>
        <v>-1592773442320.7832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-1592773442320.7832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-6636556009.6699295</v>
      </c>
      <c r="L3765" s="444">
        <f t="shared" ca="1" si="172"/>
        <v>-1599409998330.4531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-1599409998330.4531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-6664208326.3768883</v>
      </c>
      <c r="L3766" s="444">
        <f t="shared" ca="1" si="172"/>
        <v>-1606074206656.8301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-1606074206656.8301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-6691975861.0701256</v>
      </c>
      <c r="L3767" s="444">
        <f t="shared" ca="1" si="172"/>
        <v>-1612766182517.9001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-1612766182517.9001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-6719859093.824584</v>
      </c>
      <c r="L3768" s="444">
        <f t="shared" ca="1" si="172"/>
        <v>-1619486041611.7246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-1619486041611.7246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-6747858506.715519</v>
      </c>
      <c r="L3769" s="444">
        <f t="shared" ca="1" si="172"/>
        <v>-1626233900118.4402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-1626233900118.4402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-6775974583.8268337</v>
      </c>
      <c r="L3770" s="444">
        <f t="shared" ca="1" si="172"/>
        <v>-1633009874702.2671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-1633009874702.2671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-6804207811.2594461</v>
      </c>
      <c r="L3771" s="444">
        <f t="shared" ca="1" si="172"/>
        <v>-1639814082513.5266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-1639814082513.5266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-6832558677.1396942</v>
      </c>
      <c r="L3772" s="444">
        <f t="shared" ca="1" si="172"/>
        <v>-1646646641190.6663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-1646646641190.6663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-6861027671.6277761</v>
      </c>
      <c r="L3773" s="444">
        <f t="shared" ca="1" si="172"/>
        <v>-1653507668862.2939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-1653507668862.2939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-6889615286.9262247</v>
      </c>
      <c r="L3774" s="444">
        <f t="shared" ca="1" si="172"/>
        <v>-1660397284149.2202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-1660397284149.2202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-6918322017.2884178</v>
      </c>
      <c r="L3775" s="444">
        <f t="shared" ca="1" si="172"/>
        <v>-1667315606166.5085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-1667315606166.5085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-6947148359.0271187</v>
      </c>
      <c r="L3776" s="444">
        <f t="shared" ca="1" si="172"/>
        <v>-1674262754525.5356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-1674262754525.5356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-6976094810.5230646</v>
      </c>
      <c r="L3777" s="444">
        <f t="shared" ca="1" si="172"/>
        <v>-1681238849336.0586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-1681238849336.0586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-7005161872.2335777</v>
      </c>
      <c r="L3778" s="444">
        <f t="shared" ca="1" si="172"/>
        <v>-1688244011208.2922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-1688244011208.2922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-7034350046.7012177</v>
      </c>
      <c r="L3779" s="444">
        <f t="shared" ca="1" si="172"/>
        <v>-1695278361254.9934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-1695278361254.9934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-7063659838.5624723</v>
      </c>
      <c r="L3780" s="444">
        <f t="shared" ca="1" si="172"/>
        <v>-1702342021093.5559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-1702342021093.5559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-7093091754.5564833</v>
      </c>
      <c r="L3781" s="444">
        <f t="shared" ca="1" si="172"/>
        <v>-1709435112848.1123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-1709435112848.1123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-7122646303.5338011</v>
      </c>
      <c r="L3782" s="444">
        <f t="shared" ca="1" si="172"/>
        <v>-1716557759151.646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-1716557759151.646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-7152323996.4651909</v>
      </c>
      <c r="L3783" s="444">
        <f t="shared" ca="1" si="172"/>
        <v>-1723710083148.1111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-1723710083148.1111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-7182125346.4504623</v>
      </c>
      <c r="L3784" s="444">
        <f t="shared" ca="1" si="172"/>
        <v>-1730892208494.5615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-1730892208494.5615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-7212050868.7273397</v>
      </c>
      <c r="L3785" s="444">
        <f t="shared" ca="1" si="172"/>
        <v>-1738104259363.2888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-1738104259363.2888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-7242101080.6803703</v>
      </c>
      <c r="L3786" s="444">
        <f t="shared" ca="1" si="172"/>
        <v>-1745346360443.9692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-1745346360443.9692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-7272276501.8498716</v>
      </c>
      <c r="L3787" s="444">
        <f t="shared" ca="1" si="172"/>
        <v>-1752618636945.8191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-1752618636945.8191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-7302577653.9409132</v>
      </c>
      <c r="L3788" s="444">
        <f t="shared" ca="1" si="172"/>
        <v>-1759921214599.76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-1759921214599.76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-7333005060.8323336</v>
      </c>
      <c r="L3789" s="444">
        <f t="shared" ca="1" si="172"/>
        <v>-1767254219660.5923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-1767254219660.5923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-7363559248.5858011</v>
      </c>
      <c r="L3790" s="444">
        <f t="shared" ca="1" si="172"/>
        <v>-1774617778909.178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-1774617778909.178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-7394240745.4549093</v>
      </c>
      <c r="L3791" s="444">
        <f t="shared" ca="1" si="172"/>
        <v>-1782012019654.6328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-1782012019654.6328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-7425050081.8943033</v>
      </c>
      <c r="L3792" s="444">
        <f t="shared" ca="1" si="172"/>
        <v>-1789437069736.5271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-1789437069736.5271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-7455987790.5688629</v>
      </c>
      <c r="L3793" s="444">
        <f t="shared" ca="1" si="172"/>
        <v>-1796893057527.0959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-1796893057527.0959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-7487054406.3628998</v>
      </c>
      <c r="L3794" s="444">
        <f t="shared" ca="1" si="172"/>
        <v>-1804380111933.4587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-1804380111933.4587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-7518250466.389411</v>
      </c>
      <c r="L3795" s="444">
        <f t="shared" ca="1" si="172"/>
        <v>-1811898362399.8481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-1811898362399.8481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-7549576509.9993668</v>
      </c>
      <c r="L3796" s="444">
        <f t="shared" ca="1" si="172"/>
        <v>-1819447938909.8474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-1819447938909.8474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-7581033078.7910299</v>
      </c>
      <c r="L3797" s="444">
        <f t="shared" ca="1" si="172"/>
        <v>-1827028971988.6384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-1827028971988.6384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-7612620716.6193256</v>
      </c>
      <c r="L3798" s="444">
        <f t="shared" ca="1" si="172"/>
        <v>-1834641592705.2578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-1834641592705.2578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-7644339969.6052408</v>
      </c>
      <c r="L3799" s="444">
        <f t="shared" ca="1" si="172"/>
        <v>-1842285932674.863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-1842285932674.863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-7676191386.1452637</v>
      </c>
      <c r="L3800" s="444">
        <f t="shared" ca="1" si="172"/>
        <v>-1849962124061.0083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-1849962124061.0083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-7708175516.9208679</v>
      </c>
      <c r="L3801" s="444">
        <f t="shared" ca="1" si="172"/>
        <v>-1857670299577.9292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-1857670299577.9292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-7740292914.9080381</v>
      </c>
      <c r="L3802" s="444">
        <f t="shared" ca="1" si="172"/>
        <v>-1865410592492.8372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-1865410592492.8372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-7772544135.3868217</v>
      </c>
      <c r="L3803" s="444">
        <f t="shared" ca="1" si="172"/>
        <v>-1873183136628.2239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-1873183136628.2239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-7804929735.9509325</v>
      </c>
      <c r="L3804" s="444">
        <f t="shared" ca="1" si="172"/>
        <v>-1880988066364.1748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-1880988066364.1748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-7837450276.517395</v>
      </c>
      <c r="L3805" s="444">
        <f t="shared" ca="1" si="172"/>
        <v>-1888825516640.6921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-1888825516640.6921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-7870106319.336216</v>
      </c>
      <c r="L3806" s="444">
        <f t="shared" ca="1" si="172"/>
        <v>-1896695622960.0283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-1896695622960.0283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-7902898429.0001183</v>
      </c>
      <c r="L3807" s="444">
        <f t="shared" ca="1" si="172"/>
        <v>-1904598521389.0283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-1904598521389.0283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-7935827172.4542847</v>
      </c>
      <c r="L3808" s="444">
        <f t="shared" ca="1" si="172"/>
        <v>-1912534348561.4827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-1912534348561.4827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-7968893119.0061789</v>
      </c>
      <c r="L3809" s="444">
        <f t="shared" ca="1" si="172"/>
        <v>-1920503241680.4888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-1920503241680.4888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-8002096840.3353701</v>
      </c>
      <c r="L3810" s="444">
        <f t="shared" ca="1" si="172"/>
        <v>-1928505338520.8242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-1928505338520.8242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-8035438910.5034342</v>
      </c>
      <c r="L3811" s="444">
        <f t="shared" ca="1" si="172"/>
        <v>-1936540777431.3276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-1936540777431.3276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-8068919905.9638653</v>
      </c>
      <c r="L3812" s="444">
        <f t="shared" ca="1" si="172"/>
        <v>-1944609697337.2915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-1944609697337.2915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-8102540405.5720472</v>
      </c>
      <c r="L3813" s="444">
        <f t="shared" ca="1" si="172"/>
        <v>-1952712237742.8635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-1952712237742.8635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-8136300990.5952644</v>
      </c>
      <c r="L3814" s="444">
        <f t="shared" ca="1" si="172"/>
        <v>-1960848538733.4587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-1960848538733.4587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-8170202244.7227449</v>
      </c>
      <c r="L3815" s="444">
        <f t="shared" ca="1" si="172"/>
        <v>-1969018740978.1814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-1969018740978.1814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-8204244754.0757561</v>
      </c>
      <c r="L3816" s="444">
        <f t="shared" ca="1" si="172"/>
        <v>-1977222985732.2571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-1977222985732.2571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-8238429107.2177382</v>
      </c>
      <c r="L3817" s="444">
        <f t="shared" ca="1" si="172"/>
        <v>-1985461414839.4749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-1985461414839.4749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-8272755895.1644773</v>
      </c>
      <c r="L3818" s="444">
        <f t="shared" ca="1" si="172"/>
        <v>-1993734170734.6394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-1993734170734.6394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-8307225711.394331</v>
      </c>
      <c r="L3819" s="444">
        <f t="shared" ca="1" si="172"/>
        <v>-2002041396446.0337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-2002041396446.0337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-8341839151.8584738</v>
      </c>
      <c r="L3820" s="444">
        <f t="shared" ca="1" si="172"/>
        <v>-2010383235597.8921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-2010383235597.8921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-8376596814.9912167</v>
      </c>
      <c r="L3821" s="444">
        <f t="shared" ca="1" si="172"/>
        <v>-2018759832412.8833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-2018759832412.8833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-8411499301.7203474</v>
      </c>
      <c r="L3822" s="444">
        <f t="shared" ca="1" si="172"/>
        <v>-2027171331714.6038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-2027171331714.6038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-8446547215.4775162</v>
      </c>
      <c r="L3823" s="444">
        <f t="shared" ca="1" si="172"/>
        <v>-2035617878930.0813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-2035617878930.0813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-8481741162.2086716</v>
      </c>
      <c r="L3824" s="444">
        <f t="shared" ca="1" si="172"/>
        <v>-2044099620092.29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-2044099620092.29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-8517081750.3845406</v>
      </c>
      <c r="L3825" s="444">
        <f t="shared" ca="1" si="172"/>
        <v>-2052616701842.6746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-2052616701842.6746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-8552569591.0111437</v>
      </c>
      <c r="L3826" s="444">
        <f t="shared" ca="1" si="172"/>
        <v>-2061169271433.6858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-2061169271433.6858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-8588205297.640357</v>
      </c>
      <c r="L3827" s="444">
        <f t="shared" ca="1" si="172"/>
        <v>-2069757476731.3262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-2069757476731.3262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-8623989486.3805237</v>
      </c>
      <c r="L3828" s="444">
        <f t="shared" ca="1" si="172"/>
        <v>-2078381466217.7068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-2078381466217.7068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-8659922775.9071121</v>
      </c>
      <c r="L3829" s="444">
        <f t="shared" ca="1" si="172"/>
        <v>-2087041388993.614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-2087041388993.614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-8696005787.4733925</v>
      </c>
      <c r="L3830" s="444">
        <f t="shared" ca="1" si="172"/>
        <v>-2095737394781.0874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-2095737394781.0874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-8732239144.9211979</v>
      </c>
      <c r="L3831" s="444">
        <f t="shared" ca="1" si="172"/>
        <v>-2104469633926.0085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-2104469633926.0085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-8768623474.6917019</v>
      </c>
      <c r="L3832" s="444">
        <f t="shared" ca="1" si="172"/>
        <v>-2113238257400.7002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-2113238257400.7002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-8805159405.8362503</v>
      </c>
      <c r="L3833" s="444">
        <f t="shared" ref="L3833:L4087" ca="1" si="177">I3833-J3833+K3833</f>
        <v>-2122043416806.5364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-2122043416806.5364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-8841847570.027235</v>
      </c>
      <c r="L3834" s="444">
        <f t="shared" ca="1" si="177"/>
        <v>-2130885264376.5637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-2130885264376.5637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-8878688601.5690155</v>
      </c>
      <c r="L3835" s="444">
        <f t="shared" ca="1" si="177"/>
        <v>-2139763952978.1328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-2139763952978.1328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-8915683137.408886</v>
      </c>
      <c r="L3836" s="444">
        <f t="shared" ca="1" si="177"/>
        <v>-2148679636115.5417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-2148679636115.5417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-8952831817.1480904</v>
      </c>
      <c r="L3837" s="444">
        <f t="shared" ca="1" si="177"/>
        <v>-2157632467932.6899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-2157632467932.6899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-8990135283.0528755</v>
      </c>
      <c r="L3838" s="444">
        <f t="shared" ca="1" si="177"/>
        <v>-2166622603215.7429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-2166622603215.7429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-9027594180.0655956</v>
      </c>
      <c r="L3839" s="444">
        <f t="shared" ca="1" si="177"/>
        <v>-2175650197395.8086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-2175650197395.8086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-9065209155.8158684</v>
      </c>
      <c r="L3840" s="444">
        <f t="shared" ca="1" si="177"/>
        <v>-2184715406551.6245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-2184715406551.6245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-9102980860.6317692</v>
      </c>
      <c r="L3841" s="444">
        <f t="shared" ca="1" si="177"/>
        <v>-2193818387412.2563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-2193818387412.2563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-9140909947.5510674</v>
      </c>
      <c r="L3842" s="444">
        <f t="shared" ca="1" si="177"/>
        <v>-2202959297359.8076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-2202959297359.8076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-9178997072.332531</v>
      </c>
      <c r="L3843" s="444">
        <f t="shared" ca="1" si="177"/>
        <v>-2212138294432.1401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-2212138294432.1401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-9217242893.4672508</v>
      </c>
      <c r="L3844" s="444">
        <f t="shared" ca="1" si="177"/>
        <v>-2221355537325.6074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-2221355537325.6074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-9255648072.1900311</v>
      </c>
      <c r="L3845" s="444">
        <f t="shared" ca="1" si="177"/>
        <v>-2230611185397.7974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-2230611185397.7974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-9294213272.4908218</v>
      </c>
      <c r="L3846" s="444">
        <f t="shared" ca="1" si="177"/>
        <v>-2239905398670.2881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-2239905398670.2881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-9332939161.1261997</v>
      </c>
      <c r="L3847" s="444">
        <f t="shared" ca="1" si="177"/>
        <v>-2249238337831.4141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-2249238337831.4141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-9371826407.6308918</v>
      </c>
      <c r="L3848" s="444">
        <f t="shared" ca="1" si="177"/>
        <v>-2258610164239.0449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-2258610164239.0449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-9410875684.3293533</v>
      </c>
      <c r="L3849" s="444">
        <f t="shared" ca="1" si="177"/>
        <v>-2268021039923.3745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-2268021039923.3745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-9450087666.347393</v>
      </c>
      <c r="L3850" s="444">
        <f t="shared" ca="1" si="177"/>
        <v>-2277471127589.7217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-2277471127589.7217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-9489463031.6238403</v>
      </c>
      <c r="L3851" s="444">
        <f t="shared" ca="1" si="177"/>
        <v>-2286960590621.3457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-2286960590621.3457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-9529002460.9222736</v>
      </c>
      <c r="L3852" s="444">
        <f t="shared" ca="1" si="177"/>
        <v>-2296489593082.2681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-2296489593082.2681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-9568706637.842783</v>
      </c>
      <c r="L3853" s="444">
        <f t="shared" ca="1" si="177"/>
        <v>-2306058299720.1108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-2306058299720.1108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-9608576248.8337955</v>
      </c>
      <c r="L3854" s="444">
        <f t="shared" ca="1" si="177"/>
        <v>-2315666875968.9448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-2315666875968.9448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-9648611983.2039375</v>
      </c>
      <c r="L3855" s="444">
        <f t="shared" ca="1" si="177"/>
        <v>-2325315487952.1489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-2325315487952.1489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-9688814533.1339531</v>
      </c>
      <c r="L3856" s="444">
        <f t="shared" ca="1" si="177"/>
        <v>-2335004302485.2827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-2335004302485.2827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-9729184593.6886787</v>
      </c>
      <c r="L3857" s="444">
        <f t="shared" ca="1" si="177"/>
        <v>-2344733487078.9712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-2344733487078.9712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-9769722862.8290462</v>
      </c>
      <c r="L3858" s="444">
        <f t="shared" ca="1" si="177"/>
        <v>-2354503209941.8003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-2354503209941.8003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-9810430041.4241676</v>
      </c>
      <c r="L3859" s="444">
        <f t="shared" ca="1" si="177"/>
        <v>-2364313639983.2246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-2364313639983.2246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-9851306833.2634354</v>
      </c>
      <c r="L3860" s="444">
        <f t="shared" ca="1" si="177"/>
        <v>-2374164946816.4883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-2374164946816.4883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-9892353945.0687008</v>
      </c>
      <c r="L3861" s="444">
        <f t="shared" ca="1" si="177"/>
        <v>-2384057300761.5571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-2384057300761.5571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-9933572086.5064888</v>
      </c>
      <c r="L3862" s="444">
        <f t="shared" ca="1" si="177"/>
        <v>-2393990872848.0635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-2393990872848.0635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-9974961970.200264</v>
      </c>
      <c r="L3863" s="444">
        <f t="shared" ca="1" si="177"/>
        <v>-2403965834818.2637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-2403965834818.2637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-10016524311.742765</v>
      </c>
      <c r="L3864" s="444">
        <f t="shared" ca="1" si="177"/>
        <v>-2413982359130.0063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-2413982359130.0063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-10058259829.708359</v>
      </c>
      <c r="L3865" s="444">
        <f t="shared" ca="1" si="177"/>
        <v>-2424040618959.7148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-2424040618959.7148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-10100169245.665478</v>
      </c>
      <c r="L3866" s="444">
        <f t="shared" ca="1" si="177"/>
        <v>-2434140788205.3804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-2434140788205.3804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-10142253284.189085</v>
      </c>
      <c r="L3867" s="444">
        <f t="shared" ca="1" si="177"/>
        <v>-2444283041489.5693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-2444283041489.5693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-10184512672.873205</v>
      </c>
      <c r="L3868" s="444">
        <f t="shared" ca="1" si="177"/>
        <v>-2454467554162.4424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-2454467554162.4424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-10226948142.34351</v>
      </c>
      <c r="L3869" s="444">
        <f t="shared" ca="1" si="177"/>
        <v>-2464694502304.7861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-2464694502304.7861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-10269560426.269941</v>
      </c>
      <c r="L3870" s="444">
        <f t="shared" ca="1" si="177"/>
        <v>-2474964062731.0562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-2474964062731.0562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-10312350261.3794</v>
      </c>
      <c r="L3871" s="444">
        <f t="shared" ca="1" si="177"/>
        <v>-2485276412992.4355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-2485276412992.4355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-10355318387.468481</v>
      </c>
      <c r="L3872" s="444">
        <f t="shared" ca="1" si="177"/>
        <v>-2495631731379.9038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-2495631731379.9038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-10398465547.416265</v>
      </c>
      <c r="L3873" s="444">
        <f t="shared" ca="1" si="177"/>
        <v>-2506030196927.3203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-2506030196927.3203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-10441792487.197168</v>
      </c>
      <c r="L3874" s="444">
        <f t="shared" ca="1" si="177"/>
        <v>-2516471989414.5176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-2516471989414.5176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-10485299955.893824</v>
      </c>
      <c r="L3875" s="444">
        <f t="shared" ca="1" si="177"/>
        <v>-2526957289370.4116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-2526957289370.4116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-10528988705.710049</v>
      </c>
      <c r="L3876" s="444">
        <f t="shared" ca="1" si="177"/>
        <v>-2537486278076.1216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-2537486278076.1216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-10572859491.983839</v>
      </c>
      <c r="L3877" s="444">
        <f t="shared" ca="1" si="177"/>
        <v>-2548059137568.1055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-2548059137568.1055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-10616913073.200439</v>
      </c>
      <c r="L3878" s="444">
        <f t="shared" ca="1" si="177"/>
        <v>-2558676050641.3057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-2558676050641.3057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-10661150211.00544</v>
      </c>
      <c r="L3879" s="444">
        <f t="shared" ca="1" si="177"/>
        <v>-2569337200852.311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-2569337200852.311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-10705571670.217962</v>
      </c>
      <c r="L3880" s="444">
        <f t="shared" ca="1" si="177"/>
        <v>-2580042772522.5288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-2580042772522.5288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-10750178218.84387</v>
      </c>
      <c r="L3881" s="444">
        <f t="shared" ca="1" si="177"/>
        <v>-2590792950741.3726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-2590792950741.3726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-10794970628.089052</v>
      </c>
      <c r="L3882" s="444">
        <f t="shared" ca="1" si="177"/>
        <v>-2601587921369.4614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-2601587921369.4614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-10839949672.372755</v>
      </c>
      <c r="L3883" s="444">
        <f t="shared" ca="1" si="177"/>
        <v>-2612427871041.834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-2612427871041.834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-10885116129.340975</v>
      </c>
      <c r="L3884" s="444">
        <f t="shared" ca="1" si="177"/>
        <v>-2623312987171.1748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-2623312987171.1748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-10930470779.879894</v>
      </c>
      <c r="L3885" s="444">
        <f t="shared" ca="1" si="177"/>
        <v>-2634243457951.0547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-2634243457951.0547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-10976014408.129395</v>
      </c>
      <c r="L3886" s="444">
        <f t="shared" ca="1" si="177"/>
        <v>-2645219472359.1841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-2645219472359.1841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-11021747801.496601</v>
      </c>
      <c r="L3887" s="444">
        <f t="shared" ca="1" si="177"/>
        <v>-2656241220160.6807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-2656241220160.6807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-11067671750.669502</v>
      </c>
      <c r="L3888" s="444">
        <f t="shared" ca="1" si="177"/>
        <v>-2667308891911.3501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-2667308891911.3501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-11113787049.630625</v>
      </c>
      <c r="L3889" s="444">
        <f t="shared" ca="1" si="177"/>
        <v>-2678422678960.981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-2678422678960.981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-11160094495.670753</v>
      </c>
      <c r="L3890" s="444">
        <f t="shared" ca="1" si="177"/>
        <v>-2689582773456.6519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-2689582773456.6519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-11206594889.402716</v>
      </c>
      <c r="L3891" s="444">
        <f t="shared" ca="1" si="177"/>
        <v>-2700789368346.0547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-2700789368346.0547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-11253289034.775229</v>
      </c>
      <c r="L3892" s="444">
        <f t="shared" ca="1" si="177"/>
        <v>-2712042657380.8301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-2712042657380.8301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-11300177739.086792</v>
      </c>
      <c r="L3893" s="444">
        <f t="shared" ca="1" si="177"/>
        <v>-2723342835119.917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-2723342835119.917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-11347261812.999655</v>
      </c>
      <c r="L3894" s="444">
        <f t="shared" ca="1" si="177"/>
        <v>-2734690096932.9165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-2734690096932.9165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-11394542070.553818</v>
      </c>
      <c r="L3895" s="444">
        <f t="shared" ca="1" si="177"/>
        <v>-2746084639003.4702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-2746084639003.4702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-11442019329.181126</v>
      </c>
      <c r="L3896" s="444">
        <f t="shared" ca="1" si="177"/>
        <v>-2757526658332.6514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-2757526658332.6514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-11489694409.719381</v>
      </c>
      <c r="L3897" s="444">
        <f t="shared" ca="1" si="177"/>
        <v>-2769016352742.3706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-2769016352742.3706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-11537568136.426544</v>
      </c>
      <c r="L3898" s="444">
        <f t="shared" ca="1" si="177"/>
        <v>-2780553920878.7974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-2780553920878.7974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-11585641336.994989</v>
      </c>
      <c r="L3899" s="444">
        <f t="shared" ca="1" si="177"/>
        <v>-2792139562215.7925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-2792139562215.7925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-11633914842.565802</v>
      </c>
      <c r="L3900" s="444">
        <f t="shared" ca="1" si="177"/>
        <v>-2803773477058.3584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-2803773477058.3584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-11682389487.74316</v>
      </c>
      <c r="L3901" s="444">
        <f t="shared" ca="1" si="177"/>
        <v>-2815455866546.1016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-2815455866546.1016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-11731066110.608757</v>
      </c>
      <c r="L3902" s="444">
        <f t="shared" ca="1" si="177"/>
        <v>-2827186932656.7104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-2827186932656.7104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-11779945552.736294</v>
      </c>
      <c r="L3903" s="444">
        <f t="shared" ca="1" si="177"/>
        <v>-2838966878209.4468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-2838966878209.4468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-11829028659.206028</v>
      </c>
      <c r="L3904" s="444">
        <f t="shared" ca="1" si="177"/>
        <v>-2850795906868.6528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-2850795906868.6528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-11878316278.619387</v>
      </c>
      <c r="L3905" s="444">
        <f t="shared" ca="1" si="177"/>
        <v>-2862674223147.2725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-2862674223147.2725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-11927809263.113636</v>
      </c>
      <c r="L3906" s="444">
        <f t="shared" ca="1" si="177"/>
        <v>-2874602032410.3862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-2874602032410.3862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-11977508468.37661</v>
      </c>
      <c r="L3907" s="444">
        <f t="shared" ca="1" si="177"/>
        <v>-2886579540878.7627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-2886579540878.7627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-12027414753.66151</v>
      </c>
      <c r="L3908" s="444">
        <f t="shared" ca="1" si="177"/>
        <v>-2898606955632.4243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-2898606955632.4243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-12077528981.801767</v>
      </c>
      <c r="L3909" s="444">
        <f t="shared" ca="1" si="177"/>
        <v>-2910684484614.2261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-2910684484614.2261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-12127852019.225943</v>
      </c>
      <c r="L3910" s="444">
        <f t="shared" ca="1" si="177"/>
        <v>-2922812336633.4521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-2922812336633.4521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-12178384735.972717</v>
      </c>
      <c r="L3911" s="444">
        <f t="shared" ca="1" si="177"/>
        <v>-2934990721369.4248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-2934990721369.4248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-12229128005.705936</v>
      </c>
      <c r="L3912" s="444">
        <f t="shared" ca="1" si="177"/>
        <v>-2947219849375.1309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-2947219849375.1309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-12280082705.729712</v>
      </c>
      <c r="L3913" s="444">
        <f t="shared" ca="1" si="177"/>
        <v>-2959499932080.8604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-2959499932080.8604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-12331249717.003584</v>
      </c>
      <c r="L3914" s="444">
        <f t="shared" ca="1" si="177"/>
        <v>-2971831181797.8638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-2971831181797.8638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-12382629924.157766</v>
      </c>
      <c r="L3915" s="444">
        <f t="shared" ca="1" si="177"/>
        <v>-2984213811722.0215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-2984213811722.0215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-12434224215.508423</v>
      </c>
      <c r="L3916" s="444">
        <f t="shared" ca="1" si="177"/>
        <v>-2996648035937.5298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-2996648035937.5298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-12486033483.07304</v>
      </c>
      <c r="L3917" s="444">
        <f t="shared" ca="1" si="177"/>
        <v>-3009134069420.603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-3009134069420.603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-12538058622.585846</v>
      </c>
      <c r="L3918" s="444">
        <f t="shared" ca="1" si="177"/>
        <v>-3021672128043.189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-3021672128043.189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-12590300533.513287</v>
      </c>
      <c r="L3919" s="444">
        <f t="shared" ca="1" si="177"/>
        <v>-3034262428576.7021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-3034262428576.7021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-12642760119.069592</v>
      </c>
      <c r="L3920" s="444">
        <f t="shared" ca="1" si="177"/>
        <v>-3046905188695.772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-3046905188695.772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-12695438286.232384</v>
      </c>
      <c r="L3921" s="444">
        <f t="shared" ca="1" si="177"/>
        <v>-3059600626982.0044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-3059600626982.0044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-12748335945.758352</v>
      </c>
      <c r="L3922" s="444">
        <f t="shared" ca="1" si="177"/>
        <v>-3072348962927.7627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-3072348962927.7627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-12801454012.199011</v>
      </c>
      <c r="L3923" s="444">
        <f t="shared" ca="1" si="177"/>
        <v>-3085150416939.9619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-3085150416939.9619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-12854793403.916508</v>
      </c>
      <c r="L3924" s="444">
        <f t="shared" ca="1" si="177"/>
        <v>-3098005210343.8784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-3098005210343.8784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-12908355043.099493</v>
      </c>
      <c r="L3925" s="444">
        <f t="shared" ca="1" si="177"/>
        <v>-3110913565386.978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-3110913565386.978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-12962139855.779076</v>
      </c>
      <c r="L3926" s="444">
        <f t="shared" ca="1" si="177"/>
        <v>-3123875705242.7573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-3123875705242.7573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-13016148771.844822</v>
      </c>
      <c r="L3927" s="444">
        <f t="shared" ca="1" si="177"/>
        <v>-3136891854014.6021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-3136891854014.6021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-13070382725.060843</v>
      </c>
      <c r="L3928" s="444">
        <f t="shared" ca="1" si="177"/>
        <v>-3149962236739.6631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-3149962236739.6631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-13124842653.08193</v>
      </c>
      <c r="L3929" s="444">
        <f t="shared" ca="1" si="177"/>
        <v>-3163087079392.7451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-3163087079392.7451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-13179529497.46977</v>
      </c>
      <c r="L3930" s="444">
        <f t="shared" ca="1" si="177"/>
        <v>-3176266608890.2148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-3176266608890.2148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-13234444203.709229</v>
      </c>
      <c r="L3931" s="444">
        <f t="shared" ca="1" si="177"/>
        <v>-3189501053093.9238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-3189501053093.9238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-13289587721.224682</v>
      </c>
      <c r="L3932" s="444">
        <f t="shared" ca="1" si="177"/>
        <v>-3202790640815.1484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-3202790640815.1484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-13344961003.396452</v>
      </c>
      <c r="L3933" s="444">
        <f t="shared" ca="1" si="177"/>
        <v>-3216135601818.5449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-3216135601818.5449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-13400565007.577271</v>
      </c>
      <c r="L3934" s="444">
        <f t="shared" ca="1" si="177"/>
        <v>-3229536166826.1221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-3229536166826.1221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-13456400695.108841</v>
      </c>
      <c r="L3935" s="444">
        <f t="shared" ca="1" si="177"/>
        <v>-3242992567521.231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-3242992567521.231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-13512469031.338463</v>
      </c>
      <c r="L3936" s="444">
        <f t="shared" ca="1" si="177"/>
        <v>-3256505036552.5693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-3256505036552.5693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-13568770985.635706</v>
      </c>
      <c r="L3937" s="444">
        <f t="shared" ca="1" si="177"/>
        <v>-3270073807538.2051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-3270073807538.2051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-13625307531.409187</v>
      </c>
      <c r="L3938" s="444">
        <f t="shared" ca="1" si="177"/>
        <v>-3283699115069.6143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-3283699115069.6143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-13682079646.123392</v>
      </c>
      <c r="L3939" s="444">
        <f t="shared" ca="1" si="177"/>
        <v>-3297381194715.7378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-3297381194715.7378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-13739088311.315575</v>
      </c>
      <c r="L3940" s="444">
        <f t="shared" ca="1" si="177"/>
        <v>-3311120283027.0532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-3311120283027.0532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-13796334512.612722</v>
      </c>
      <c r="L3941" s="444">
        <f t="shared" ca="1" si="177"/>
        <v>-3324916617539.666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-3324916617539.666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-13853819239.748608</v>
      </c>
      <c r="L3942" s="444">
        <f t="shared" ca="1" si="177"/>
        <v>-3338770436779.4146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-3338770436779.4146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-13911543486.580894</v>
      </c>
      <c r="L3943" s="444">
        <f t="shared" ca="1" si="177"/>
        <v>-3352681980265.9956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-3352681980265.9956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-13969508251.108315</v>
      </c>
      <c r="L3944" s="444">
        <f t="shared" ca="1" si="177"/>
        <v>-3366651488517.104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-3366651488517.104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-14027714535.487932</v>
      </c>
      <c r="L3945" s="444">
        <f t="shared" ca="1" si="177"/>
        <v>-3380679203052.5918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-3380679203052.5918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-14086163346.052465</v>
      </c>
      <c r="L3946" s="444">
        <f t="shared" ca="1" si="177"/>
        <v>-3394765366398.644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-3394765366398.644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-14144855693.327682</v>
      </c>
      <c r="L3947" s="444">
        <f t="shared" ca="1" si="177"/>
        <v>-3408910222091.9717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-3408910222091.9717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-14203792592.049881</v>
      </c>
      <c r="L3948" s="444">
        <f t="shared" ca="1" si="177"/>
        <v>-3423114014684.0215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-3423114014684.0215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-14262975061.183422</v>
      </c>
      <c r="L3949" s="444">
        <f t="shared" ca="1" si="177"/>
        <v>-3437376989745.2051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-3437376989745.2051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-14322404123.938354</v>
      </c>
      <c r="L3950" s="444">
        <f t="shared" ca="1" si="177"/>
        <v>-3451699393869.1436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-3451699393869.1436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-14382080807.788097</v>
      </c>
      <c r="L3951" s="444">
        <f t="shared" ca="1" si="177"/>
        <v>-3466081474676.9316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-3466081474676.9316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-14442006144.487215</v>
      </c>
      <c r="L3952" s="444">
        <f t="shared" ca="1" si="177"/>
        <v>-3480523480821.4189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-3480523480821.4189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-14502181170.089243</v>
      </c>
      <c r="L3953" s="444">
        <f t="shared" ca="1" si="177"/>
        <v>-3495025661991.5083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-3495025661991.5083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-14562606924.964621</v>
      </c>
      <c r="L3954" s="444">
        <f t="shared" ca="1" si="177"/>
        <v>-3509588268916.4731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-3509588268916.4731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-14623284453.818636</v>
      </c>
      <c r="L3955" s="444">
        <f t="shared" ca="1" si="177"/>
        <v>-3524211553370.292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-3524211553370.292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-14684214805.709549</v>
      </c>
      <c r="L3956" s="444">
        <f t="shared" ca="1" si="177"/>
        <v>-3538895768176.0015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-3538895768176.0015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-14745399034.066671</v>
      </c>
      <c r="L3957" s="444">
        <f t="shared" ca="1" si="177"/>
        <v>-3553641167210.0684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-3553641167210.0684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-14806838196.708618</v>
      </c>
      <c r="L3958" s="444">
        <f t="shared" ca="1" si="177"/>
        <v>-3568448005406.7769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-3568448005406.7769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-14868533355.861568</v>
      </c>
      <c r="L3959" s="444">
        <f t="shared" ca="1" si="177"/>
        <v>-3583316538762.6382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-3583316538762.6382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-14930485578.177658</v>
      </c>
      <c r="L3960" s="444">
        <f t="shared" ca="1" si="177"/>
        <v>-3598247024340.8159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-3598247024340.8159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-14992695934.753399</v>
      </c>
      <c r="L3961" s="444">
        <f t="shared" ca="1" si="177"/>
        <v>-3613239720275.5693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-3613239720275.5693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-15055165501.148203</v>
      </c>
      <c r="L3962" s="444">
        <f t="shared" ca="1" si="177"/>
        <v>-3628294885776.7178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-3628294885776.7178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-15117895357.402992</v>
      </c>
      <c r="L3963" s="444">
        <f t="shared" ca="1" si="177"/>
        <v>-3643412781134.1206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-3643412781134.1206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-15180886588.058836</v>
      </c>
      <c r="L3964" s="444">
        <f t="shared" ca="1" si="177"/>
        <v>-3658593667722.1792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-3658593667722.1792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-15244140282.175747</v>
      </c>
      <c r="L3965" s="444">
        <f t="shared" ca="1" si="177"/>
        <v>-3673837808004.355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-3673837808004.355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-15307657533.35148</v>
      </c>
      <c r="L3966" s="444">
        <f t="shared" ca="1" si="177"/>
        <v>-3689145465537.7065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-3689145465537.7065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-15371439439.740446</v>
      </c>
      <c r="L3967" s="444">
        <f t="shared" ca="1" si="177"/>
        <v>-3704516904977.4468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-3704516904977.4468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-15435487104.072695</v>
      </c>
      <c r="L3968" s="444">
        <f t="shared" ca="1" si="177"/>
        <v>-3719952392081.5195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-3719952392081.5195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-15499801633.672998</v>
      </c>
      <c r="L3969" s="444">
        <f t="shared" ca="1" si="177"/>
        <v>-3735452193715.1924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-3735452193715.1924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-15564384140.479965</v>
      </c>
      <c r="L3970" s="444">
        <f t="shared" ca="1" si="177"/>
        <v>-3751016577855.6724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-3751016577855.6724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-15629235741.065302</v>
      </c>
      <c r="L3971" s="444">
        <f t="shared" ca="1" si="177"/>
        <v>-3766645813596.7378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-3766645813596.7378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-15694357556.653074</v>
      </c>
      <c r="L3972" s="444">
        <f t="shared" ca="1" si="177"/>
        <v>-3782340171153.3906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-3782340171153.3906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-15759750713.13913</v>
      </c>
      <c r="L3973" s="444">
        <f t="shared" ca="1" si="177"/>
        <v>-3798099921866.5298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-3798099921866.5298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-15825416341.11054</v>
      </c>
      <c r="L3974" s="444">
        <f t="shared" ca="1" si="177"/>
        <v>-3813925338207.6401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-3813925338207.6401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-15891355575.86517</v>
      </c>
      <c r="L3975" s="444">
        <f t="shared" ca="1" si="177"/>
        <v>-3829816693783.5054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-3829816693783.5054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-15957569557.431271</v>
      </c>
      <c r="L3976" s="444">
        <f t="shared" ca="1" si="177"/>
        <v>-3845774263340.9365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-3845774263340.9365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-16024059430.587236</v>
      </c>
      <c r="L3977" s="444">
        <f t="shared" ca="1" si="177"/>
        <v>-3861798322771.5239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-3861798322771.5239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-16090826344.88135</v>
      </c>
      <c r="L3978" s="444">
        <f t="shared" ca="1" si="177"/>
        <v>-3877889149116.4053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-3877889149116.4053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-16157871454.651688</v>
      </c>
      <c r="L3979" s="444">
        <f t="shared" ca="1" si="177"/>
        <v>-3894047020571.0571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-3894047020571.0571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-16225195919.046074</v>
      </c>
      <c r="L3980" s="444">
        <f t="shared" ca="1" si="177"/>
        <v>-3910272216490.103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-3910272216490.103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-16292800902.042097</v>
      </c>
      <c r="L3981" s="444">
        <f t="shared" ca="1" si="177"/>
        <v>-3926565017392.145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-3926565017392.145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-16360687572.467268</v>
      </c>
      <c r="L3982" s="444">
        <f t="shared" ca="1" si="177"/>
        <v>-3942925704964.6123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-3942925704964.6123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-16428857104.019218</v>
      </c>
      <c r="L3983" s="444">
        <f t="shared" ca="1" si="177"/>
        <v>-3959354562068.6313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-3959354562068.6313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-16497310675.285963</v>
      </c>
      <c r="L3984" s="444">
        <f t="shared" ca="1" si="177"/>
        <v>-3975851872743.9175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-3975851872743.9175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-16566049469.766323</v>
      </c>
      <c r="L3985" s="444">
        <f t="shared" ca="1" si="177"/>
        <v>-3992417922213.6836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-3992417922213.6836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-16635074675.890348</v>
      </c>
      <c r="L3986" s="444">
        <f t="shared" ca="1" si="177"/>
        <v>-4009052996889.5737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-4009052996889.5737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-16704387487.03989</v>
      </c>
      <c r="L3987" s="444">
        <f t="shared" ca="1" si="177"/>
        <v>-4025757384376.6138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-4025757384376.6138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-16773989101.569221</v>
      </c>
      <c r="L3988" s="444">
        <f t="shared" ca="1" si="177"/>
        <v>-4042531373478.1831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-4042531373478.1831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-16843880722.825762</v>
      </c>
      <c r="L3989" s="444">
        <f t="shared" ca="1" si="177"/>
        <v>-4059375254201.0088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-4059375254201.0088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-16914063559.17087</v>
      </c>
      <c r="L3990" s="444">
        <f t="shared" ca="1" si="177"/>
        <v>-4076289317760.1797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-4076289317760.1797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-16984538824.000748</v>
      </c>
      <c r="L3991" s="444">
        <f t="shared" ca="1" si="177"/>
        <v>-4093273856584.1807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-4093273856584.1807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-17055307735.76742</v>
      </c>
      <c r="L3992" s="444">
        <f t="shared" ca="1" si="177"/>
        <v>-4110329164319.9482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-4110329164319.9482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-17126371517.999783</v>
      </c>
      <c r="L3993" s="444">
        <f t="shared" ca="1" si="177"/>
        <v>-4127455535837.9482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-4127455535837.9482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-17197731399.324787</v>
      </c>
      <c r="L3994" s="444">
        <f t="shared" ca="1" si="177"/>
        <v>-4144653267237.2729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-4144653267237.2729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-17269388613.488636</v>
      </c>
      <c r="L3995" s="444">
        <f t="shared" ca="1" si="177"/>
        <v>-4161922655850.7617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-4161922655850.7617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-17341344399.378174</v>
      </c>
      <c r="L3996" s="444">
        <f t="shared" ca="1" si="177"/>
        <v>-4179264000250.1396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-4179264000250.1396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-17413600001.042248</v>
      </c>
      <c r="L3997" s="444">
        <f t="shared" ca="1" si="177"/>
        <v>-4196677600251.1821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-4196677600251.1821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-17486156667.713257</v>
      </c>
      <c r="L3998" s="444">
        <f t="shared" ca="1" si="177"/>
        <v>-4214163756918.8955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-4214163756918.8955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-17559015653.828728</v>
      </c>
      <c r="L3999" s="444">
        <f t="shared" ca="1" si="177"/>
        <v>-4231722772572.7241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-4231722772572.7241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-17632178219.05302</v>
      </c>
      <c r="L4000" s="444">
        <f t="shared" ca="1" si="177"/>
        <v>-4249354950791.7773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-4249354950791.7773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-17705645628.299072</v>
      </c>
      <c r="L4001" s="444">
        <f t="shared" ca="1" si="177"/>
        <v>-4267060596420.0762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-4267060596420.0762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-17779419151.75032</v>
      </c>
      <c r="L4002" s="444">
        <f t="shared" ca="1" si="177"/>
        <v>-4284840015571.8267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-4284840015571.8267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-17853500064.88261</v>
      </c>
      <c r="L4003" s="444">
        <f t="shared" ca="1" si="177"/>
        <v>-4302693515636.7095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-4302693515636.7095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-17927889648.48629</v>
      </c>
      <c r="L4004" s="444">
        <f t="shared" ca="1" si="177"/>
        <v>-4320621405285.1958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-4320621405285.1958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-18002589188.688316</v>
      </c>
      <c r="L4005" s="444">
        <f t="shared" ca="1" si="177"/>
        <v>-4338623994473.8843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-4338623994473.8843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-18077599976.974518</v>
      </c>
      <c r="L4006" s="444">
        <f t="shared" ca="1" si="177"/>
        <v>-4356701594450.8589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-4356701594450.8589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-18152923310.211914</v>
      </c>
      <c r="L4007" s="444">
        <f t="shared" ca="1" si="177"/>
        <v>-4374854517761.0708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-4374854517761.0708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-18228560490.671127</v>
      </c>
      <c r="L4008" s="444">
        <f t="shared" ca="1" si="177"/>
        <v>-4393083078251.7417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-4393083078251.7417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-18304512826.048923</v>
      </c>
      <c r="L4009" s="444">
        <f t="shared" ca="1" si="177"/>
        <v>-4411387591077.791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-4411387591077.791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-18380781629.490795</v>
      </c>
      <c r="L4010" s="444">
        <f t="shared" ca="1" si="177"/>
        <v>-4429768372707.2822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-4429768372707.2822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-18457368219.613674</v>
      </c>
      <c r="L4011" s="444">
        <f t="shared" ca="1" si="177"/>
        <v>-4448225740926.8955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-4448225740926.8955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-18534273920.528732</v>
      </c>
      <c r="L4012" s="444">
        <f t="shared" ca="1" si="177"/>
        <v>-4466760014847.4238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-4466760014847.4238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-18611500061.864265</v>
      </c>
      <c r="L4013" s="444">
        <f t="shared" ca="1" si="177"/>
        <v>-4485371514909.2881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-4485371514909.2881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-18689047978.7887</v>
      </c>
      <c r="L4014" s="444">
        <f t="shared" ca="1" si="177"/>
        <v>-4504060562888.0771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-4504060562888.0771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-18766919012.033653</v>
      </c>
      <c r="L4015" s="444">
        <f t="shared" ca="1" si="177"/>
        <v>-4522827481900.1104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-4522827481900.1104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-18845114507.917126</v>
      </c>
      <c r="L4016" s="444">
        <f t="shared" ca="1" si="177"/>
        <v>-4541672596408.0273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-4541672596408.0273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-18923635818.366779</v>
      </c>
      <c r="L4017" s="444">
        <f t="shared" ca="1" si="177"/>
        <v>-4560596232226.3945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-4560596232226.3945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-19002484300.94331</v>
      </c>
      <c r="L4018" s="444">
        <f t="shared" ca="1" si="177"/>
        <v>-4579598716527.3379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-4579598716527.3379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-19081661318.863907</v>
      </c>
      <c r="L4019" s="444">
        <f t="shared" ca="1" si="177"/>
        <v>-4598680377846.2021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-4598680377846.2021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-19161168241.025841</v>
      </c>
      <c r="L4020" s="444">
        <f t="shared" ca="1" si="177"/>
        <v>-4617841546087.2275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-4617841546087.2275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-19241006442.030113</v>
      </c>
      <c r="L4021" s="444">
        <f t="shared" ca="1" si="177"/>
        <v>-4637082552529.2578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-4637082552529.2578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-19321177302.205242</v>
      </c>
      <c r="L4022" s="444">
        <f t="shared" ca="1" si="177"/>
        <v>-4656403729831.4629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-4656403729831.4629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-19401682207.631096</v>
      </c>
      <c r="L4023" s="444">
        <f t="shared" ca="1" si="177"/>
        <v>-4675805412039.0938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-4675805412039.0938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-19482522550.162891</v>
      </c>
      <c r="L4024" s="444">
        <f t="shared" ca="1" si="177"/>
        <v>-4695287934589.2568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-4695287934589.2568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-19563699727.455238</v>
      </c>
      <c r="L4025" s="444">
        <f t="shared" ca="1" si="177"/>
        <v>-4714851634316.7119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-4714851634316.7119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-19645215142.986298</v>
      </c>
      <c r="L4026" s="444">
        <f t="shared" ca="1" si="177"/>
        <v>-4734496849459.6982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-4734496849459.6982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-19727070206.082077</v>
      </c>
      <c r="L4027" s="444">
        <f t="shared" ca="1" si="177"/>
        <v>-4754223919665.7803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-4754223919665.7803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-19809266331.94075</v>
      </c>
      <c r="L4028" s="444">
        <f t="shared" ca="1" si="177"/>
        <v>-4774033185997.7207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-4774033185997.7207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-19891804941.657169</v>
      </c>
      <c r="L4029" s="444">
        <f t="shared" ca="1" si="177"/>
        <v>-4793924990939.3779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-4793924990939.3779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-19974687462.247406</v>
      </c>
      <c r="L4030" s="444">
        <f t="shared" ca="1" si="177"/>
        <v>-4813899678401.625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-4813899678401.625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-20057915326.673439</v>
      </c>
      <c r="L4031" s="444">
        <f t="shared" ca="1" si="177"/>
        <v>-4833957593728.2988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-4833957593728.2988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-20141489973.867912</v>
      </c>
      <c r="L4032" s="444">
        <f t="shared" ca="1" si="177"/>
        <v>-4854099083702.167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-4854099083702.167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-20225412848.759029</v>
      </c>
      <c r="L4033" s="444">
        <f t="shared" ca="1" si="177"/>
        <v>-4874324496550.9258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-4874324496550.9258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-20309685402.295525</v>
      </c>
      <c r="L4034" s="444">
        <f t="shared" ca="1" si="177"/>
        <v>-4894634181953.2217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-4894634181953.2217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-20394309091.471756</v>
      </c>
      <c r="L4035" s="444">
        <f t="shared" ca="1" si="177"/>
        <v>-4915028491044.6934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-4915028491044.6934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-20479285379.35289</v>
      </c>
      <c r="L4036" s="444">
        <f t="shared" ca="1" si="177"/>
        <v>-4935507776424.0459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-4935507776424.0459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-20564615735.100189</v>
      </c>
      <c r="L4037" s="444">
        <f t="shared" ca="1" si="177"/>
        <v>-4956072392159.1465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-4956072392159.1465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-20650301633.996445</v>
      </c>
      <c r="L4038" s="444">
        <f t="shared" ca="1" si="177"/>
        <v>-4976722693793.1426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-4976722693793.1426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-20736344557.471428</v>
      </c>
      <c r="L4039" s="444">
        <f t="shared" ca="1" si="177"/>
        <v>-4997459038350.6143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-4997459038350.6143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-20822745993.12756</v>
      </c>
      <c r="L4040" s="444">
        <f t="shared" ca="1" si="177"/>
        <v>-5018281784343.7422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-5018281784343.7422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-20909507434.765591</v>
      </c>
      <c r="L4041" s="444">
        <f t="shared" ca="1" si="177"/>
        <v>-5039191291778.5078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-5039191291778.5078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-20996630382.41045</v>
      </c>
      <c r="L4042" s="444">
        <f t="shared" ca="1" si="177"/>
        <v>-5060187922160.918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-5060187922160.918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-21084116342.337158</v>
      </c>
      <c r="L4043" s="444">
        <f t="shared" ca="1" si="177"/>
        <v>-5081272038503.2549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-5081272038503.2549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-21171966827.096893</v>
      </c>
      <c r="L4044" s="444">
        <f t="shared" ca="1" si="177"/>
        <v>-5102444005330.3516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-5102444005330.3516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-21260183355.543133</v>
      </c>
      <c r="L4045" s="444">
        <f t="shared" ca="1" si="177"/>
        <v>-5123704188685.8945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-5123704188685.8945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-21348767452.857895</v>
      </c>
      <c r="L4046" s="444">
        <f t="shared" ca="1" si="177"/>
        <v>-5145052956138.752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-5145052956138.752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-21437720650.578133</v>
      </c>
      <c r="L4047" s="444">
        <f t="shared" ca="1" si="177"/>
        <v>-5166490676789.3301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-5166490676789.3301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-21527044486.622208</v>
      </c>
      <c r="L4048" s="444">
        <f t="shared" ca="1" si="177"/>
        <v>-5188017721275.9521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-5188017721275.9521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-21616740505.316467</v>
      </c>
      <c r="L4049" s="444">
        <f t="shared" ca="1" si="177"/>
        <v>-5209634461781.2686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-5209634461781.2686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-21706810257.421951</v>
      </c>
      <c r="L4050" s="444">
        <f t="shared" ca="1" si="177"/>
        <v>-5231341272038.6904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-5231341272038.6904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-21797255300.161209</v>
      </c>
      <c r="L4051" s="444">
        <f t="shared" ca="1" si="177"/>
        <v>-5253138527338.8516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-5253138527338.8516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-21888077197.245216</v>
      </c>
      <c r="L4052" s="444">
        <f t="shared" ca="1" si="177"/>
        <v>-5275026604536.0967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-5275026604536.0967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-21979277518.900402</v>
      </c>
      <c r="L4053" s="444">
        <f t="shared" ca="1" si="177"/>
        <v>-5297005882054.9971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-5297005882054.9971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-22070857841.895821</v>
      </c>
      <c r="L4054" s="444">
        <f t="shared" ca="1" si="177"/>
        <v>-5319076739896.8926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-5319076739896.8926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-22162819749.570385</v>
      </c>
      <c r="L4055" s="444">
        <f t="shared" ca="1" si="177"/>
        <v>-5341239559646.4629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-5341239559646.4629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-22255164831.86026</v>
      </c>
      <c r="L4056" s="444">
        <f t="shared" ca="1" si="177"/>
        <v>-5363494724478.3232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-5363494724478.3232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-22347894685.326347</v>
      </c>
      <c r="L4057" s="444">
        <f t="shared" ca="1" si="177"/>
        <v>-5385842619163.6494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-5385842619163.6494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-22441010913.181873</v>
      </c>
      <c r="L4058" s="444">
        <f t="shared" ca="1" si="177"/>
        <v>-5408283630076.8311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-5408283630076.8311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-22534515125.320129</v>
      </c>
      <c r="L4059" s="444">
        <f t="shared" ca="1" si="177"/>
        <v>-5430818145202.1514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-5430818145202.1514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-22628408938.342297</v>
      </c>
      <c r="L4060" s="444">
        <f t="shared" ca="1" si="177"/>
        <v>-5453446554140.4941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-5453446554140.4941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-22722693975.585392</v>
      </c>
      <c r="L4061" s="444">
        <f t="shared" ca="1" si="177"/>
        <v>-5476169248116.0791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-5476169248116.0791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-22817371867.15033</v>
      </c>
      <c r="L4062" s="444">
        <f t="shared" ca="1" si="177"/>
        <v>-5498986619983.2295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-5498986619983.2295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-22912444249.930122</v>
      </c>
      <c r="L4063" s="444">
        <f t="shared" ca="1" si="177"/>
        <v>-5521899064233.1592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-5521899064233.1592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-23007912767.638165</v>
      </c>
      <c r="L4064" s="444">
        <f t="shared" ca="1" si="177"/>
        <v>-5544906977000.7969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-5544906977000.7969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-23103779070.836655</v>
      </c>
      <c r="L4065" s="444">
        <f t="shared" ca="1" si="177"/>
        <v>-5568010756071.6338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-5568010756071.6338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-23200044816.965141</v>
      </c>
      <c r="L4066" s="444">
        <f t="shared" ca="1" si="177"/>
        <v>-5591210800888.5986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-5591210800888.5986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-23296711670.36916</v>
      </c>
      <c r="L4067" s="444">
        <f t="shared" ca="1" si="177"/>
        <v>-5614507512558.9678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-5614507512558.9678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-23393781302.329033</v>
      </c>
      <c r="L4068" s="444">
        <f t="shared" ca="1" si="177"/>
        <v>-5637901293861.2969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-5637901293861.2969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-23491255391.088737</v>
      </c>
      <c r="L4069" s="444">
        <f t="shared" ca="1" si="177"/>
        <v>-5661392549252.3857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-5661392549252.3857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-23589135621.884941</v>
      </c>
      <c r="L4070" s="444">
        <f t="shared" ca="1" si="177"/>
        <v>-5684981684874.2705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-5684981684874.2705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-23687423686.976128</v>
      </c>
      <c r="L4071" s="444">
        <f t="shared" ca="1" si="177"/>
        <v>-5708669108561.2471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-5708669108561.2471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-23786121285.671864</v>
      </c>
      <c r="L4072" s="444">
        <f t="shared" ca="1" si="177"/>
        <v>-5732455229846.9189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-5732455229846.9189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-23885230124.362164</v>
      </c>
      <c r="L4073" s="444">
        <f t="shared" ca="1" si="177"/>
        <v>-5756340459971.2813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-5756340459971.2813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-23984751916.547005</v>
      </c>
      <c r="L4074" s="444">
        <f t="shared" ca="1" si="177"/>
        <v>-5780325211887.8281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-5780325211887.8281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-24084688382.865952</v>
      </c>
      <c r="L4075" s="444">
        <f t="shared" ca="1" si="177"/>
        <v>-5804409900270.6943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-5804409900270.6943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-24185041251.127892</v>
      </c>
      <c r="L4076" s="444">
        <f t="shared" ca="1" si="177"/>
        <v>-5828594941521.8223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-5828594941521.8223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-24285812256.340927</v>
      </c>
      <c r="L4077" s="444">
        <f t="shared" ca="1" si="177"/>
        <v>-5852880753778.1631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-5852880753778.1631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-24387003140.742348</v>
      </c>
      <c r="L4078" s="444">
        <f t="shared" ca="1" si="177"/>
        <v>-5877267756918.9053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-5877267756918.9053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-24488615653.828773</v>
      </c>
      <c r="L4079" s="444">
        <f t="shared" ca="1" si="177"/>
        <v>-5901756372572.7344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-5901756372572.7344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-24590651552.386395</v>
      </c>
      <c r="L4080" s="444">
        <f t="shared" ca="1" si="177"/>
        <v>-5926347024125.1211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-5926347024125.1211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-24693112600.521339</v>
      </c>
      <c r="L4081" s="444">
        <f t="shared" ca="1" si="177"/>
        <v>-5951040136725.6426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-5951040136725.6426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-24796000569.690178</v>
      </c>
      <c r="L4082" s="444">
        <f t="shared" ca="1" si="177"/>
        <v>-5975836137295.333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-5975836137295.333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-24899317238.730553</v>
      </c>
      <c r="L4083" s="444">
        <f t="shared" ca="1" si="177"/>
        <v>-6000735454534.0635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-6000735454534.0635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-25003064393.89193</v>
      </c>
      <c r="L4084" s="444">
        <f t="shared" ca="1" si="177"/>
        <v>-6025738518927.9551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-6025738518927.9551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-25107243828.866478</v>
      </c>
      <c r="L4085" s="444">
        <f t="shared" ca="1" si="177"/>
        <v>-6050845762756.8213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-6050845762756.8213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-25211857344.820087</v>
      </c>
      <c r="L4086" s="444">
        <f t="shared" ca="1" si="177"/>
        <v>-6076057620101.6416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-6076057620101.6416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-25316906750.423508</v>
      </c>
      <c r="L4087" s="444">
        <f t="shared" ca="1" si="177"/>
        <v>-6101374526852.0654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-6101374526852.0654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-25422393861.883606</v>
      </c>
      <c r="L4088" s="444">
        <f t="shared" ref="L4088:L4342" ca="1" si="182">I4088-J4088+K4088</f>
        <v>-6126796920713.9492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-6126796920713.9492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-25528320502.974789</v>
      </c>
      <c r="L4089" s="444">
        <f t="shared" ca="1" si="182"/>
        <v>-6152325241216.9238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-6152325241216.9238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-25634688505.070515</v>
      </c>
      <c r="L4090" s="444">
        <f t="shared" ca="1" si="182"/>
        <v>-6177959929721.9941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-6177959929721.9941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-25741499707.174976</v>
      </c>
      <c r="L4091" s="444">
        <f t="shared" ca="1" si="182"/>
        <v>-6203701429429.1689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-6203701429429.1689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-25848755955.954872</v>
      </c>
      <c r="L4092" s="444">
        <f t="shared" ca="1" si="182"/>
        <v>-6229550185385.124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-6229550185385.124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-25956459105.771351</v>
      </c>
      <c r="L4093" s="444">
        <f t="shared" ca="1" si="182"/>
        <v>-6255506644490.8955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-6255506644490.8955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-26064611018.712063</v>
      </c>
      <c r="L4094" s="444">
        <f t="shared" ca="1" si="182"/>
        <v>-6281571255509.6074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-6281571255509.6074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-26173213564.623363</v>
      </c>
      <c r="L4095" s="444">
        <f t="shared" ca="1" si="182"/>
        <v>-6307744469074.2305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-6307744469074.2305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-26282268621.142628</v>
      </c>
      <c r="L4096" s="444">
        <f t="shared" ca="1" si="182"/>
        <v>-6334026737695.373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-6334026737695.373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-26391778073.730721</v>
      </c>
      <c r="L4097" s="444">
        <f t="shared" ca="1" si="182"/>
        <v>-6360418515769.1035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-6360418515769.1035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-26501743815.704597</v>
      </c>
      <c r="L4098" s="444">
        <f t="shared" ca="1" si="182"/>
        <v>-6386920259584.8086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-6386920259584.8086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-26612167748.270035</v>
      </c>
      <c r="L4099" s="444">
        <f t="shared" ca="1" si="182"/>
        <v>-6413532427333.0791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-6413532427333.0791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-26723051780.554497</v>
      </c>
      <c r="L4100" s="444">
        <f t="shared" ca="1" si="182"/>
        <v>-6440255479113.6338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-6440255479113.6338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-26834397829.640141</v>
      </c>
      <c r="L4101" s="444">
        <f t="shared" ca="1" si="182"/>
        <v>-6467089876943.2744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-6467089876943.2744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-26946207820.596977</v>
      </c>
      <c r="L4102" s="444">
        <f t="shared" ca="1" si="182"/>
        <v>-6494036084763.8711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-6494036084763.8711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-27058483686.516129</v>
      </c>
      <c r="L4103" s="444">
        <f t="shared" ca="1" si="182"/>
        <v>-6521094568450.3877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-6521094568450.3877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-27171227368.543282</v>
      </c>
      <c r="L4104" s="444">
        <f t="shared" ca="1" si="182"/>
        <v>-6548265795818.9307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-6548265795818.9307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-27284440815.912212</v>
      </c>
      <c r="L4105" s="444">
        <f t="shared" ca="1" si="182"/>
        <v>-6575550236634.8428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-6575550236634.8428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-27398125985.978512</v>
      </c>
      <c r="L4106" s="444">
        <f t="shared" ca="1" si="182"/>
        <v>-6602948362620.8213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-6602948362620.8213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-27512284844.253422</v>
      </c>
      <c r="L4107" s="444">
        <f t="shared" ca="1" si="182"/>
        <v>-6630460647465.0752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-6630460647465.0752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-27626919364.437813</v>
      </c>
      <c r="L4108" s="444">
        <f t="shared" ca="1" si="182"/>
        <v>-6658087566829.5127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-6658087566829.5127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-27742031528.456303</v>
      </c>
      <c r="L4109" s="444">
        <f t="shared" ca="1" si="182"/>
        <v>-6685829598357.9688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-6685829598357.9688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-27857623326.491535</v>
      </c>
      <c r="L4110" s="444">
        <f t="shared" ca="1" si="182"/>
        <v>-6713687221684.46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-6713687221684.46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-27973696757.018581</v>
      </c>
      <c r="L4111" s="444">
        <f t="shared" ca="1" si="182"/>
        <v>-6741660918441.4785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-6741660918441.4785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-28090253826.839493</v>
      </c>
      <c r="L4112" s="444">
        <f t="shared" ca="1" si="182"/>
        <v>-6769751172268.3184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-6769751172268.3184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-28207296551.117992</v>
      </c>
      <c r="L4113" s="444">
        <f t="shared" ca="1" si="182"/>
        <v>-6797958468819.4365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-6797958468819.4365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-28324826953.414318</v>
      </c>
      <c r="L4114" s="444">
        <f t="shared" ca="1" si="182"/>
        <v>-6826283295772.8506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-6826283295772.8506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-28442847065.720211</v>
      </c>
      <c r="L4115" s="444">
        <f t="shared" ca="1" si="182"/>
        <v>-6854726142838.5703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-6854726142838.5703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-28561358928.494041</v>
      </c>
      <c r="L4116" s="444">
        <f t="shared" ca="1" si="182"/>
        <v>-6883287501767.0645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-6883287501767.0645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-28680364590.696106</v>
      </c>
      <c r="L4117" s="444">
        <f t="shared" ca="1" si="182"/>
        <v>-6911967866357.7607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-6911967866357.7607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-28799866109.824005</v>
      </c>
      <c r="L4118" s="444">
        <f t="shared" ca="1" si="182"/>
        <v>-6940767732467.585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-6940767732467.585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-28919865551.948269</v>
      </c>
      <c r="L4119" s="444">
        <f t="shared" ca="1" si="182"/>
        <v>-6969687598019.5332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-6969687598019.5332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-29040364991.748055</v>
      </c>
      <c r="L4120" s="444">
        <f t="shared" ca="1" si="182"/>
        <v>-6998727963011.2813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-6998727963011.2813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-29161366512.547009</v>
      </c>
      <c r="L4121" s="444">
        <f t="shared" ca="1" si="182"/>
        <v>-7027889329523.8281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-7027889329523.8281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-29282872206.349285</v>
      </c>
      <c r="L4122" s="444">
        <f t="shared" ca="1" si="182"/>
        <v>-7057172201730.1777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-7057172201730.1777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-29404884173.875744</v>
      </c>
      <c r="L4123" s="444">
        <f t="shared" ca="1" si="182"/>
        <v>-7086577085904.0537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-7086577085904.0537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-29527404524.600224</v>
      </c>
      <c r="L4124" s="444">
        <f t="shared" ca="1" si="182"/>
        <v>-7116104490428.6543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-7116104490428.6543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-29650435376.786057</v>
      </c>
      <c r="L4125" s="444">
        <f t="shared" ca="1" si="182"/>
        <v>-7145754925805.4404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-7145754925805.4404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-29773978857.522667</v>
      </c>
      <c r="L4126" s="444">
        <f t="shared" ca="1" si="182"/>
        <v>-7175528904662.9629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-7175528904662.9629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-29898037102.762341</v>
      </c>
      <c r="L4127" s="444">
        <f t="shared" ca="1" si="182"/>
        <v>-7205426941765.7256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-7205426941765.7256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-30022612257.357185</v>
      </c>
      <c r="L4128" s="444">
        <f t="shared" ca="1" si="182"/>
        <v>-7235449554023.083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-7235449554023.083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-30147706475.096176</v>
      </c>
      <c r="L4129" s="444">
        <f t="shared" ca="1" si="182"/>
        <v>-7265597260498.1787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-7265597260498.1787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-30273321918.742413</v>
      </c>
      <c r="L4130" s="444">
        <f t="shared" ca="1" si="182"/>
        <v>-7295870582416.9209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-7295870582416.9209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-30399460760.070503</v>
      </c>
      <c r="L4131" s="444">
        <f t="shared" ca="1" si="182"/>
        <v>-7326270043176.9912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-7326270043176.9912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-30526125179.904129</v>
      </c>
      <c r="L4132" s="444">
        <f t="shared" ca="1" si="182"/>
        <v>-7356796168356.8955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-7356796168356.8955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-30653317368.153736</v>
      </c>
      <c r="L4133" s="444">
        <f t="shared" ca="1" si="182"/>
        <v>-7387449485725.0488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-7387449485725.0488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-30781039523.85437</v>
      </c>
      <c r="L4134" s="444">
        <f t="shared" ca="1" si="182"/>
        <v>-7418230525248.9033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-7418230525248.9033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-30909293855.203766</v>
      </c>
      <c r="L4135" s="444">
        <f t="shared" ca="1" si="182"/>
        <v>-7449139819104.1074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-7449139819104.1074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-31038082579.600452</v>
      </c>
      <c r="L4136" s="444">
        <f t="shared" ca="1" si="182"/>
        <v>-7480177901683.708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-7480177901683.708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-31167407923.682117</v>
      </c>
      <c r="L4137" s="444">
        <f t="shared" ca="1" si="182"/>
        <v>-7511345309607.3896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-7511345309607.3896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-31297272123.364124</v>
      </c>
      <c r="L4138" s="444">
        <f t="shared" ca="1" si="182"/>
        <v>-7542642581730.7539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-7542642581730.7539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-31427677423.878136</v>
      </c>
      <c r="L4139" s="444">
        <f t="shared" ca="1" si="182"/>
        <v>-7574070259154.6318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-7574070259154.6318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-31558626079.810966</v>
      </c>
      <c r="L4140" s="444">
        <f t="shared" ca="1" si="182"/>
        <v>-7605628885234.4424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-7605628885234.4424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-31690120355.143513</v>
      </c>
      <c r="L4141" s="444">
        <f t="shared" ca="1" si="182"/>
        <v>-7637319005589.5859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-7637319005589.5859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-31822162523.28994</v>
      </c>
      <c r="L4142" s="444">
        <f t="shared" ca="1" si="182"/>
        <v>-7669141168112.876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-7669141168112.876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-31954754867.136978</v>
      </c>
      <c r="L4143" s="444">
        <f t="shared" ca="1" si="182"/>
        <v>-7701095922980.0127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-7701095922980.0127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-32087899679.083385</v>
      </c>
      <c r="L4144" s="444">
        <f t="shared" ca="1" si="182"/>
        <v>-7733183822659.0957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-7733183822659.0957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-32221599261.079563</v>
      </c>
      <c r="L4145" s="444">
        <f t="shared" ca="1" si="182"/>
        <v>-7765405421920.1748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-7765405421920.1748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-32355855924.6674</v>
      </c>
      <c r="L4146" s="444">
        <f t="shared" ca="1" si="182"/>
        <v>-7797761277844.8418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-7797761277844.8418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-32490671991.020168</v>
      </c>
      <c r="L4147" s="444">
        <f t="shared" ca="1" si="182"/>
        <v>-7830251949835.8623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-7830251949835.8623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-32626049790.982758</v>
      </c>
      <c r="L4148" s="444">
        <f t="shared" ca="1" si="182"/>
        <v>-7862877999626.8447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-7862877999626.8447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-32761991665.111858</v>
      </c>
      <c r="L4149" s="444">
        <f t="shared" ca="1" si="182"/>
        <v>-7895639991291.957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-7895639991291.957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-32898499963.716488</v>
      </c>
      <c r="L4150" s="444">
        <f t="shared" ca="1" si="182"/>
        <v>-7928538491255.6738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-7928538491255.6738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-33035577046.89864</v>
      </c>
      <c r="L4151" s="444">
        <f t="shared" ca="1" si="182"/>
        <v>-7961574068302.5723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-7961574068302.5723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-33173225284.594055</v>
      </c>
      <c r="L4152" s="444">
        <f t="shared" ca="1" si="182"/>
        <v>-7994747293587.166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-7994747293587.166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-33311447056.61319</v>
      </c>
      <c r="L4153" s="444">
        <f t="shared" ca="1" si="182"/>
        <v>-8028058740643.7793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-8028058740643.7793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-33450244752.682407</v>
      </c>
      <c r="L4154" s="444">
        <f t="shared" ca="1" si="182"/>
        <v>-8061508985396.4619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-8061508985396.4619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-33589620772.48526</v>
      </c>
      <c r="L4155" s="444">
        <f t="shared" ca="1" si="182"/>
        <v>-8095098606168.9473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-8095098606168.9473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-33729577525.703945</v>
      </c>
      <c r="L4156" s="444">
        <f t="shared" ca="1" si="182"/>
        <v>-8128828183694.6514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-8128828183694.6514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-33870117432.061047</v>
      </c>
      <c r="L4157" s="444">
        <f t="shared" ca="1" si="182"/>
        <v>-8162698301126.7129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-8162698301126.7129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-34011242921.361301</v>
      </c>
      <c r="L4158" s="444">
        <f t="shared" ca="1" si="182"/>
        <v>-8196709544048.0742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-8196709544048.0742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-34152956433.533642</v>
      </c>
      <c r="L4159" s="444">
        <f t="shared" ca="1" si="182"/>
        <v>-8230862500481.6074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-8230862500481.6074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-34295260418.673363</v>
      </c>
      <c r="L4160" s="444">
        <f t="shared" ca="1" si="182"/>
        <v>-8265157760900.2813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-8265157760900.2813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-34438157337.084511</v>
      </c>
      <c r="L4161" s="444">
        <f t="shared" ca="1" si="182"/>
        <v>-8299595918237.3662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-8299595918237.3662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-34581649659.322357</v>
      </c>
      <c r="L4162" s="444">
        <f t="shared" ca="1" si="182"/>
        <v>-8334177567896.6885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-8334177567896.6885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-34725739866.236198</v>
      </c>
      <c r="L4163" s="444">
        <f t="shared" ca="1" si="182"/>
        <v>-8368903307762.9248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-8368903307762.9248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-34870430449.012184</v>
      </c>
      <c r="L4164" s="444">
        <f t="shared" ca="1" si="182"/>
        <v>-8403773738211.9365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-8403773738211.9365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-35015723909.2164</v>
      </c>
      <c r="L4165" s="444">
        <f t="shared" ca="1" si="182"/>
        <v>-8438789462121.1533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-8438789462121.1533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-35161622758.838135</v>
      </c>
      <c r="L4166" s="444">
        <f t="shared" ca="1" si="182"/>
        <v>-8473951084879.9912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-8473951084879.9912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-35308129520.333298</v>
      </c>
      <c r="L4167" s="444">
        <f t="shared" ca="1" si="182"/>
        <v>-8509259214400.3242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-8509259214400.3242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-35455246726.668015</v>
      </c>
      <c r="L4168" s="444">
        <f t="shared" ca="1" si="182"/>
        <v>-8544714461126.9922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-8544714461126.9922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-35602976921.362465</v>
      </c>
      <c r="L4169" s="444">
        <f t="shared" ca="1" si="182"/>
        <v>-8580317438048.3545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-8580317438048.3545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-35751322658.534813</v>
      </c>
      <c r="L4170" s="444">
        <f t="shared" ca="1" si="182"/>
        <v>-8616068760706.8896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-8616068760706.8896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-35900286502.945374</v>
      </c>
      <c r="L4171" s="444">
        <f t="shared" ca="1" si="182"/>
        <v>-8651969047209.835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-8651969047209.835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-36049871030.040977</v>
      </c>
      <c r="L4172" s="444">
        <f t="shared" ca="1" si="182"/>
        <v>-8688018918239.876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-8688018918239.876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-36200078825.999489</v>
      </c>
      <c r="L4173" s="444">
        <f t="shared" ca="1" si="182"/>
        <v>-8724218997065.875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-8724218997065.875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-36350912487.774475</v>
      </c>
      <c r="L4174" s="444">
        <f t="shared" ca="1" si="182"/>
        <v>-8760569909553.6494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-8760569909553.6494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-36502374623.140205</v>
      </c>
      <c r="L4175" s="444">
        <f t="shared" ca="1" si="182"/>
        <v>-8797072284176.7891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-8797072284176.7891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-36654467850.736618</v>
      </c>
      <c r="L4176" s="444">
        <f t="shared" ca="1" si="182"/>
        <v>-8833726752027.5254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-8833726752027.5254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-36807194800.114685</v>
      </c>
      <c r="L4177" s="444">
        <f t="shared" ca="1" si="182"/>
        <v>-8870533946827.6406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-8870533946827.6406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-36960558111.781837</v>
      </c>
      <c r="L4178" s="444">
        <f t="shared" ca="1" si="182"/>
        <v>-8907494504939.4219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-8907494504939.4219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-37114560437.247589</v>
      </c>
      <c r="L4179" s="444">
        <f t="shared" ca="1" si="182"/>
        <v>-8944609065376.6699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-8944609065376.6699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-37269204439.069458</v>
      </c>
      <c r="L4180" s="444">
        <f t="shared" ca="1" si="182"/>
        <v>-8981878269815.7402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-8981878269815.7402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-37424492790.898918</v>
      </c>
      <c r="L4181" s="444">
        <f t="shared" ca="1" si="182"/>
        <v>-9019302762606.6387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-9019302762606.6387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-37580428177.527664</v>
      </c>
      <c r="L4182" s="444">
        <f t="shared" ca="1" si="182"/>
        <v>-9056883190784.166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-9056883190784.166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-37737013294.934021</v>
      </c>
      <c r="L4183" s="444">
        <f t="shared" ca="1" si="182"/>
        <v>-9094620204079.0996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-9094620204079.0996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-37894250850.329582</v>
      </c>
      <c r="L4184" s="444">
        <f t="shared" ca="1" si="182"/>
        <v>-9132514454929.4297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-9132514454929.4297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-38052143562.205956</v>
      </c>
      <c r="L4185" s="444">
        <f t="shared" ca="1" si="182"/>
        <v>-9170566598491.6348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-9170566598491.6348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-38210694160.381813</v>
      </c>
      <c r="L4186" s="444">
        <f t="shared" ca="1" si="182"/>
        <v>-9208777292652.0156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-9208777292652.0156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-38369905386.050064</v>
      </c>
      <c r="L4187" s="444">
        <f t="shared" ca="1" si="182"/>
        <v>-9247147198038.0664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-9247147198038.0664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-38529779991.825279</v>
      </c>
      <c r="L4188" s="444">
        <f t="shared" ca="1" si="182"/>
        <v>-9285676978029.8926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-9285676978029.8926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-38690320741.791222</v>
      </c>
      <c r="L4189" s="444">
        <f t="shared" ca="1" si="182"/>
        <v>-9324367298771.6836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-9324367298771.6836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-38851530411.548683</v>
      </c>
      <c r="L4190" s="444">
        <f t="shared" ca="1" si="182"/>
        <v>-9363218829183.2324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-9363218829183.2324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-39013411788.263466</v>
      </c>
      <c r="L4191" s="444">
        <f t="shared" ca="1" si="182"/>
        <v>-9402232240971.4961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-9402232240971.4961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-39175967670.714569</v>
      </c>
      <c r="L4192" s="444">
        <f t="shared" ca="1" si="182"/>
        <v>-9441408208642.2109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-9441408208642.2109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-39339200869.342545</v>
      </c>
      <c r="L4193" s="444">
        <f t="shared" ca="1" si="182"/>
        <v>-9480747409511.5527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-9480747409511.5527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-39503114206.298134</v>
      </c>
      <c r="L4194" s="444">
        <f t="shared" ca="1" si="182"/>
        <v>-9520250523717.8516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-9520250523717.8516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-39667710515.491051</v>
      </c>
      <c r="L4195" s="444">
        <f t="shared" ca="1" si="182"/>
        <v>-9559918234233.3418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-9559918234233.3418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-39832992642.638924</v>
      </c>
      <c r="L4196" s="444">
        <f t="shared" ca="1" si="182"/>
        <v>-9599751226875.9805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-9599751226875.9805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-39998963445.316582</v>
      </c>
      <c r="L4197" s="444">
        <f t="shared" ca="1" si="182"/>
        <v>-9639750190321.2969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-9639750190321.2969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-40165625793.005402</v>
      </c>
      <c r="L4198" s="444">
        <f t="shared" ca="1" si="182"/>
        <v>-9679915816114.3027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-9679915816114.3027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-40332982567.142929</v>
      </c>
      <c r="L4199" s="444">
        <f t="shared" ca="1" si="182"/>
        <v>-9720248798681.4453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-9720248798681.4453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-40501036661.172691</v>
      </c>
      <c r="L4200" s="444">
        <f t="shared" ca="1" si="182"/>
        <v>-9760749835342.6172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-9760749835342.6172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-40669790980.594238</v>
      </c>
      <c r="L4201" s="444">
        <f t="shared" ca="1" si="182"/>
        <v>-9801419626323.2109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-9801419626323.2109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-40839248443.013382</v>
      </c>
      <c r="L4202" s="444">
        <f t="shared" ca="1" si="182"/>
        <v>-9842258874766.2246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-9842258874766.2246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-41009411978.192604</v>
      </c>
      <c r="L4203" s="444">
        <f t="shared" ca="1" si="182"/>
        <v>-9883268286744.418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-9883268286744.418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-41180284528.101738</v>
      </c>
      <c r="L4204" s="444">
        <f t="shared" ca="1" si="182"/>
        <v>-9924448571272.5195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-9924448571272.5195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-41351869046.968834</v>
      </c>
      <c r="L4205" s="444">
        <f t="shared" ca="1" si="182"/>
        <v>-9965800440319.4883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-9965800440319.4883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-41524168501.3312</v>
      </c>
      <c r="L4206" s="444">
        <f t="shared" ca="1" si="182"/>
        <v>-10007324608820.82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-10007324608820.82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-41697185870.086754</v>
      </c>
      <c r="L4207" s="444">
        <f t="shared" ca="1" si="182"/>
        <v>-10049021794690.906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-10049021794690.906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-41870924144.545441</v>
      </c>
      <c r="L4208" s="444">
        <f t="shared" ca="1" si="182"/>
        <v>-10090892718835.451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-10090892718835.451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-42045386328.481049</v>
      </c>
      <c r="L4209" s="444">
        <f t="shared" ca="1" si="182"/>
        <v>-10132938105163.932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-10132938105163.932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-42220575438.183044</v>
      </c>
      <c r="L4210" s="444">
        <f t="shared" ca="1" si="182"/>
        <v>-10175158680602.115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-10175158680602.115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-42396494502.508812</v>
      </c>
      <c r="L4211" s="444">
        <f t="shared" ca="1" si="182"/>
        <v>-10217555175104.625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-10217555175104.625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-42573146562.935936</v>
      </c>
      <c r="L4212" s="444">
        <f t="shared" ca="1" si="182"/>
        <v>-10260128321667.561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-10260128321667.561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-42750534673.614838</v>
      </c>
      <c r="L4213" s="444">
        <f t="shared" ca="1" si="182"/>
        <v>-10302878856341.176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-10302878856341.176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-42928661901.421562</v>
      </c>
      <c r="L4214" s="444">
        <f t="shared" ca="1" si="182"/>
        <v>-10345807518242.598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-10345807518242.598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-43107531326.010826</v>
      </c>
      <c r="L4215" s="444">
        <f t="shared" ca="1" si="182"/>
        <v>-10388915049568.609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-10388915049568.609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-43287146039.869202</v>
      </c>
      <c r="L4216" s="444">
        <f t="shared" ca="1" si="182"/>
        <v>-10432202195608.479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-10432202195608.479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-43467509148.36866</v>
      </c>
      <c r="L4217" s="444">
        <f t="shared" ca="1" si="182"/>
        <v>-10475669704756.848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-10475669704756.848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-43648623769.820198</v>
      </c>
      <c r="L4218" s="444">
        <f t="shared" ca="1" si="182"/>
        <v>-10519318328526.668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-10519318328526.668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-43830493035.527786</v>
      </c>
      <c r="L4219" s="444">
        <f t="shared" ca="1" si="182"/>
        <v>-10563148821562.195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-10563148821562.195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-44013120089.842484</v>
      </c>
      <c r="L4220" s="444">
        <f t="shared" ca="1" si="182"/>
        <v>-10607161941652.037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-10607161941652.037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-44196508090.21682</v>
      </c>
      <c r="L4221" s="444">
        <f t="shared" ca="1" si="182"/>
        <v>-10651358449742.254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-10651358449742.254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-44380660207.259392</v>
      </c>
      <c r="L4222" s="444">
        <f t="shared" ca="1" si="182"/>
        <v>-10695739109949.514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-10695739109949.514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-44565579624.789642</v>
      </c>
      <c r="L4223" s="444">
        <f t="shared" ca="1" si="182"/>
        <v>-10740304689574.303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-10740304689574.303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-44751269539.892929</v>
      </c>
      <c r="L4224" s="444">
        <f t="shared" ca="1" si="182"/>
        <v>-10785055959114.195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-10785055959114.195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-44937733162.975815</v>
      </c>
      <c r="L4225" s="444">
        <f t="shared" ca="1" si="182"/>
        <v>-10829993692277.172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-10829993692277.172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-45124973717.821548</v>
      </c>
      <c r="L4226" s="444">
        <f t="shared" ca="1" si="182"/>
        <v>-10875118665994.994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-10875118665994.994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-45312994441.645805</v>
      </c>
      <c r="L4227" s="444">
        <f t="shared" ca="1" si="182"/>
        <v>-10920431660436.641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-10920431660436.641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-45501798585.152672</v>
      </c>
      <c r="L4228" s="444">
        <f t="shared" ca="1" si="182"/>
        <v>-10965933459021.793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-10965933459021.793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-45691389412.590805</v>
      </c>
      <c r="L4229" s="444">
        <f t="shared" ca="1" si="182"/>
        <v>-11011624848434.383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-11011624848434.383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-45881770201.809929</v>
      </c>
      <c r="L4230" s="444">
        <f t="shared" ca="1" si="182"/>
        <v>-11057506618636.193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-11057506618636.193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-46072944244.317474</v>
      </c>
      <c r="L4231" s="444">
        <f t="shared" ca="1" si="182"/>
        <v>-11103579562880.512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-11103579562880.512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-46264914845.335464</v>
      </c>
      <c r="L4232" s="444">
        <f t="shared" ca="1" si="182"/>
        <v>-11149844477725.848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-11149844477725.848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-46457685323.857697</v>
      </c>
      <c r="L4233" s="444">
        <f t="shared" ca="1" si="182"/>
        <v>-11196302163049.705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-11196302163049.705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-46651259012.707108</v>
      </c>
      <c r="L4234" s="444">
        <f t="shared" ca="1" si="182"/>
        <v>-11242953422062.412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-11242953422062.412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-46845639258.593384</v>
      </c>
      <c r="L4235" s="444">
        <f t="shared" ca="1" si="182"/>
        <v>-11289799061321.006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-11289799061321.006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-47040829422.17086</v>
      </c>
      <c r="L4236" s="444">
        <f t="shared" ca="1" si="182"/>
        <v>-11336839890743.176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-11336839890743.176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-47236832878.096565</v>
      </c>
      <c r="L4237" s="444">
        <f t="shared" ca="1" si="182"/>
        <v>-11384076723621.271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-11384076723621.271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-47433653015.088631</v>
      </c>
      <c r="L4238" s="444">
        <f t="shared" ca="1" si="182"/>
        <v>-11431510376636.359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-11431510376636.359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-47631293235.984833</v>
      </c>
      <c r="L4239" s="444">
        <f t="shared" ca="1" si="182"/>
        <v>-11479141669872.344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-11479141669872.344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-47829756957.80143</v>
      </c>
      <c r="L4240" s="444">
        <f t="shared" ca="1" si="182"/>
        <v>-11526971426830.145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-11526971426830.145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-48029047611.792267</v>
      </c>
      <c r="L4241" s="444">
        <f t="shared" ca="1" si="182"/>
        <v>-11575000474441.938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-11575000474441.938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-48229168643.508072</v>
      </c>
      <c r="L4242" s="444">
        <f t="shared" ca="1" si="182"/>
        <v>-11623229643085.445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-11623229643085.445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-48430123512.856018</v>
      </c>
      <c r="L4243" s="444">
        <f t="shared" ca="1" si="182"/>
        <v>-11671659766598.301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-11671659766598.301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-48631915694.159584</v>
      </c>
      <c r="L4244" s="444">
        <f t="shared" ca="1" si="182"/>
        <v>-11720291682292.461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-11720291682292.461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-48834548676.21859</v>
      </c>
      <c r="L4245" s="444">
        <f t="shared" ca="1" si="182"/>
        <v>-11769126230968.68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-11769126230968.68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-49038025962.369499</v>
      </c>
      <c r="L4246" s="444">
        <f t="shared" ca="1" si="182"/>
        <v>-11818164256931.049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-11818164256931.049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-49242351070.546036</v>
      </c>
      <c r="L4247" s="444">
        <f t="shared" ca="1" si="182"/>
        <v>-11867406608001.596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-11867406608001.596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-49447527533.339981</v>
      </c>
      <c r="L4248" s="444">
        <f t="shared" ca="1" si="182"/>
        <v>-11916854135534.936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-11916854135534.936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-49653558898.062233</v>
      </c>
      <c r="L4249" s="444">
        <f t="shared" ca="1" si="182"/>
        <v>-11966507694432.998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-11966507694432.998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-49860448726.804161</v>
      </c>
      <c r="L4250" s="444">
        <f t="shared" ca="1" si="182"/>
        <v>-12016368143159.803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-12016368143159.803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-50068200596.499176</v>
      </c>
      <c r="L4251" s="444">
        <f t="shared" ca="1" si="182"/>
        <v>-12066436343756.303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-12066436343756.303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-50276818098.984596</v>
      </c>
      <c r="L4252" s="444">
        <f t="shared" ca="1" si="182"/>
        <v>-12116713161855.287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-12116713161855.287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-50486304841.063698</v>
      </c>
      <c r="L4253" s="444">
        <f t="shared" ca="1" si="182"/>
        <v>-12167199466696.352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-12167199466696.352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-50696664444.56813</v>
      </c>
      <c r="L4254" s="444">
        <f t="shared" ca="1" si="182"/>
        <v>-12217896131140.92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-12217896131140.92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-50907900546.420502</v>
      </c>
      <c r="L4255" s="444">
        <f t="shared" ca="1" si="182"/>
        <v>-12268804031687.34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-12268804031687.34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-51120016798.69725</v>
      </c>
      <c r="L4256" s="444">
        <f t="shared" ca="1" si="182"/>
        <v>-12319924048486.037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-12319924048486.037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-51333016868.691818</v>
      </c>
      <c r="L4257" s="444">
        <f t="shared" ca="1" si="182"/>
        <v>-12371257065354.729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-12371257065354.729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-51546904438.978035</v>
      </c>
      <c r="L4258" s="444">
        <f t="shared" ca="1" si="182"/>
        <v>-12422803969793.707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-12422803969793.707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-51761683207.473778</v>
      </c>
      <c r="L4259" s="444">
        <f t="shared" ca="1" si="182"/>
        <v>-12474565653001.182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-12474565653001.182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-51977356887.504921</v>
      </c>
      <c r="L4260" s="444">
        <f t="shared" ca="1" si="182"/>
        <v>-12526543009888.688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-12526543009888.688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-52193929207.86953</v>
      </c>
      <c r="L4261" s="444">
        <f t="shared" ca="1" si="182"/>
        <v>-12578736939096.557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-12578736939096.557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-52411403912.902321</v>
      </c>
      <c r="L4262" s="444">
        <f t="shared" ca="1" si="182"/>
        <v>-12631148343009.459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-12631148343009.459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-52629784762.539413</v>
      </c>
      <c r="L4263" s="444">
        <f t="shared" ca="1" si="182"/>
        <v>-12683778127771.998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-12683778127771.998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-52849075532.383324</v>
      </c>
      <c r="L4264" s="444">
        <f t="shared" ca="1" si="182"/>
        <v>-12736627203304.381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-12736627203304.381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-53069280013.76825</v>
      </c>
      <c r="L4265" s="444">
        <f t="shared" ca="1" si="182"/>
        <v>-12789696483318.148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-12789696483318.148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-53290402013.825615</v>
      </c>
      <c r="L4266" s="444">
        <f t="shared" ca="1" si="182"/>
        <v>-12842986885331.975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-12842986885331.975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-53512445355.549896</v>
      </c>
      <c r="L4267" s="444">
        <f t="shared" ca="1" si="182"/>
        <v>-12896499330687.525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-12896499330687.525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-53735413877.864685</v>
      </c>
      <c r="L4268" s="444">
        <f t="shared" ca="1" si="182"/>
        <v>-12950234744565.391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-12950234744565.391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-53959311435.689125</v>
      </c>
      <c r="L4269" s="444">
        <f t="shared" ca="1" si="182"/>
        <v>-13004194056001.08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-13004194056001.08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-54184141900.004501</v>
      </c>
      <c r="L4270" s="444">
        <f t="shared" ca="1" si="182"/>
        <v>-13058378197901.084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-13058378197901.084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-54409909157.921181</v>
      </c>
      <c r="L4271" s="444">
        <f t="shared" ca="1" si="182"/>
        <v>-13112788107059.006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-13112788107059.006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-54636617112.745857</v>
      </c>
      <c r="L4272" s="444">
        <f t="shared" ca="1" si="182"/>
        <v>-13167424724171.752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-13167424724171.752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-54864269684.048965</v>
      </c>
      <c r="L4273" s="444">
        <f t="shared" ca="1" si="182"/>
        <v>-13222288993855.801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-13222288993855.801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-55092870807.732506</v>
      </c>
      <c r="L4274" s="444">
        <f t="shared" ca="1" si="182"/>
        <v>-13277381864663.533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-13277381864663.533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-55322424436.098053</v>
      </c>
      <c r="L4275" s="444">
        <f t="shared" ca="1" si="182"/>
        <v>-13332704289099.631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-13332704289099.631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-55552934537.915131</v>
      </c>
      <c r="L4276" s="444">
        <f t="shared" ca="1" si="182"/>
        <v>-13388257223637.547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-13388257223637.547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-55784405098.489777</v>
      </c>
      <c r="L4277" s="444">
        <f t="shared" ca="1" si="182"/>
        <v>-13444041628736.037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-13444041628736.037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-56016840119.73349</v>
      </c>
      <c r="L4278" s="444">
        <f t="shared" ca="1" si="182"/>
        <v>-13500058468855.771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-13500058468855.771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-56250243620.232384</v>
      </c>
      <c r="L4279" s="444">
        <f t="shared" ca="1" si="182"/>
        <v>-13556308712476.004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-13556308712476.004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-56484619635.316681</v>
      </c>
      <c r="L4280" s="444">
        <f t="shared" ca="1" si="182"/>
        <v>-13612793332111.32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-13612793332111.32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-56719972217.130501</v>
      </c>
      <c r="L4281" s="444">
        <f t="shared" ca="1" si="182"/>
        <v>-13669513304328.451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-13669513304328.451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-56956305434.701881</v>
      </c>
      <c r="L4282" s="444">
        <f t="shared" ca="1" si="182"/>
        <v>-13726469609763.152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-13726469609763.152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-57193623374.01313</v>
      </c>
      <c r="L4283" s="444">
        <f t="shared" ca="1" si="182"/>
        <v>-13783663233137.166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-13783663233137.166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-57431930138.071526</v>
      </c>
      <c r="L4284" s="444">
        <f t="shared" ca="1" si="182"/>
        <v>-13841095163275.238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-13841095163275.238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-57671229846.980164</v>
      </c>
      <c r="L4285" s="444">
        <f t="shared" ca="1" si="182"/>
        <v>-13898766393122.219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-13898766393122.219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-57911526638.009247</v>
      </c>
      <c r="L4286" s="444">
        <f t="shared" ca="1" si="182"/>
        <v>-13956677919760.229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-13956677919760.229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-58152824665.667618</v>
      </c>
      <c r="L4287" s="444">
        <f t="shared" ca="1" si="182"/>
        <v>-14014830744425.896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-14014830744425.896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-58395128101.774559</v>
      </c>
      <c r="L4288" s="444">
        <f t="shared" ca="1" si="182"/>
        <v>-14073225872527.672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-14073225872527.672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-58638441135.531967</v>
      </c>
      <c r="L4289" s="444">
        <f t="shared" ca="1" si="182"/>
        <v>-14131864313663.203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-14131864313663.203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-58882767973.59668</v>
      </c>
      <c r="L4290" s="444">
        <f t="shared" ca="1" si="182"/>
        <v>-14190747081636.801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-14190747081636.801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-59128112840.153328</v>
      </c>
      <c r="L4291" s="444">
        <f t="shared" ca="1" si="182"/>
        <v>-14249875194476.955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-14249875194476.955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-59374479976.987312</v>
      </c>
      <c r="L4292" s="444">
        <f t="shared" ca="1" si="182"/>
        <v>-14309249674453.943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-14309249674453.943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-59621873643.55809</v>
      </c>
      <c r="L4293" s="444">
        <f t="shared" ca="1" si="182"/>
        <v>-14368871548097.502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-14368871548097.502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-59870298117.072922</v>
      </c>
      <c r="L4294" s="444">
        <f t="shared" ca="1" si="182"/>
        <v>-14428741846214.574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-14428741846214.574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-60119757692.560722</v>
      </c>
      <c r="L4295" s="444">
        <f t="shared" ca="1" si="182"/>
        <v>-14488861603907.135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-14488861603907.135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-60370256682.946404</v>
      </c>
      <c r="L4296" s="444">
        <f t="shared" ca="1" si="182"/>
        <v>-14549231860590.082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-14549231860590.082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-60621799419.125351</v>
      </c>
      <c r="L4297" s="444">
        <f t="shared" ca="1" si="182"/>
        <v>-14609853660009.207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-14609853660009.207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-60874390250.038361</v>
      </c>
      <c r="L4298" s="444">
        <f t="shared" ca="1" si="182"/>
        <v>-14670728050259.246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-14670728050259.246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-61128033542.746864</v>
      </c>
      <c r="L4299" s="444">
        <f t="shared" ca="1" si="182"/>
        <v>-14731856083801.992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-14731856083801.992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-61382733682.508301</v>
      </c>
      <c r="L4300" s="444">
        <f t="shared" ca="1" si="182"/>
        <v>-14793238817484.5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-14793238817484.5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-61638495072.852074</v>
      </c>
      <c r="L4301" s="444">
        <f t="shared" ca="1" si="182"/>
        <v>-14854877312557.352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-14854877312557.352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-61895322135.655632</v>
      </c>
      <c r="L4302" s="444">
        <f t="shared" ca="1" si="182"/>
        <v>-14916772634693.008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-14916772634693.008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-62153219311.220863</v>
      </c>
      <c r="L4303" s="444">
        <f t="shared" ca="1" si="182"/>
        <v>-14978925854004.229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-14978925854004.229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-62412191058.350952</v>
      </c>
      <c r="L4304" s="444">
        <f t="shared" ca="1" si="182"/>
        <v>-15041338045062.58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-15041338045062.58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-62672241854.427414</v>
      </c>
      <c r="L4305" s="444">
        <f t="shared" ca="1" si="182"/>
        <v>-15104010286917.008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-15104010286917.008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-62933376195.487534</v>
      </c>
      <c r="L4306" s="444">
        <f t="shared" ca="1" si="182"/>
        <v>-15166943663112.496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-15166943663112.496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-63195598596.302063</v>
      </c>
      <c r="L4307" s="444">
        <f t="shared" ca="1" si="182"/>
        <v>-15230139261708.799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-15230139261708.799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-63458913590.453331</v>
      </c>
      <c r="L4308" s="444">
        <f t="shared" ca="1" si="182"/>
        <v>-15293598175299.252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-15293598175299.252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-63723325730.413551</v>
      </c>
      <c r="L4309" s="444">
        <f t="shared" ca="1" si="182"/>
        <v>-15357321501029.666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-15357321501029.666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-63988839587.623604</v>
      </c>
      <c r="L4310" s="444">
        <f t="shared" ca="1" si="182"/>
        <v>-15421310340617.289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-15421310340617.289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-64255459752.572029</v>
      </c>
      <c r="L4311" s="444">
        <f t="shared" ca="1" si="182"/>
        <v>-15485565800369.861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-15485565800369.861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-64523190834.874428</v>
      </c>
      <c r="L4312" s="444">
        <f t="shared" ca="1" si="182"/>
        <v>-15550088991204.736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-15550088991204.736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-64792037463.353065</v>
      </c>
      <c r="L4313" s="444">
        <f t="shared" ca="1" si="182"/>
        <v>-15614881028668.09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-15614881028668.09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-65062004286.117043</v>
      </c>
      <c r="L4314" s="444">
        <f t="shared" ca="1" si="182"/>
        <v>-15679943032954.207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-15679943032954.207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-65333095970.64254</v>
      </c>
      <c r="L4315" s="444">
        <f t="shared" ca="1" si="182"/>
        <v>-15745276128924.85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-15745276128924.85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-65605317203.853539</v>
      </c>
      <c r="L4316" s="444">
        <f t="shared" ca="1" si="182"/>
        <v>-15810881446128.703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-15810881446128.703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-65878672692.202927</v>
      </c>
      <c r="L4317" s="444">
        <f t="shared" ca="1" si="182"/>
        <v>-15876760118820.906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-15876760118820.906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-66153167161.753777</v>
      </c>
      <c r="L4318" s="444">
        <f t="shared" ca="1" si="182"/>
        <v>-15942913285982.66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-15942913285982.66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-66428805358.261078</v>
      </c>
      <c r="L4319" s="444">
        <f t="shared" ca="1" si="182"/>
        <v>-16009342091340.922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-16009342091340.922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-66705592047.253845</v>
      </c>
      <c r="L4320" s="444">
        <f t="shared" ca="1" si="182"/>
        <v>-16076047683388.176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-16076047683388.176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-66983532014.117409</v>
      </c>
      <c r="L4321" s="444">
        <f t="shared" ca="1" si="182"/>
        <v>-16143031215402.293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-16143031215402.293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-67262630064.176208</v>
      </c>
      <c r="L4322" s="444">
        <f t="shared" ca="1" si="182"/>
        <v>-16210293845466.469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-16210293845466.469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-67542891022.776962</v>
      </c>
      <c r="L4323" s="444">
        <f t="shared" ca="1" si="182"/>
        <v>-16277836736489.246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-16277836736489.246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-67824319735.371857</v>
      </c>
      <c r="L4324" s="444">
        <f t="shared" ca="1" si="182"/>
        <v>-16345661056224.617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-16345661056224.617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-68106921067.602562</v>
      </c>
      <c r="L4325" s="444">
        <f t="shared" ca="1" si="182"/>
        <v>-16413767977292.221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-16413767977292.221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-68390699905.384254</v>
      </c>
      <c r="L4326" s="444">
        <f t="shared" ca="1" si="182"/>
        <v>-16482158677197.605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-16482158677197.605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-68675661154.990021</v>
      </c>
      <c r="L4327" s="444">
        <f t="shared" ca="1" si="182"/>
        <v>-16550834338352.596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-16550834338352.596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-68961809743.135818</v>
      </c>
      <c r="L4328" s="444">
        <f t="shared" ca="1" si="182"/>
        <v>-16619796148095.732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-16619796148095.732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-69249150617.065552</v>
      </c>
      <c r="L4329" s="444">
        <f t="shared" ca="1" si="182"/>
        <v>-16689045298712.799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-16689045298712.799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-69537688744.636658</v>
      </c>
      <c r="L4330" s="444">
        <f t="shared" ca="1" si="182"/>
        <v>-16758582987457.436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-16758582987457.436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-69827429114.405975</v>
      </c>
      <c r="L4331" s="444">
        <f t="shared" ca="1" si="182"/>
        <v>-16828410416571.842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-16828410416571.842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-70118376735.716003</v>
      </c>
      <c r="L4332" s="444">
        <f t="shared" ca="1" si="182"/>
        <v>-16898528793307.559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-16898528793307.559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-70410536638.781494</v>
      </c>
      <c r="L4333" s="444">
        <f t="shared" ca="1" si="182"/>
        <v>-16968939329946.34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-16968939329946.34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-70703913874.776413</v>
      </c>
      <c r="L4334" s="444">
        <f t="shared" ca="1" si="182"/>
        <v>-17039643243821.117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-17039643243821.117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-70998513515.921326</v>
      </c>
      <c r="L4335" s="444">
        <f t="shared" ca="1" si="182"/>
        <v>-17110641757337.039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-17110641757337.039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-71294340655.570999</v>
      </c>
      <c r="L4336" s="444">
        <f t="shared" ca="1" si="182"/>
        <v>-17181936097992.609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-17181936097992.609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-71591400408.302536</v>
      </c>
      <c r="L4337" s="444">
        <f t="shared" ca="1" si="182"/>
        <v>-17253527498400.912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-17253527498400.912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-71889697910.003799</v>
      </c>
      <c r="L4338" s="444">
        <f t="shared" ca="1" si="182"/>
        <v>-17325417196310.916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-17325417196310.916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-72189238317.962143</v>
      </c>
      <c r="L4339" s="444">
        <f t="shared" ca="1" si="182"/>
        <v>-17397606434628.879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-17397606434628.879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-72490026810.953674</v>
      </c>
      <c r="L4340" s="444">
        <f t="shared" ca="1" si="182"/>
        <v>-17470096461439.832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-17470096461439.832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-72792068589.332626</v>
      </c>
      <c r="L4341" s="444">
        <f t="shared" ca="1" si="182"/>
        <v>-17542888530029.164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-17542888530029.164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-73095368875.121506</v>
      </c>
      <c r="L4342" s="444">
        <f t="shared" ca="1" si="182"/>
        <v>-17615983898904.285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-17615983898904.285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-73399932912.101181</v>
      </c>
      <c r="L4343" s="444">
        <f t="shared" ref="L4343:L4597" ca="1" si="187">I4343-J4343+K4343</f>
        <v>-17689383831816.387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-17689383831816.387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-73705765965.901611</v>
      </c>
      <c r="L4344" s="444">
        <f t="shared" ca="1" si="187"/>
        <v>-17763089597782.289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-17763089597782.289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-74012873324.092865</v>
      </c>
      <c r="L4345" s="444">
        <f t="shared" ca="1" si="187"/>
        <v>-17837102471106.383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-17837102471106.383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-74321260296.276596</v>
      </c>
      <c r="L4346" s="444">
        <f t="shared" ca="1" si="187"/>
        <v>-17911423731402.66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-17911423731402.66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-74630932214.17775</v>
      </c>
      <c r="L4347" s="444">
        <f t="shared" ca="1" si="187"/>
        <v>-17986054663616.84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-17986054663616.84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-74941894431.736832</v>
      </c>
      <c r="L4348" s="444">
        <f t="shared" ca="1" si="187"/>
        <v>-18060996558048.578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-18060996558048.578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-75254152325.202408</v>
      </c>
      <c r="L4349" s="444">
        <f t="shared" ca="1" si="187"/>
        <v>-18136250710373.781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-18136250710373.781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-75567711293.224091</v>
      </c>
      <c r="L4350" s="444">
        <f t="shared" ca="1" si="187"/>
        <v>-18211818421667.004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-18211818421667.004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-75882576756.945847</v>
      </c>
      <c r="L4351" s="444">
        <f t="shared" ca="1" si="187"/>
        <v>-18287700998423.949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-18287700998423.949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-76198754160.099792</v>
      </c>
      <c r="L4352" s="444">
        <f t="shared" ca="1" si="187"/>
        <v>-18363899752584.051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-18363899752584.051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-76516248969.100204</v>
      </c>
      <c r="L4353" s="444">
        <f t="shared" ca="1" si="187"/>
        <v>-18440416001553.152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-18440416001553.152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-76835066673.138138</v>
      </c>
      <c r="L4354" s="444">
        <f t="shared" ca="1" si="187"/>
        <v>-18517251068226.289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-18517251068226.289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-77155212784.276199</v>
      </c>
      <c r="L4355" s="444">
        <f t="shared" ca="1" si="187"/>
        <v>-18594406281010.566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-18594406281010.566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-77476692837.544022</v>
      </c>
      <c r="L4356" s="444">
        <f t="shared" ca="1" si="187"/>
        <v>-18671882973848.109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-18671882973848.109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-77799512391.033783</v>
      </c>
      <c r="L4357" s="444">
        <f t="shared" ca="1" si="187"/>
        <v>-18749682486239.145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-18749682486239.145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-78123677025.996429</v>
      </c>
      <c r="L4358" s="444">
        <f t="shared" ca="1" si="187"/>
        <v>-18827806163265.141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-18827806163265.141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-78449192346.93808</v>
      </c>
      <c r="L4359" s="444">
        <f t="shared" ca="1" si="187"/>
        <v>-18906255355612.078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-18906255355612.078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-78776063981.716995</v>
      </c>
      <c r="L4360" s="444">
        <f t="shared" ca="1" si="187"/>
        <v>-18985031419593.797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-18985031419593.797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-79104297581.640823</v>
      </c>
      <c r="L4361" s="444">
        <f t="shared" ca="1" si="187"/>
        <v>-19064135717175.438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-19064135717175.438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-79433898821.564316</v>
      </c>
      <c r="L4362" s="444">
        <f t="shared" ca="1" si="187"/>
        <v>-19143569615997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-19143569615997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-79764873399.987503</v>
      </c>
      <c r="L4363" s="444">
        <f t="shared" ca="1" si="187"/>
        <v>-19223334489396.988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-19223334489396.988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-80097227039.154114</v>
      </c>
      <c r="L4364" s="444">
        <f t="shared" ca="1" si="187"/>
        <v>-19303431716436.141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-19303431716436.141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-80430965485.150589</v>
      </c>
      <c r="L4365" s="444">
        <f t="shared" ca="1" si="187"/>
        <v>-19383862681921.293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-19383862681921.293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-80766094508.005386</v>
      </c>
      <c r="L4366" s="444">
        <f t="shared" ca="1" si="187"/>
        <v>-19464628776429.297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-19464628776429.297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-81102619901.788742</v>
      </c>
      <c r="L4367" s="444">
        <f t="shared" ca="1" si="187"/>
        <v>-19545731396331.086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-19545731396331.086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-81440547484.71286</v>
      </c>
      <c r="L4368" s="444">
        <f t="shared" ca="1" si="187"/>
        <v>-19627171943815.797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-19627171943815.797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-81779883099.232483</v>
      </c>
      <c r="L4369" s="444">
        <f t="shared" ca="1" si="187"/>
        <v>-19708951826915.031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-19708951826915.031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-82120632612.145966</v>
      </c>
      <c r="L4370" s="444">
        <f t="shared" ca="1" si="187"/>
        <v>-19791072459527.176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-19791072459527.176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-82462801914.696564</v>
      </c>
      <c r="L4371" s="444">
        <f t="shared" ca="1" si="187"/>
        <v>-19873535261441.871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-19873535261441.871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-82806396922.674469</v>
      </c>
      <c r="L4372" s="444">
        <f t="shared" ca="1" si="187"/>
        <v>-19956341658364.547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-19956341658364.547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-83151423576.518951</v>
      </c>
      <c r="L4373" s="444">
        <f t="shared" ca="1" si="187"/>
        <v>-20039493081941.066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-20039493081941.066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-83497887841.421112</v>
      </c>
      <c r="L4374" s="444">
        <f t="shared" ca="1" si="187"/>
        <v>-20122990969782.488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-20122990969782.488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-83845795707.427032</v>
      </c>
      <c r="L4375" s="444">
        <f t="shared" ca="1" si="187"/>
        <v>-20206836765489.914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-20206836765489.914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-84195153189.541306</v>
      </c>
      <c r="L4376" s="444">
        <f t="shared" ca="1" si="187"/>
        <v>-20291031918679.457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-20291031918679.457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-84545966327.83107</v>
      </c>
      <c r="L4377" s="444">
        <f t="shared" ca="1" si="187"/>
        <v>-20375577885007.289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-20375577885007.289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-84898241187.530365</v>
      </c>
      <c r="L4378" s="444">
        <f t="shared" ca="1" si="187"/>
        <v>-20460476126194.82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-20460476126194.82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-85251983859.145081</v>
      </c>
      <c r="L4379" s="444">
        <f t="shared" ca="1" si="187"/>
        <v>-20545728110053.965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-20545728110053.965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-85607200458.558182</v>
      </c>
      <c r="L4380" s="444">
        <f t="shared" ca="1" si="187"/>
        <v>-20631335310512.523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-20631335310512.523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-85963897127.135513</v>
      </c>
      <c r="L4381" s="444">
        <f t="shared" ca="1" si="187"/>
        <v>-20717299207639.66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-20717299207639.66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-86322080031.831909</v>
      </c>
      <c r="L4382" s="444">
        <f t="shared" ca="1" si="187"/>
        <v>-20803621287671.492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-20803621287671.492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-86681755365.297882</v>
      </c>
      <c r="L4383" s="444">
        <f t="shared" ca="1" si="187"/>
        <v>-20890303043036.789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-20890303043036.789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-87042929345.986618</v>
      </c>
      <c r="L4384" s="444">
        <f t="shared" ca="1" si="187"/>
        <v>-20977345972382.777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-20977345972382.777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-87405608218.261566</v>
      </c>
      <c r="L4385" s="444">
        <f t="shared" ca="1" si="187"/>
        <v>-21064751580601.039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-21064751580601.039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-87769798252.504333</v>
      </c>
      <c r="L4386" s="444">
        <f t="shared" ca="1" si="187"/>
        <v>-21152521378853.543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-21152521378853.543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-88135505745.223099</v>
      </c>
      <c r="L4387" s="444">
        <f t="shared" ca="1" si="187"/>
        <v>-21240656884598.766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-21240656884598.766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-88502737019.16153</v>
      </c>
      <c r="L4388" s="444">
        <f t="shared" ca="1" si="187"/>
        <v>-21329159621617.926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-21329159621617.926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-88871498423.40802</v>
      </c>
      <c r="L4389" s="444">
        <f t="shared" ca="1" si="187"/>
        <v>-21418031120041.332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-21418031120041.332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-89241796333.505554</v>
      </c>
      <c r="L4390" s="444">
        <f t="shared" ca="1" si="187"/>
        <v>-21507272916374.836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-21507272916374.836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-89613637151.561813</v>
      </c>
      <c r="L4391" s="444">
        <f t="shared" ca="1" si="187"/>
        <v>-21596886553526.398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-21596886553526.398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-89987027306.359985</v>
      </c>
      <c r="L4392" s="444">
        <f t="shared" ca="1" si="187"/>
        <v>-21686873580832.758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-21686873580832.758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-90361973253.469818</v>
      </c>
      <c r="L4393" s="444">
        <f t="shared" ca="1" si="187"/>
        <v>-21777235554086.227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-21777235554086.227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-90738481475.359283</v>
      </c>
      <c r="L4394" s="444">
        <f t="shared" ca="1" si="187"/>
        <v>-21867974035561.586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-21867974035561.586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-91116558481.506607</v>
      </c>
      <c r="L4395" s="444">
        <f t="shared" ca="1" si="187"/>
        <v>-21959090594043.094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-21959090594043.094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-91496210808.512894</v>
      </c>
      <c r="L4396" s="444">
        <f t="shared" ca="1" si="187"/>
        <v>-22050586804851.605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-22050586804851.605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-91877445020.215027</v>
      </c>
      <c r="L4397" s="444">
        <f t="shared" ca="1" si="187"/>
        <v>-22142464249871.82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-22142464249871.82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-92260267707.799255</v>
      </c>
      <c r="L4398" s="444">
        <f t="shared" ca="1" si="187"/>
        <v>-22234724517579.621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-22234724517579.621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-92644685489.915085</v>
      </c>
      <c r="L4399" s="444">
        <f t="shared" ca="1" si="187"/>
        <v>-22327369203069.535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-22327369203069.535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-93030705012.789734</v>
      </c>
      <c r="L4400" s="444">
        <f t="shared" ca="1" si="187"/>
        <v>-22420399908082.324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-22420399908082.324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-93418332950.343018</v>
      </c>
      <c r="L4401" s="444">
        <f t="shared" ca="1" si="187"/>
        <v>-22513818241032.668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-22513818241032.668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-93807576004.30278</v>
      </c>
      <c r="L4402" s="444">
        <f t="shared" ca="1" si="187"/>
        <v>-22607625817036.973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-22607625817036.973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-94198440904.320724</v>
      </c>
      <c r="L4403" s="444">
        <f t="shared" ca="1" si="187"/>
        <v>-22701824257941.293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-22701824257941.293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-94590934408.088715</v>
      </c>
      <c r="L4404" s="444">
        <f t="shared" ca="1" si="187"/>
        <v>-22796415192349.383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-22796415192349.383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-94985063301.455765</v>
      </c>
      <c r="L4405" s="444">
        <f t="shared" ca="1" si="187"/>
        <v>-22891400255650.84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-22891400255650.84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-95380834398.545166</v>
      </c>
      <c r="L4406" s="444">
        <f t="shared" ca="1" si="187"/>
        <v>-22986781090049.387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-22986781090049.387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-95778254541.872437</v>
      </c>
      <c r="L4407" s="444">
        <f t="shared" ca="1" si="187"/>
        <v>-23082559344591.258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-23082559344591.258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-96177330602.463577</v>
      </c>
      <c r="L4408" s="444">
        <f t="shared" ca="1" si="187"/>
        <v>-23178736675193.723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-23178736675193.723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-96578069479.973846</v>
      </c>
      <c r="L4409" s="444">
        <f t="shared" ca="1" si="187"/>
        <v>-23275314744673.695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-23275314744673.695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-96980478102.807068</v>
      </c>
      <c r="L4410" s="444">
        <f t="shared" ca="1" si="187"/>
        <v>-23372295222776.504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-23372295222776.504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-97384563428.235428</v>
      </c>
      <c r="L4411" s="444">
        <f t="shared" ca="1" si="187"/>
        <v>-23469679786204.738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-23469679786204.738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-97790332442.519745</v>
      </c>
      <c r="L4412" s="444">
        <f t="shared" ca="1" si="187"/>
        <v>-23567470118647.258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-23567470118647.258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-98197792161.030243</v>
      </c>
      <c r="L4413" s="444">
        <f t="shared" ca="1" si="187"/>
        <v>-23665667910808.289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-23665667910808.289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-98606949628.367874</v>
      </c>
      <c r="L4414" s="444">
        <f t="shared" ca="1" si="187"/>
        <v>-23764274860436.656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-23764274860436.656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-99017811918.486069</v>
      </c>
      <c r="L4415" s="444">
        <f t="shared" ca="1" si="187"/>
        <v>-23863292672355.141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-23863292672355.141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-99430386134.81308</v>
      </c>
      <c r="L4416" s="444">
        <f t="shared" ca="1" si="187"/>
        <v>-23962723058489.953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-23962723058489.953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-99844679410.374802</v>
      </c>
      <c r="L4417" s="444">
        <f t="shared" ca="1" si="187"/>
        <v>-24062567737900.328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-24062567737900.328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-100260698907.91803</v>
      </c>
      <c r="L4418" s="444">
        <f t="shared" ca="1" si="187"/>
        <v>-24162828436808.246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-24162828436808.246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-100678451820.03436</v>
      </c>
      <c r="L4419" s="444">
        <f t="shared" ca="1" si="187"/>
        <v>-24263506888628.281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-24263506888628.281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-101097945369.2845</v>
      </c>
      <c r="L4420" s="444">
        <f t="shared" ca="1" si="187"/>
        <v>-24364604833997.566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-24364604833997.566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-101519186808.3232</v>
      </c>
      <c r="L4421" s="444">
        <f t="shared" ca="1" si="187"/>
        <v>-24466124020805.891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-24466124020805.891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-101942183420.02454</v>
      </c>
      <c r="L4422" s="444">
        <f t="shared" ca="1" si="187"/>
        <v>-24568066204225.914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-24568066204225.914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-102366942517.60797</v>
      </c>
      <c r="L4423" s="444">
        <f t="shared" ca="1" si="187"/>
        <v>-24670433146743.523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-24670433146743.523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-102793471444.76468</v>
      </c>
      <c r="L4424" s="444">
        <f t="shared" ca="1" si="187"/>
        <v>-24773226618188.289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-24773226618188.289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-103221777575.78453</v>
      </c>
      <c r="L4425" s="444">
        <f t="shared" ca="1" si="187"/>
        <v>-24876448395764.074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-24876448395764.074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-103651868315.68364</v>
      </c>
      <c r="L4426" s="444">
        <f t="shared" ca="1" si="187"/>
        <v>-24980100264079.758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-24980100264079.758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-104083751100.33232</v>
      </c>
      <c r="L4427" s="444">
        <f t="shared" ca="1" si="187"/>
        <v>-25084184015180.09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-25084184015180.09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-104517433396.58371</v>
      </c>
      <c r="L4428" s="444">
        <f t="shared" ca="1" si="187"/>
        <v>-25188701448576.672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-25188701448576.672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-104952922702.4028</v>
      </c>
      <c r="L4429" s="444">
        <f t="shared" ca="1" si="187"/>
        <v>-25293654371279.074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-25293654371279.074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-105390226546.99614</v>
      </c>
      <c r="L4430" s="444">
        <f t="shared" ca="1" si="187"/>
        <v>-25399044597826.07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-25399044597826.07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-105829352490.94196</v>
      </c>
      <c r="L4431" s="444">
        <f t="shared" ca="1" si="187"/>
        <v>-25504873950317.012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-25504873950317.012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-106270308126.32088</v>
      </c>
      <c r="L4432" s="444">
        <f t="shared" ca="1" si="187"/>
        <v>-25611144258443.332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-25611144258443.332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-106713101076.84721</v>
      </c>
      <c r="L4433" s="444">
        <f t="shared" ca="1" si="187"/>
        <v>-25717857359520.18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-25717857359520.18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-107157738998.00075</v>
      </c>
      <c r="L4434" s="444">
        <f t="shared" ca="1" si="187"/>
        <v>-25825015098518.18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-25825015098518.18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-107604229577.15909</v>
      </c>
      <c r="L4435" s="444">
        <f t="shared" ca="1" si="187"/>
        <v>-25932619328095.34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-25932619328095.34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-108052580533.73058</v>
      </c>
      <c r="L4436" s="444">
        <f t="shared" ca="1" si="187"/>
        <v>-26040671908629.07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-26040671908629.07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-108502799619.2878</v>
      </c>
      <c r="L4437" s="444">
        <f t="shared" ca="1" si="187"/>
        <v>-26149174708248.359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-26149174708248.359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-108954894617.70149</v>
      </c>
      <c r="L4438" s="444">
        <f t="shared" ca="1" si="187"/>
        <v>-26258129602866.063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-26258129602866.063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-109408873345.27525</v>
      </c>
      <c r="L4439" s="444">
        <f t="shared" ca="1" si="187"/>
        <v>-26367538476211.336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-26367538476211.336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-109864743650.88057</v>
      </c>
      <c r="L4440" s="444">
        <f t="shared" ca="1" si="187"/>
        <v>-26477403219862.215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-26477403219862.215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-110322513416.09256</v>
      </c>
      <c r="L4441" s="444">
        <f t="shared" ca="1" si="187"/>
        <v>-26587725733278.309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-26587725733278.309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-110782190555.32628</v>
      </c>
      <c r="L4442" s="444">
        <f t="shared" ca="1" si="187"/>
        <v>-26698507923833.637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-26698507923833.637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-111243783015.97348</v>
      </c>
      <c r="L4443" s="444">
        <f t="shared" ca="1" si="187"/>
        <v>-26809751706849.609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-26809751706849.609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-111707298778.54004</v>
      </c>
      <c r="L4444" s="444">
        <f t="shared" ca="1" si="187"/>
        <v>-26921459005628.148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-26921459005628.148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-112172745856.78395</v>
      </c>
      <c r="L4445" s="444">
        <f t="shared" ca="1" si="187"/>
        <v>-27033631751484.934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-27033631751484.934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-112640132297.85388</v>
      </c>
      <c r="L4446" s="444">
        <f t="shared" ca="1" si="187"/>
        <v>-27146271883782.789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-27146271883782.789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-113109466182.42828</v>
      </c>
      <c r="L4447" s="444">
        <f t="shared" ca="1" si="187"/>
        <v>-27259381349965.219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-27259381349965.219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-113580755624.85507</v>
      </c>
      <c r="L4448" s="444">
        <f t="shared" ca="1" si="187"/>
        <v>-27372962105590.074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-27372962105590.074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-114054008773.29198</v>
      </c>
      <c r="L4449" s="444">
        <f t="shared" ca="1" si="187"/>
        <v>-27487016114363.367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-27487016114363.367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-114529233809.84737</v>
      </c>
      <c r="L4450" s="444">
        <f t="shared" ca="1" si="187"/>
        <v>-27601545348173.215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-27601545348173.215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-115006438950.72173</v>
      </c>
      <c r="L4451" s="444">
        <f t="shared" ca="1" si="187"/>
        <v>-27716551787123.938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-27716551787123.938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-115485632446.34975</v>
      </c>
      <c r="L4452" s="444">
        <f t="shared" ca="1" si="187"/>
        <v>-27832037419570.289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-27832037419570.289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-115966822581.54285</v>
      </c>
      <c r="L4453" s="444">
        <f t="shared" ca="1" si="187"/>
        <v>-27948004242151.832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-27948004242151.832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-116450017675.63263</v>
      </c>
      <c r="L4454" s="444">
        <f t="shared" ca="1" si="187"/>
        <v>-28064454259827.465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-28064454259827.465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-116935226082.61444</v>
      </c>
      <c r="L4455" s="444">
        <f t="shared" ca="1" si="187"/>
        <v>-28181389485910.078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-28181389485910.078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-117422456191.29198</v>
      </c>
      <c r="L4456" s="444">
        <f t="shared" ca="1" si="187"/>
        <v>-28298811942101.371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-28298811942101.371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-117911716425.42239</v>
      </c>
      <c r="L4457" s="444">
        <f t="shared" ca="1" si="187"/>
        <v>-28416723658526.793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-28416723658526.793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-118403015243.86163</v>
      </c>
      <c r="L4458" s="444">
        <f t="shared" ca="1" si="187"/>
        <v>-28535126673770.656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-28535126673770.656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-118896361140.71106</v>
      </c>
      <c r="L4459" s="444">
        <f t="shared" ca="1" si="187"/>
        <v>-28654023034911.367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-28654023034911.367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-119391762645.46405</v>
      </c>
      <c r="L4460" s="444">
        <f t="shared" ca="1" si="187"/>
        <v>-28773414797556.832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-28773414797556.832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-119889228323.15349</v>
      </c>
      <c r="L4461" s="444">
        <f t="shared" ca="1" si="187"/>
        <v>-28893304025879.984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-28893304025879.984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-120388766774.49992</v>
      </c>
      <c r="L4462" s="444">
        <f t="shared" ca="1" si="187"/>
        <v>-29013692792654.484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-29013692792654.484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-120890386636.06036</v>
      </c>
      <c r="L4463" s="444">
        <f t="shared" ca="1" si="187"/>
        <v>-29134583179290.543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-29134583179290.543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-121394096580.37726</v>
      </c>
      <c r="L4464" s="444">
        <f t="shared" ca="1" si="187"/>
        <v>-29255977275870.922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-29255977275870.922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-121899905316.12885</v>
      </c>
      <c r="L4465" s="444">
        <f t="shared" ca="1" si="187"/>
        <v>-29377877181187.051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-29377877181187.051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-122407821588.27936</v>
      </c>
      <c r="L4466" s="444">
        <f t="shared" ca="1" si="187"/>
        <v>-29500285002775.332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-29500285002775.332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-122917854178.23055</v>
      </c>
      <c r="L4467" s="444">
        <f t="shared" ca="1" si="187"/>
        <v>-29623202856953.563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-29623202856953.563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-123430011903.97319</v>
      </c>
      <c r="L4468" s="444">
        <f t="shared" ca="1" si="187"/>
        <v>-29746632868857.535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-29746632868857.535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-123944303620.23973</v>
      </c>
      <c r="L4469" s="444">
        <f t="shared" ca="1" si="187"/>
        <v>-29870577172477.773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-29870577172477.773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-124460738218.65736</v>
      </c>
      <c r="L4470" s="444">
        <f t="shared" ca="1" si="187"/>
        <v>-29995037910696.43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-29995037910696.43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-124979324627.90178</v>
      </c>
      <c r="L4471" s="444">
        <f t="shared" ca="1" si="187"/>
        <v>-30120017235324.332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-30120017235324.332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-125500071813.85138</v>
      </c>
      <c r="L4472" s="444">
        <f t="shared" ca="1" si="187"/>
        <v>-30245517307138.184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-30245517307138.184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-126022988779.74243</v>
      </c>
      <c r="L4473" s="444">
        <f t="shared" ca="1" si="187"/>
        <v>-30371540295917.926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-30371540295917.926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-126548084566.32471</v>
      </c>
      <c r="L4474" s="444">
        <f t="shared" ca="1" si="187"/>
        <v>-30498088380484.25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-30498088380484.25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-127075368252.01768</v>
      </c>
      <c r="L4475" s="444">
        <f t="shared" ca="1" si="187"/>
        <v>-30625163748736.27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-30625163748736.27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-127604848953.06779</v>
      </c>
      <c r="L4476" s="444">
        <f t="shared" ca="1" si="187"/>
        <v>-30752768597689.336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-30752768597689.336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-128136535823.70558</v>
      </c>
      <c r="L4477" s="444">
        <f t="shared" ca="1" si="187"/>
        <v>-30880905133513.043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-30880905133513.043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-128670438056.30434</v>
      </c>
      <c r="L4478" s="444">
        <f t="shared" ca="1" si="187"/>
        <v>-31009575571569.348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-31009575571569.348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-129206564881.53894</v>
      </c>
      <c r="L4479" s="444">
        <f t="shared" ca="1" si="187"/>
        <v>-31138782136450.887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-31138782136450.887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-129744925568.54538</v>
      </c>
      <c r="L4480" s="444">
        <f t="shared" ca="1" si="187"/>
        <v>-31268527062019.434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-31268527062019.434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-130285529425.08098</v>
      </c>
      <c r="L4481" s="444">
        <f t="shared" ca="1" si="187"/>
        <v>-31398812591444.516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-31398812591444.516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-130828385797.68549</v>
      </c>
      <c r="L4482" s="444">
        <f t="shared" ca="1" si="187"/>
        <v>-31529640977242.199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-31529640977242.199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-131373504071.84251</v>
      </c>
      <c r="L4483" s="444">
        <f t="shared" ca="1" si="187"/>
        <v>-31661014481314.043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-31661014481314.043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-131920893672.14185</v>
      </c>
      <c r="L4484" s="444">
        <f t="shared" ca="1" si="187"/>
        <v>-31792935374986.184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-31792935374986.184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-132470564062.44243</v>
      </c>
      <c r="L4485" s="444">
        <f t="shared" ca="1" si="187"/>
        <v>-31925405939048.625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-31925405939048.625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-133022524746.03593</v>
      </c>
      <c r="L4486" s="444">
        <f t="shared" ca="1" si="187"/>
        <v>-32058428463794.66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-32058428463794.66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-133576785265.81108</v>
      </c>
      <c r="L4487" s="444">
        <f t="shared" ca="1" si="187"/>
        <v>-32192005249060.473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-32192005249060.473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-134133355204.41864</v>
      </c>
      <c r="L4488" s="444">
        <f t="shared" ca="1" si="187"/>
        <v>-32326138604264.891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-32326138604264.891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-134692244184.43704</v>
      </c>
      <c r="L4489" s="444">
        <f t="shared" ca="1" si="187"/>
        <v>-32460830848449.328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-32460830848449.328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-135253461868.53886</v>
      </c>
      <c r="L4490" s="444">
        <f t="shared" ca="1" si="187"/>
        <v>-32596084310317.867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-32596084310317.867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-135817017959.65778</v>
      </c>
      <c r="L4491" s="444">
        <f t="shared" ca="1" si="187"/>
        <v>-32731901328277.523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-32731901328277.523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-136382922201.15636</v>
      </c>
      <c r="L4492" s="444">
        <f t="shared" ca="1" si="187"/>
        <v>-32868284250478.68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-32868284250478.68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-136951184376.99449</v>
      </c>
      <c r="L4493" s="444">
        <f t="shared" ca="1" si="187"/>
        <v>-33005235434855.676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-33005235434855.676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-137521814311.89865</v>
      </c>
      <c r="L4494" s="444">
        <f t="shared" ca="1" si="187"/>
        <v>-33142757249167.574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-33142757249167.574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-138094821871.53156</v>
      </c>
      <c r="L4495" s="444">
        <f t="shared" ca="1" si="187"/>
        <v>-33280852071039.105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-33280852071039.105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-138670216962.66296</v>
      </c>
      <c r="L4496" s="444">
        <f t="shared" ca="1" si="187"/>
        <v>-33419522288001.77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-33419522288001.77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-139248009533.3407</v>
      </c>
      <c r="L4497" s="444">
        <f t="shared" ca="1" si="187"/>
        <v>-33558770297535.109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-33558770297535.109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-139828209573.06296</v>
      </c>
      <c r="L4498" s="444">
        <f t="shared" ca="1" si="187"/>
        <v>-33698598507108.172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-33698598507108.172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-140410827112.95074</v>
      </c>
      <c r="L4499" s="444">
        <f t="shared" ca="1" si="187"/>
        <v>-33839009334221.121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-33839009334221.121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-140995872225.92133</v>
      </c>
      <c r="L4500" s="444">
        <f t="shared" ca="1" si="187"/>
        <v>-33980005206447.043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-33980005206447.043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-141583355026.86267</v>
      </c>
      <c r="L4501" s="444">
        <f t="shared" ca="1" si="187"/>
        <v>-34121588561473.906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-34121588561473.906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-142173285672.80795</v>
      </c>
      <c r="L4502" s="444">
        <f t="shared" ca="1" si="187"/>
        <v>-34263761847146.715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-34263761847146.715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-142765674363.11133</v>
      </c>
      <c r="L4503" s="444">
        <f t="shared" ca="1" si="187"/>
        <v>-34406527521509.828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-34406527521509.828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-143360531339.62427</v>
      </c>
      <c r="L4504" s="444">
        <f t="shared" ca="1" si="187"/>
        <v>-34549888052849.453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-34549888052849.453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-143957866886.87271</v>
      </c>
      <c r="L4505" s="444">
        <f t="shared" ca="1" si="187"/>
        <v>-34693845919736.324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-34693845919736.324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-144557691332.23468</v>
      </c>
      <c r="L4506" s="444">
        <f t="shared" ca="1" si="187"/>
        <v>-34838403611068.559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-34838403611068.559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-145160015046.11899</v>
      </c>
      <c r="L4507" s="444">
        <f t="shared" ca="1" si="187"/>
        <v>-34983563626114.676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-34983563626114.676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-145764848442.14447</v>
      </c>
      <c r="L4508" s="444">
        <f t="shared" ca="1" si="187"/>
        <v>-35129328474556.82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-35129328474556.82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-146372201977.32007</v>
      </c>
      <c r="L4509" s="444">
        <f t="shared" ca="1" si="187"/>
        <v>-35275700676534.141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-35275700676534.141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-146982086152.22559</v>
      </c>
      <c r="L4510" s="444">
        <f t="shared" ca="1" si="187"/>
        <v>-35422682762686.367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-35422682762686.367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-147594511511.19321</v>
      </c>
      <c r="L4511" s="444">
        <f t="shared" ca="1" si="187"/>
        <v>-35570277274197.563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-35570277274197.563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-148209488642.48984</v>
      </c>
      <c r="L4512" s="444">
        <f t="shared" ca="1" si="187"/>
        <v>-35718486762840.055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-35718486762840.055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-148827028178.50021</v>
      </c>
      <c r="L4513" s="444">
        <f t="shared" ca="1" si="187"/>
        <v>-35867313791018.555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-35867313791018.555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-149447140795.91064</v>
      </c>
      <c r="L4514" s="444">
        <f t="shared" ca="1" si="187"/>
        <v>-36016760931814.469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-36016760931814.469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-150069837215.89362</v>
      </c>
      <c r="L4515" s="444">
        <f t="shared" ca="1" si="187"/>
        <v>-36166830769030.359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-36166830769030.359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-150695128204.29315</v>
      </c>
      <c r="L4516" s="444">
        <f t="shared" ca="1" si="187"/>
        <v>-36317525897234.656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-36317525897234.656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-151323024571.81107</v>
      </c>
      <c r="L4517" s="444">
        <f t="shared" ca="1" si="187"/>
        <v>-36468848921806.469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-36468848921806.469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-151953537174.1936</v>
      </c>
      <c r="L4518" s="444">
        <f t="shared" ca="1" si="187"/>
        <v>-36620802458980.664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-36620802458980.664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-152586676912.41943</v>
      </c>
      <c r="L4519" s="444">
        <f t="shared" ca="1" si="187"/>
        <v>-36773389135893.086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-36773389135893.086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-153222454732.88785</v>
      </c>
      <c r="L4520" s="444">
        <f t="shared" ca="1" si="187"/>
        <v>-36926611590625.977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-36926611590625.977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-153860881627.60825</v>
      </c>
      <c r="L4521" s="444">
        <f t="shared" ca="1" si="187"/>
        <v>-37080472472253.586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-37080472472253.586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-154501968634.38995</v>
      </c>
      <c r="L4522" s="444">
        <f t="shared" ca="1" si="187"/>
        <v>-37234974440887.977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-37234974440887.977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-155145726837.03323</v>
      </c>
      <c r="L4523" s="444">
        <f t="shared" ca="1" si="187"/>
        <v>-37390120167725.008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-37390120167725.008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-155792167365.52087</v>
      </c>
      <c r="L4524" s="444">
        <f t="shared" ca="1" si="187"/>
        <v>-37545912335090.531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-37545912335090.531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-156441301396.21054</v>
      </c>
      <c r="L4525" s="444">
        <f t="shared" ca="1" si="187"/>
        <v>-37702353636486.742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-37702353636486.742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-157093140152.02808</v>
      </c>
      <c r="L4526" s="444">
        <f t="shared" ca="1" si="187"/>
        <v>-37859446776638.773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-37859446776638.773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-157747694902.66156</v>
      </c>
      <c r="L4527" s="444">
        <f t="shared" ca="1" si="187"/>
        <v>-38017194471541.438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-38017194471541.438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-158404976964.75598</v>
      </c>
      <c r="L4528" s="444">
        <f t="shared" ca="1" si="187"/>
        <v>-38175599448506.195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-38175599448506.195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-159064997702.10913</v>
      </c>
      <c r="L4529" s="444">
        <f t="shared" ca="1" si="187"/>
        <v>-38334664446208.305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-38334664446208.305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-159727768525.86792</v>
      </c>
      <c r="L4530" s="444">
        <f t="shared" ca="1" si="187"/>
        <v>-38494392214734.172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-38494392214734.172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-160393300894.72571</v>
      </c>
      <c r="L4531" s="444">
        <f t="shared" ca="1" si="187"/>
        <v>-38654785515628.898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-38654785515628.898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-161061606315.12042</v>
      </c>
      <c r="L4532" s="444">
        <f t="shared" ca="1" si="187"/>
        <v>-38815847121944.016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-38815847121944.016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-161732696341.43341</v>
      </c>
      <c r="L4533" s="444">
        <f t="shared" ca="1" si="187"/>
        <v>-38977579818285.445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-38977579818285.445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-162406582576.18936</v>
      </c>
      <c r="L4534" s="444">
        <f t="shared" ca="1" si="187"/>
        <v>-39139986400861.633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-39139986400861.633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-163083276670.25681</v>
      </c>
      <c r="L4535" s="444">
        <f t="shared" ca="1" si="187"/>
        <v>-39303069677531.891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-39303069677531.891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-163762790323.04953</v>
      </c>
      <c r="L4536" s="444">
        <f t="shared" ca="1" si="187"/>
        <v>-39466832467854.938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-39466832467854.938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-164445135282.72891</v>
      </c>
      <c r="L4537" s="444">
        <f t="shared" ca="1" si="187"/>
        <v>-39631277603137.664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-39631277603137.664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-165130323346.40692</v>
      </c>
      <c r="L4538" s="444">
        <f t="shared" ca="1" si="187"/>
        <v>-39796407926484.07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-39796407926484.07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-165818366360.35028</v>
      </c>
      <c r="L4539" s="444">
        <f t="shared" ca="1" si="187"/>
        <v>-39962226292844.422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-39962226292844.422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-166509276220.18509</v>
      </c>
      <c r="L4540" s="444">
        <f t="shared" ca="1" si="187"/>
        <v>-40128735569064.609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-40128735569064.609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-167203064871.10254</v>
      </c>
      <c r="L4541" s="444">
        <f t="shared" ca="1" si="187"/>
        <v>-40295938633935.711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-40295938633935.711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-167899744308.06546</v>
      </c>
      <c r="L4542" s="444">
        <f t="shared" ca="1" si="187"/>
        <v>-40463838378243.773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-40463838378243.773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-168599326576.01572</v>
      </c>
      <c r="L4543" s="444">
        <f t="shared" ca="1" si="187"/>
        <v>-40632437704819.789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-40632437704819.789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-169301823770.08246</v>
      </c>
      <c r="L4544" s="444">
        <f t="shared" ca="1" si="187"/>
        <v>-40801739528589.875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-40801739528589.875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-170007248035.79114</v>
      </c>
      <c r="L4545" s="444">
        <f t="shared" ca="1" si="187"/>
        <v>-40971746776625.664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-40971746776625.664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-170715611569.27359</v>
      </c>
      <c r="L4546" s="444">
        <f t="shared" ca="1" si="187"/>
        <v>-41142462388194.938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-41142462388194.938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-171426926617.47891</v>
      </c>
      <c r="L4547" s="444">
        <f t="shared" ca="1" si="187"/>
        <v>-41313889314812.414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-41313889314812.414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-172141205478.38507</v>
      </c>
      <c r="L4548" s="444">
        <f t="shared" ca="1" si="187"/>
        <v>-41486030520290.797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-41486030520290.797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-172858460501.21164</v>
      </c>
      <c r="L4549" s="444">
        <f t="shared" ca="1" si="187"/>
        <v>-41658888980792.008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-41658888980792.008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-173578704086.63336</v>
      </c>
      <c r="L4550" s="444">
        <f t="shared" ca="1" si="187"/>
        <v>-41832467684878.641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-41832467684878.641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-174301948686.99432</v>
      </c>
      <c r="L4551" s="444">
        <f t="shared" ca="1" si="187"/>
        <v>-42006769633565.633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-42006769633565.633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-175028206806.52347</v>
      </c>
      <c r="L4552" s="444">
        <f t="shared" ca="1" si="187"/>
        <v>-42181797840372.156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-42181797840372.156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-175757491001.55066</v>
      </c>
      <c r="L4553" s="444">
        <f t="shared" ca="1" si="187"/>
        <v>-42357555331373.703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-42357555331373.703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-176489813880.72375</v>
      </c>
      <c r="L4554" s="444">
        <f t="shared" ca="1" si="187"/>
        <v>-42534045145254.43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-42534045145254.43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-177225188105.22678</v>
      </c>
      <c r="L4555" s="444">
        <f t="shared" ca="1" si="187"/>
        <v>-42711270333359.656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-42711270333359.656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-177963626388.99857</v>
      </c>
      <c r="L4556" s="444">
        <f t="shared" ca="1" si="187"/>
        <v>-42889233959748.656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-42889233959748.656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-178705141498.95273</v>
      </c>
      <c r="L4557" s="444">
        <f t="shared" ca="1" si="187"/>
        <v>-43067939101247.609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-43067939101247.609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-179449746255.19836</v>
      </c>
      <c r="L4558" s="444">
        <f t="shared" ca="1" si="187"/>
        <v>-43247388847502.805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-43247388847502.805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-180197453531.26169</v>
      </c>
      <c r="L4559" s="444">
        <f t="shared" ca="1" si="187"/>
        <v>-43427586301034.063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-43427586301034.063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-180948276254.30859</v>
      </c>
      <c r="L4560" s="444">
        <f t="shared" ca="1" si="187"/>
        <v>-43608534577288.375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-43608534577288.375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-181702227405.36823</v>
      </c>
      <c r="L4561" s="444">
        <f t="shared" ca="1" si="187"/>
        <v>-43790236804693.742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-43790236804693.742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-182459320019.55725</v>
      </c>
      <c r="L4562" s="444">
        <f t="shared" ca="1" si="187"/>
        <v>-43972696124713.297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-43972696124713.297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-183219567186.30539</v>
      </c>
      <c r="L4563" s="444">
        <f t="shared" ca="1" si="187"/>
        <v>-44155915691899.602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-44155915691899.602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-183982982049.58167</v>
      </c>
      <c r="L4564" s="444">
        <f t="shared" ca="1" si="187"/>
        <v>-44339898673949.18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-44339898673949.18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-184749577808.12158</v>
      </c>
      <c r="L4565" s="444">
        <f t="shared" ca="1" si="187"/>
        <v>-44524648251757.305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-44524648251757.305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-185519367715.65543</v>
      </c>
      <c r="L4566" s="444">
        <f t="shared" ca="1" si="187"/>
        <v>-44710167619472.961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-44710167619472.961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-186292365081.13733</v>
      </c>
      <c r="L4567" s="444">
        <f t="shared" ca="1" si="187"/>
        <v>-44896459984554.102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-44896459984554.102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-187068583268.97543</v>
      </c>
      <c r="L4568" s="444">
        <f t="shared" ca="1" si="187"/>
        <v>-45083528567823.078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-45083528567823.078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-187848035699.26282</v>
      </c>
      <c r="L4569" s="444">
        <f t="shared" ca="1" si="187"/>
        <v>-45271376603522.344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-45271376603522.344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-188630735848.00977</v>
      </c>
      <c r="L4570" s="444">
        <f t="shared" ca="1" si="187"/>
        <v>-45460007339370.352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-45460007339370.352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-189416697247.37646</v>
      </c>
      <c r="L4571" s="444">
        <f t="shared" ca="1" si="187"/>
        <v>-45649424036617.727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-45649424036617.727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-190205933485.9072</v>
      </c>
      <c r="L4572" s="444">
        <f t="shared" ca="1" si="187"/>
        <v>-45839629970103.633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-45839629970103.633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-190998458208.76514</v>
      </c>
      <c r="L4573" s="444">
        <f t="shared" ca="1" si="187"/>
        <v>-46030628428312.398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-46030628428312.398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-191794285117.96832</v>
      </c>
      <c r="L4574" s="444">
        <f t="shared" ca="1" si="187"/>
        <v>-46222422713430.367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-46222422713430.367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-192593427972.62653</v>
      </c>
      <c r="L4575" s="444">
        <f t="shared" ca="1" si="187"/>
        <v>-46415016141402.992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-46415016141402.992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-193395900589.17914</v>
      </c>
      <c r="L4576" s="444">
        <f t="shared" ca="1" si="187"/>
        <v>-46608412041992.172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-46608412041992.172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-194201716841.63403</v>
      </c>
      <c r="L4577" s="444">
        <f t="shared" ca="1" si="187"/>
        <v>-46802613758833.805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-46802613758833.805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-195010890661.80753</v>
      </c>
      <c r="L4578" s="444">
        <f t="shared" ca="1" si="187"/>
        <v>-46997624649495.609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-46997624649495.609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-195823436039.56503</v>
      </c>
      <c r="L4579" s="444">
        <f t="shared" ca="1" si="187"/>
        <v>-47193448085535.172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-47193448085535.172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-196639367023.0632</v>
      </c>
      <c r="L4580" s="444">
        <f t="shared" ca="1" si="187"/>
        <v>-47390087452558.234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-47390087452558.234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-197458697718.99265</v>
      </c>
      <c r="L4581" s="444">
        <f t="shared" ca="1" si="187"/>
        <v>-47587546150277.227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-47587546150277.227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-198281442292.82178</v>
      </c>
      <c r="L4582" s="444">
        <f t="shared" ca="1" si="187"/>
        <v>-47785827592570.047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-47785827592570.047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-199107614969.04187</v>
      </c>
      <c r="L4583" s="444">
        <f t="shared" ca="1" si="187"/>
        <v>-47984935207539.086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-47984935207539.086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-199937230031.41284</v>
      </c>
      <c r="L4584" s="444">
        <f t="shared" ca="1" si="187"/>
        <v>-48184872437570.5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-48184872437570.5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-200770301823.21042</v>
      </c>
      <c r="L4585" s="444">
        <f t="shared" ca="1" si="187"/>
        <v>-48385642739393.711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-48385642739393.711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-201606844747.47379</v>
      </c>
      <c r="L4586" s="444">
        <f t="shared" ca="1" si="187"/>
        <v>-48587249584141.188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-48587249584141.188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-202446873267.25494</v>
      </c>
      <c r="L4587" s="444">
        <f t="shared" ca="1" si="187"/>
        <v>-48789696457408.445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-48789696457408.445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-203290401905.86853</v>
      </c>
      <c r="L4588" s="444">
        <f t="shared" ca="1" si="187"/>
        <v>-48992986859314.313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-48992986859314.313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-204137445247.14297</v>
      </c>
      <c r="L4589" s="444">
        <f t="shared" ca="1" si="187"/>
        <v>-49197124304561.453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-49197124304561.453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-204988017935.67273</v>
      </c>
      <c r="L4590" s="444">
        <f t="shared" ca="1" si="187"/>
        <v>-49402112322497.125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-49402112322497.125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-205842134677.07135</v>
      </c>
      <c r="L4591" s="444">
        <f t="shared" ca="1" si="187"/>
        <v>-49607954457174.195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-49607954457174.195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-206699810238.2258</v>
      </c>
      <c r="L4592" s="444">
        <f t="shared" ca="1" si="187"/>
        <v>-49814654267412.422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-49814654267412.422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-207561059447.55176</v>
      </c>
      <c r="L4593" s="444">
        <f t="shared" ca="1" si="187"/>
        <v>-50022215326859.977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-50022215326859.977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-208425897195.24991</v>
      </c>
      <c r="L4594" s="444">
        <f t="shared" ca="1" si="187"/>
        <v>-50230641224055.227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-50230641224055.227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-209294338433.56345</v>
      </c>
      <c r="L4595" s="444">
        <f t="shared" ca="1" si="187"/>
        <v>-50439935562488.789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-50439935562488.789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-210166398177.03662</v>
      </c>
      <c r="L4596" s="444">
        <f t="shared" ca="1" si="187"/>
        <v>-50650101960665.828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-50650101960665.828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-211042091502.77429</v>
      </c>
      <c r="L4597" s="444">
        <f t="shared" ca="1" si="187"/>
        <v>-50861144052168.602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-50861144052168.602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-211921433550.70251</v>
      </c>
      <c r="L4598" s="444">
        <f t="shared" ref="L4598:L4852" ca="1" si="192">I4598-J4598+K4598</f>
        <v>-51073065485719.305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-51073065485719.305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-212804439523.83044</v>
      </c>
      <c r="L4599" s="444">
        <f t="shared" ca="1" si="192"/>
        <v>-51285869925243.133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-51285869925243.133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-213691124688.51306</v>
      </c>
      <c r="L4600" s="444">
        <f t="shared" ca="1" si="192"/>
        <v>-51499561049931.648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-51499561049931.648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-214581504374.71521</v>
      </c>
      <c r="L4601" s="444">
        <f t="shared" ca="1" si="192"/>
        <v>-51714142554306.367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-51714142554306.367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-215475593976.27652</v>
      </c>
      <c r="L4602" s="444">
        <f t="shared" ca="1" si="192"/>
        <v>-51929618148282.641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-51929618148282.641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-216373408951.17767</v>
      </c>
      <c r="L4603" s="444">
        <f t="shared" ca="1" si="192"/>
        <v>-52145991557233.82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-52145991557233.82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-217274964821.80759</v>
      </c>
      <c r="L4604" s="444">
        <f t="shared" ca="1" si="192"/>
        <v>-52363266522055.625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-52363266522055.625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-218180277175.23178</v>
      </c>
      <c r="L4605" s="444">
        <f t="shared" ca="1" si="192"/>
        <v>-52581446799230.859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-52581446799230.859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-219089361663.46191</v>
      </c>
      <c r="L4606" s="444">
        <f t="shared" ca="1" si="192"/>
        <v>-52800536160894.32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-52800536160894.32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-220002234003.72632</v>
      </c>
      <c r="L4607" s="444">
        <f t="shared" ca="1" si="192"/>
        <v>-53020538394898.047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-53020538394898.047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-220918909978.74185</v>
      </c>
      <c r="L4608" s="444">
        <f t="shared" ca="1" si="192"/>
        <v>-53241457304876.789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-53241457304876.789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-221839405436.9866</v>
      </c>
      <c r="L4609" s="444">
        <f t="shared" ca="1" si="192"/>
        <v>-53463296710313.773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-53463296710313.773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-222763736292.97406</v>
      </c>
      <c r="L4610" s="444">
        <f t="shared" ca="1" si="192"/>
        <v>-53686060446606.75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-53686060446606.75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-223691918527.52811</v>
      </c>
      <c r="L4611" s="444">
        <f t="shared" ca="1" si="192"/>
        <v>-53909752365134.281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-53909752365134.281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-224623968188.05951</v>
      </c>
      <c r="L4612" s="444">
        <f t="shared" ca="1" si="192"/>
        <v>-54134376333322.344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-54134376333322.344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-225559901388.84311</v>
      </c>
      <c r="L4613" s="444">
        <f t="shared" ca="1" si="192"/>
        <v>-54359936234711.188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-54359936234711.188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-226499734311.2966</v>
      </c>
      <c r="L4614" s="444">
        <f t="shared" ca="1" si="192"/>
        <v>-54586435969022.484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-54586435969022.484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-227443483204.26035</v>
      </c>
      <c r="L4615" s="444">
        <f t="shared" ca="1" si="192"/>
        <v>-54813879452226.742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-54813879452226.742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-228391164384.27808</v>
      </c>
      <c r="L4616" s="444">
        <f t="shared" ca="1" si="192"/>
        <v>-55042270616611.023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-55042270616611.023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-229342794235.87927</v>
      </c>
      <c r="L4617" s="444">
        <f t="shared" ca="1" si="192"/>
        <v>-55271613410846.906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-55271613410846.906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-230298389211.86209</v>
      </c>
      <c r="L4618" s="444">
        <f t="shared" ca="1" si="192"/>
        <v>-55501911800058.766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-55501911800058.766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-231257965833.57819</v>
      </c>
      <c r="L4619" s="444">
        <f t="shared" ca="1" si="192"/>
        <v>-55733169765892.344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-55733169765892.344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-232221540691.21814</v>
      </c>
      <c r="L4620" s="444">
        <f t="shared" ca="1" si="192"/>
        <v>-55965391306583.563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-55965391306583.563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-233189130444.09814</v>
      </c>
      <c r="L4621" s="444">
        <f t="shared" ca="1" si="192"/>
        <v>-56198580437027.664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-56198580437027.664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-234160751820.94861</v>
      </c>
      <c r="L4622" s="444">
        <f t="shared" ca="1" si="192"/>
        <v>-56432741188848.609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-56432741188848.609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-235136421620.20255</v>
      </c>
      <c r="L4623" s="444">
        <f t="shared" ca="1" si="192"/>
        <v>-56667877610468.813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-56667877610468.813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-236116156710.28668</v>
      </c>
      <c r="L4624" s="444">
        <f t="shared" ca="1" si="192"/>
        <v>-56903993767179.102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-56903993767179.102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-237099974029.91293</v>
      </c>
      <c r="L4625" s="444">
        <f t="shared" ca="1" si="192"/>
        <v>-57141093741209.016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-57141093741209.016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-238087890588.37088</v>
      </c>
      <c r="L4626" s="444">
        <f t="shared" ca="1" si="192"/>
        <v>-57379181631797.383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-57379181631797.383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-239079923465.82239</v>
      </c>
      <c r="L4627" s="444">
        <f t="shared" ca="1" si="192"/>
        <v>-57618261555263.203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-57618261555263.203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-240076089813.59668</v>
      </c>
      <c r="L4628" s="444">
        <f t="shared" ca="1" si="192"/>
        <v>-57858337645076.797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-57858337645076.797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-241076406854.48666</v>
      </c>
      <c r="L4629" s="444">
        <f t="shared" ca="1" si="192"/>
        <v>-58099414051931.281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-58099414051931.281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-242080891883.04703</v>
      </c>
      <c r="L4630" s="444">
        <f t="shared" ca="1" si="192"/>
        <v>-58341494943814.328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-58341494943814.328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-243089562265.89304</v>
      </c>
      <c r="L4631" s="444">
        <f t="shared" ca="1" si="192"/>
        <v>-58584584506080.219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-58584584506080.219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-244102435442.00092</v>
      </c>
      <c r="L4632" s="444">
        <f t="shared" ca="1" si="192"/>
        <v>-58828686941522.219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-58828686941522.219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-245119528923.00922</v>
      </c>
      <c r="L4633" s="444">
        <f t="shared" ca="1" si="192"/>
        <v>-59073806470445.227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-59073806470445.227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-246140860293.52182</v>
      </c>
      <c r="L4634" s="444">
        <f t="shared" ca="1" si="192"/>
        <v>-59319947330738.75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-59319947330738.75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-247166447211.41147</v>
      </c>
      <c r="L4635" s="444">
        <f t="shared" ca="1" si="192"/>
        <v>-59567113777950.164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-59567113777950.164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-248196307408.12564</v>
      </c>
      <c r="L4636" s="444">
        <f t="shared" ca="1" si="192"/>
        <v>-59815310085358.289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-59815310085358.289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-249230458688.99286</v>
      </c>
      <c r="L4637" s="444">
        <f t="shared" ca="1" si="192"/>
        <v>-60064540544047.281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-60064540544047.281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-250268918933.53033</v>
      </c>
      <c r="L4638" s="444">
        <f t="shared" ca="1" si="192"/>
        <v>-60314809462980.813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-60314809462980.813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-251311706095.75339</v>
      </c>
      <c r="L4639" s="444">
        <f t="shared" ca="1" si="192"/>
        <v>-60566121169076.563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-60566121169076.563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-252358838204.48569</v>
      </c>
      <c r="L4640" s="444">
        <f t="shared" ca="1" si="192"/>
        <v>-60818480007281.047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-60818480007281.047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-253410333363.67102</v>
      </c>
      <c r="L4641" s="444">
        <f t="shared" ca="1" si="192"/>
        <v>-61071890340644.719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-61071890340644.719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-254466209752.68631</v>
      </c>
      <c r="L4642" s="444">
        <f t="shared" ca="1" si="192"/>
        <v>-61326356550397.406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-61326356550397.406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-255526485626.65585</v>
      </c>
      <c r="L4643" s="444">
        <f t="shared" ca="1" si="192"/>
        <v>-61581883036024.063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-61581883036024.063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-256591179316.76694</v>
      </c>
      <c r="L4644" s="444">
        <f t="shared" ca="1" si="192"/>
        <v>-61838474215340.828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-61838474215340.828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-257660309230.58679</v>
      </c>
      <c r="L4645" s="444">
        <f t="shared" ca="1" si="192"/>
        <v>-62096134524571.414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-62096134524571.414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-258733893852.38089</v>
      </c>
      <c r="L4646" s="444">
        <f t="shared" ca="1" si="192"/>
        <v>-62354868418423.797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-62354868418423.797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-259811951743.4325</v>
      </c>
      <c r="L4647" s="444">
        <f t="shared" ca="1" si="192"/>
        <v>-62614680370167.227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-62614680370167.227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-260894501542.36343</v>
      </c>
      <c r="L4648" s="444">
        <f t="shared" ca="1" si="192"/>
        <v>-62875574871709.594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-62875574871709.594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-261981561965.45663</v>
      </c>
      <c r="L4649" s="444">
        <f t="shared" ca="1" si="192"/>
        <v>-63137556433675.047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-63137556433675.047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-263073151806.97937</v>
      </c>
      <c r="L4650" s="444">
        <f t="shared" ca="1" si="192"/>
        <v>-63400629585482.023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-63400629585482.023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-264169289939.50845</v>
      </c>
      <c r="L4651" s="444">
        <f t="shared" ca="1" si="192"/>
        <v>-63664798875421.531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-63664798875421.531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-265269995314.25635</v>
      </c>
      <c r="L4652" s="444">
        <f t="shared" ca="1" si="192"/>
        <v>-63930068870735.789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-63930068870735.789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-266375286961.39911</v>
      </c>
      <c r="L4653" s="444">
        <f t="shared" ca="1" si="192"/>
        <v>-64196444157697.188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-64196444157697.188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-267485183990.40497</v>
      </c>
      <c r="L4654" s="444">
        <f t="shared" ca="1" si="192"/>
        <v>-64463929341687.594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-64463929341687.594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-268599705590.36493</v>
      </c>
      <c r="L4655" s="444">
        <f t="shared" ca="1" si="192"/>
        <v>-64732529047277.961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-64732529047277.961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-269718871030.32483</v>
      </c>
      <c r="L4656" s="444">
        <f t="shared" ca="1" si="192"/>
        <v>-65002247918308.289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-65002247918308.289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-270842699659.61786</v>
      </c>
      <c r="L4657" s="444">
        <f t="shared" ca="1" si="192"/>
        <v>-65273090617967.906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-65273090617967.906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-271971210908.19962</v>
      </c>
      <c r="L4658" s="444">
        <f t="shared" ca="1" si="192"/>
        <v>-65545061828876.109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-65545061828876.109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-273104424286.9838</v>
      </c>
      <c r="L4659" s="444">
        <f t="shared" ca="1" si="192"/>
        <v>-65818166253163.094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-65818166253163.094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-274242359388.17957</v>
      </c>
      <c r="L4660" s="444">
        <f t="shared" ca="1" si="192"/>
        <v>-66092408612551.273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-66092408612551.273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-275385035885.63031</v>
      </c>
      <c r="L4661" s="444">
        <f t="shared" ca="1" si="192"/>
        <v>-66367793648436.906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-66367793648436.906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-276532473535.15381</v>
      </c>
      <c r="L4662" s="444">
        <f t="shared" ca="1" si="192"/>
        <v>-66644326121972.063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-66644326121972.063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-277684692174.88361</v>
      </c>
      <c r="L4663" s="444">
        <f t="shared" ca="1" si="192"/>
        <v>-66922010814146.945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-66922010814146.945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-278841711725.6123</v>
      </c>
      <c r="L4664" s="444">
        <f t="shared" ca="1" si="192"/>
        <v>-67200852525872.555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-67200852525872.555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-280003552191.13562</v>
      </c>
      <c r="L4665" s="444">
        <f t="shared" ca="1" si="192"/>
        <v>-67480856078063.688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-67480856078063.688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-281170233658.59869</v>
      </c>
      <c r="L4666" s="444">
        <f t="shared" ca="1" si="192"/>
        <v>-67762026311722.289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-67762026311722.289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-282341776298.84283</v>
      </c>
      <c r="L4667" s="444">
        <f t="shared" ca="1" si="192"/>
        <v>-68044368088021.133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-68044368088021.133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-283518200366.7547</v>
      </c>
      <c r="L4668" s="444">
        <f t="shared" ca="1" si="192"/>
        <v>-68327886288387.891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-68327886288387.891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-284699526201.61615</v>
      </c>
      <c r="L4669" s="444">
        <f t="shared" ca="1" si="192"/>
        <v>-68612585814589.508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-68612585814589.508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-285885774227.4563</v>
      </c>
      <c r="L4670" s="444">
        <f t="shared" ca="1" si="192"/>
        <v>-68898471588816.961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-68898471588816.961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-287076964953.40399</v>
      </c>
      <c r="L4671" s="444">
        <f t="shared" ca="1" si="192"/>
        <v>-69185548553770.367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-69185548553770.367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-288273118974.04321</v>
      </c>
      <c r="L4672" s="444">
        <f t="shared" ca="1" si="192"/>
        <v>-69473821672744.414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-69473821672744.414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-289474256969.76837</v>
      </c>
      <c r="L4673" s="444">
        <f t="shared" ca="1" si="192"/>
        <v>-69763295929714.18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-69763295929714.18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-290680399707.14246</v>
      </c>
      <c r="L4674" s="444">
        <f t="shared" ca="1" si="192"/>
        <v>-70053976329421.32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-70053976329421.32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-291891568039.25549</v>
      </c>
      <c r="L4675" s="444">
        <f t="shared" ca="1" si="192"/>
        <v>-70345867897460.578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-70345867897460.578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-293107782906.08575</v>
      </c>
      <c r="L4676" s="444">
        <f t="shared" ca="1" si="192"/>
        <v>-70638975680366.656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-70638975680366.656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-294329065334.86108</v>
      </c>
      <c r="L4677" s="444">
        <f t="shared" ca="1" si="192"/>
        <v>-70933304745701.516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-70933304745701.516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-295555436440.42297</v>
      </c>
      <c r="L4678" s="444">
        <f t="shared" ca="1" si="192"/>
        <v>-71228860182141.938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-71228860182141.938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-296786917425.59143</v>
      </c>
      <c r="L4679" s="444">
        <f t="shared" ca="1" si="192"/>
        <v>-71525647099567.531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-71525647099567.531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-298023529581.53137</v>
      </c>
      <c r="L4680" s="444">
        <f t="shared" ca="1" si="192"/>
        <v>-71823670629149.063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-71823670629149.063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-299265294288.12109</v>
      </c>
      <c r="L4681" s="444">
        <f t="shared" ca="1" si="192"/>
        <v>-72122935923437.188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-72122935923437.188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-300512233014.32159</v>
      </c>
      <c r="L4682" s="444">
        <f t="shared" ca="1" si="192"/>
        <v>-72423448156451.516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-72423448156451.516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-301764367318.54797</v>
      </c>
      <c r="L4683" s="444">
        <f t="shared" ca="1" si="192"/>
        <v>-72725212523770.063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-72725212523770.063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-303021718849.04193</v>
      </c>
      <c r="L4684" s="444">
        <f t="shared" ca="1" si="192"/>
        <v>-73028234242619.109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-73028234242619.109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-304284309344.24628</v>
      </c>
      <c r="L4685" s="444">
        <f t="shared" ca="1" si="192"/>
        <v>-73332518551963.359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-73332518551963.359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-305552160633.18066</v>
      </c>
      <c r="L4686" s="444">
        <f t="shared" ca="1" si="192"/>
        <v>-73638070712596.547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-73638070712596.547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-306825294635.81897</v>
      </c>
      <c r="L4687" s="444">
        <f t="shared" ca="1" si="192"/>
        <v>-73944896007232.359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-73944896007232.359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-308103733363.46814</v>
      </c>
      <c r="L4688" s="444">
        <f t="shared" ca="1" si="192"/>
        <v>-74252999740595.828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-74252999740595.828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-309387498919.14929</v>
      </c>
      <c r="L4689" s="444">
        <f t="shared" ca="1" si="192"/>
        <v>-74562387239514.984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-74562387239514.984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-310676613497.97913</v>
      </c>
      <c r="L4690" s="444">
        <f t="shared" ca="1" si="192"/>
        <v>-74873063853012.969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-74873063853012.969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-311971099387.55402</v>
      </c>
      <c r="L4691" s="444">
        <f t="shared" ca="1" si="192"/>
        <v>-75185034952400.516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-75185034952400.516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-313270978968.33545</v>
      </c>
      <c r="L4692" s="444">
        <f t="shared" ca="1" si="192"/>
        <v>-75498305931368.844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-75498305931368.844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-314576274714.03687</v>
      </c>
      <c r="L4693" s="444">
        <f t="shared" ca="1" si="192"/>
        <v>-75812882206082.875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-75812882206082.875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-315887009192.01196</v>
      </c>
      <c r="L4694" s="444">
        <f t="shared" ca="1" si="192"/>
        <v>-76128769215274.891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-76128769215274.891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-317203205063.64539</v>
      </c>
      <c r="L4695" s="444">
        <f t="shared" ca="1" si="192"/>
        <v>-76445972420338.531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-76445972420338.531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-318524885084.7439</v>
      </c>
      <c r="L4696" s="444">
        <f t="shared" ca="1" si="192"/>
        <v>-76764497305423.281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-76764497305423.281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-319852072105.93036</v>
      </c>
      <c r="L4697" s="444">
        <f t="shared" ca="1" si="192"/>
        <v>-77084349377529.219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-77084349377529.219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-321184789073.03839</v>
      </c>
      <c r="L4698" s="444">
        <f t="shared" ca="1" si="192"/>
        <v>-77405534166602.25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-77405534166602.25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-322523059027.5094</v>
      </c>
      <c r="L4699" s="444">
        <f t="shared" ca="1" si="192"/>
        <v>-77728057225629.766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-77728057225629.766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-323866905106.79071</v>
      </c>
      <c r="L4700" s="444">
        <f t="shared" ca="1" si="192"/>
        <v>-78051924130736.563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-78051924130736.563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-325216350544.73566</v>
      </c>
      <c r="L4701" s="444">
        <f t="shared" ca="1" si="192"/>
        <v>-78377140481281.297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-78377140481281.297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-326571418672.00537</v>
      </c>
      <c r="L4702" s="444">
        <f t="shared" ca="1" si="192"/>
        <v>-78703711899953.297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-78703711899953.297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-327932132916.47205</v>
      </c>
      <c r="L4703" s="444">
        <f t="shared" ca="1" si="192"/>
        <v>-79031644032869.766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-79031644032869.766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-329298516803.62402</v>
      </c>
      <c r="L4704" s="444">
        <f t="shared" ca="1" si="192"/>
        <v>-79360942549673.391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-79360942549673.391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-330670593956.97247</v>
      </c>
      <c r="L4705" s="444">
        <f t="shared" ca="1" si="192"/>
        <v>-79691613143630.359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-79691613143630.359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-332048388098.45984</v>
      </c>
      <c r="L4706" s="444">
        <f t="shared" ca="1" si="192"/>
        <v>-80023661531728.813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-80023661531728.813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-333431923048.87006</v>
      </c>
      <c r="L4707" s="444">
        <f t="shared" ca="1" si="192"/>
        <v>-80357093454777.688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-80357093454777.688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-334821222728.24036</v>
      </c>
      <c r="L4708" s="444">
        <f t="shared" ca="1" si="192"/>
        <v>-80691914677505.922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-80691914677505.922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-336216311156.27466</v>
      </c>
      <c r="L4709" s="444">
        <f t="shared" ca="1" si="192"/>
        <v>-81028130988662.203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-81028130988662.203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-337617212452.75916</v>
      </c>
      <c r="L4710" s="444">
        <f t="shared" ca="1" si="192"/>
        <v>-81365748201114.969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-81365748201114.969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-339023950837.979</v>
      </c>
      <c r="L4711" s="444">
        <f t="shared" ca="1" si="192"/>
        <v>-81704772151952.953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-81704772151952.953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-340436550633.13733</v>
      </c>
      <c r="L4712" s="444">
        <f t="shared" ca="1" si="192"/>
        <v>-82045208702586.094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-82045208702586.094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-341855036260.77539</v>
      </c>
      <c r="L4713" s="444">
        <f t="shared" ca="1" si="192"/>
        <v>-82387063738846.875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-82387063738846.875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-343279432245.19531</v>
      </c>
      <c r="L4714" s="444">
        <f t="shared" ca="1" si="192"/>
        <v>-82730343171092.063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-82730343171092.063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-344709763212.88361</v>
      </c>
      <c r="L4715" s="444">
        <f t="shared" ca="1" si="192"/>
        <v>-83075052934304.953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-83075052934304.953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-346146053892.93732</v>
      </c>
      <c r="L4716" s="444">
        <f t="shared" ca="1" si="192"/>
        <v>-83421198988197.891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-83421198988197.891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-347588329117.49121</v>
      </c>
      <c r="L4717" s="444">
        <f t="shared" ca="1" si="192"/>
        <v>-83768787317315.375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-83768787317315.375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-349036613822.1474</v>
      </c>
      <c r="L4718" s="444">
        <f t="shared" ca="1" si="192"/>
        <v>-84117823931137.516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-84117823931137.516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-350490933046.40631</v>
      </c>
      <c r="L4719" s="444">
        <f t="shared" ca="1" si="192"/>
        <v>-84468314864183.922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-84468314864183.922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-351951311934.09967</v>
      </c>
      <c r="L4720" s="444">
        <f t="shared" ca="1" si="192"/>
        <v>-84820266176118.016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-84820266176118.016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-353417775733.82507</v>
      </c>
      <c r="L4721" s="444">
        <f t="shared" ca="1" si="192"/>
        <v>-85173683951851.844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-85173683951851.844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-354890349799.38269</v>
      </c>
      <c r="L4722" s="444">
        <f t="shared" ca="1" si="192"/>
        <v>-85528574301651.219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-85528574301651.219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-356369059590.21338</v>
      </c>
      <c r="L4723" s="444">
        <f t="shared" ca="1" si="192"/>
        <v>-85884943361241.438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-85884943361241.438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-357853930671.83929</v>
      </c>
      <c r="L4724" s="444">
        <f t="shared" ca="1" si="192"/>
        <v>-86242797291913.281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-86242797291913.281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-359344988716.30536</v>
      </c>
      <c r="L4725" s="444">
        <f t="shared" ca="1" si="192"/>
        <v>-86602142280629.594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-86602142280629.594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-360842259502.62329</v>
      </c>
      <c r="L4726" s="444">
        <f t="shared" ca="1" si="192"/>
        <v>-86962984540132.219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-86962984540132.219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-362345768917.21759</v>
      </c>
      <c r="L4727" s="444">
        <f t="shared" ca="1" si="192"/>
        <v>-87325330309049.438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-87325330309049.438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-363855542954.37268</v>
      </c>
      <c r="L4728" s="444">
        <f t="shared" ca="1" si="192"/>
        <v>-87689185852003.813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-87689185852003.813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-365371607716.68256</v>
      </c>
      <c r="L4729" s="444">
        <f t="shared" ca="1" si="192"/>
        <v>-88054557459720.5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-88054557459720.5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-366893989415.50208</v>
      </c>
      <c r="L4730" s="444">
        <f t="shared" ca="1" si="192"/>
        <v>-88421451449136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-88421451449136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-368422714371.40002</v>
      </c>
      <c r="L4731" s="444">
        <f t="shared" ca="1" si="192"/>
        <v>-88789874163507.406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-88789874163507.406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-369957809014.6142</v>
      </c>
      <c r="L4732" s="444">
        <f t="shared" ca="1" si="192"/>
        <v>-89159831972522.016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-89159831972522.016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-371499299885.50842</v>
      </c>
      <c r="L4733" s="444">
        <f t="shared" ca="1" si="192"/>
        <v>-89531331272407.531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-89531331272407.531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-373047213635.03137</v>
      </c>
      <c r="L4734" s="444">
        <f t="shared" ca="1" si="192"/>
        <v>-89904378486042.563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-89904378486042.563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-374601577025.17737</v>
      </c>
      <c r="L4735" s="444">
        <f t="shared" ca="1" si="192"/>
        <v>-90278980063067.734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-90278980063067.734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-376162416929.44891</v>
      </c>
      <c r="L4736" s="444">
        <f t="shared" ca="1" si="192"/>
        <v>-90655142479997.188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-90655142479997.188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-377729760333.32159</v>
      </c>
      <c r="L4737" s="444">
        <f t="shared" ca="1" si="192"/>
        <v>-91032872240330.516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-91032872240330.516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-379303634334.71045</v>
      </c>
      <c r="L4738" s="444">
        <f t="shared" ca="1" si="192"/>
        <v>-91412175874665.219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-91412175874665.219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-380884066144.43842</v>
      </c>
      <c r="L4739" s="444">
        <f t="shared" ca="1" si="192"/>
        <v>-91793059940809.656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-91793059940809.656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-382471083086.70691</v>
      </c>
      <c r="L4740" s="444">
        <f t="shared" ca="1" si="192"/>
        <v>-92175531023896.359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-92175531023896.359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-384064712599.56818</v>
      </c>
      <c r="L4741" s="444">
        <f t="shared" ca="1" si="192"/>
        <v>-92559595736495.922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-92559595736495.922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-385664982235.39966</v>
      </c>
      <c r="L4742" s="444">
        <f t="shared" ca="1" si="192"/>
        <v>-92945260718731.328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-92945260718731.328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-387271919661.38055</v>
      </c>
      <c r="L4743" s="444">
        <f t="shared" ca="1" si="192"/>
        <v>-93332532638392.703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-93332532638392.703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-388885552659.9696</v>
      </c>
      <c r="L4744" s="444">
        <f t="shared" ca="1" si="192"/>
        <v>-93721418191052.672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-93721418191052.672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-390505909129.38611</v>
      </c>
      <c r="L4745" s="444">
        <f t="shared" ca="1" si="192"/>
        <v>-94111924100182.063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-94111924100182.063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-392133017084.09192</v>
      </c>
      <c r="L4746" s="444">
        <f t="shared" ca="1" si="192"/>
        <v>-94504057117266.156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-94504057117266.156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-393766904655.27563</v>
      </c>
      <c r="L4747" s="444">
        <f t="shared" ca="1" si="192"/>
        <v>-94897824021921.438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-94897824021921.438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-395407600091.33929</v>
      </c>
      <c r="L4748" s="444">
        <f t="shared" ca="1" si="192"/>
        <v>-95293231622012.781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-95293231622012.781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-397055131758.3866</v>
      </c>
      <c r="L4749" s="444">
        <f t="shared" ca="1" si="192"/>
        <v>-95690286753771.172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-95690286753771.172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-398709528140.7132</v>
      </c>
      <c r="L4750" s="444">
        <f t="shared" ca="1" si="192"/>
        <v>-96088996281911.891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-96088996281911.891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-400370817841.29956</v>
      </c>
      <c r="L4751" s="444">
        <f t="shared" ca="1" si="192"/>
        <v>-96489367099753.188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-96489367099753.188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-402039029582.30493</v>
      </c>
      <c r="L4752" s="444">
        <f t="shared" ca="1" si="192"/>
        <v>-96891406129335.5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-96891406129335.5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-403714192205.56458</v>
      </c>
      <c r="L4753" s="444">
        <f t="shared" ca="1" si="192"/>
        <v>-97295120321541.063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-97295120321541.063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-405396334673.08777</v>
      </c>
      <c r="L4754" s="444">
        <f t="shared" ca="1" si="192"/>
        <v>-97700516656214.156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-97700516656214.156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-407085486067.55896</v>
      </c>
      <c r="L4755" s="444">
        <f t="shared" ca="1" si="192"/>
        <v>-98107602142281.719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-98107602142281.719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-408781675592.84052</v>
      </c>
      <c r="L4756" s="444">
        <f t="shared" ca="1" si="192"/>
        <v>-98516383817874.563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-98516383817874.563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-410484932574.47736</v>
      </c>
      <c r="L4757" s="444">
        <f t="shared" ca="1" si="192"/>
        <v>-98926868750449.047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-98926868750449.047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-412195286460.20435</v>
      </c>
      <c r="L4758" s="444">
        <f t="shared" ca="1" si="192"/>
        <v>-99339064036909.25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-99339064036909.25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-413912766820.4552</v>
      </c>
      <c r="L4759" s="444">
        <f t="shared" ca="1" si="192"/>
        <v>-99752976803729.703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-99752976803729.703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-415637403348.87378</v>
      </c>
      <c r="L4760" s="444">
        <f t="shared" ca="1" si="192"/>
        <v>-100168614207078.58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-100168614207078.58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-417369225862.82739</v>
      </c>
      <c r="L4761" s="444">
        <f t="shared" ca="1" si="192"/>
        <v>-100585983432941.41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-100585983432941.41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-419108264303.92255</v>
      </c>
      <c r="L4762" s="444">
        <f t="shared" ca="1" si="192"/>
        <v>-101005091697245.33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-101005091697245.33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-420854548738.52222</v>
      </c>
      <c r="L4763" s="444">
        <f t="shared" ca="1" si="192"/>
        <v>-101425946245983.84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-101425946245983.84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-422608109358.26599</v>
      </c>
      <c r="L4764" s="444">
        <f t="shared" ca="1" si="192"/>
        <v>-101848554355342.11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-101848554355342.11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-424368976480.5921</v>
      </c>
      <c r="L4765" s="444">
        <f t="shared" ca="1" si="192"/>
        <v>-102272923331822.7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-102272923331822.7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-426137180549.26123</v>
      </c>
      <c r="L4766" s="444">
        <f t="shared" ca="1" si="192"/>
        <v>-102699060512371.97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-102699060512371.97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-427912752134.88318</v>
      </c>
      <c r="L4767" s="444">
        <f t="shared" ca="1" si="192"/>
        <v>-103126973264506.86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-103126973264506.86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-429695721935.44525</v>
      </c>
      <c r="L4768" s="444">
        <f t="shared" ca="1" si="192"/>
        <v>-103556668986442.3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-103556668986442.3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-431486120776.8429</v>
      </c>
      <c r="L4769" s="444">
        <f t="shared" ca="1" si="192"/>
        <v>-103988155107219.14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-103988155107219.14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-433283979613.41309</v>
      </c>
      <c r="L4770" s="444">
        <f t="shared" ca="1" si="192"/>
        <v>-104421439086832.55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-104421439086832.55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-435089329528.46893</v>
      </c>
      <c r="L4771" s="444">
        <f t="shared" ca="1" si="192"/>
        <v>-104856528416361.02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-104856528416361.02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-436902201734.83759</v>
      </c>
      <c r="L4772" s="444">
        <f t="shared" ca="1" si="192"/>
        <v>-105293430618095.86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-105293430618095.86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-438722627575.39941</v>
      </c>
      <c r="L4773" s="444">
        <f t="shared" ca="1" si="192"/>
        <v>-105732153245671.27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-105732153245671.27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-440550638523.63025</v>
      </c>
      <c r="L4774" s="444">
        <f t="shared" ca="1" si="192"/>
        <v>-106172703884194.89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-106172703884194.89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-442386266184.14539</v>
      </c>
      <c r="L4775" s="444">
        <f t="shared" ca="1" si="192"/>
        <v>-106615090150379.03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-106615090150379.03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-444229542293.24597</v>
      </c>
      <c r="L4776" s="444">
        <f t="shared" ca="1" si="192"/>
        <v>-107059319692672.28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-107059319692672.28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-446080498719.46783</v>
      </c>
      <c r="L4777" s="444">
        <f t="shared" ca="1" si="192"/>
        <v>-107505400191391.75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-107505400191391.75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-447939167464.13226</v>
      </c>
      <c r="L4778" s="444">
        <f t="shared" ca="1" si="192"/>
        <v>-107953339358855.88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-107953339358855.88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-449805580661.89948</v>
      </c>
      <c r="L4779" s="444">
        <f t="shared" ca="1" si="192"/>
        <v>-108403144939517.78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-108403144939517.78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-451679770581.3241</v>
      </c>
      <c r="L4780" s="444">
        <f t="shared" ca="1" si="192"/>
        <v>-108854824710099.11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-108854824710099.11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-453561769625.41296</v>
      </c>
      <c r="L4781" s="444">
        <f t="shared" ca="1" si="192"/>
        <v>-109308386479724.52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-109308386479724.52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-455451610332.18549</v>
      </c>
      <c r="L4782" s="444">
        <f t="shared" ca="1" si="192"/>
        <v>-109763838090056.7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-109763838090056.7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-457349325375.23627</v>
      </c>
      <c r="L4783" s="444">
        <f t="shared" ca="1" si="192"/>
        <v>-110221187415431.94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-110221187415431.94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-459254947564.29974</v>
      </c>
      <c r="L4784" s="444">
        <f t="shared" ca="1" si="192"/>
        <v>-110680442362996.23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-110680442362996.23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-461168509845.81763</v>
      </c>
      <c r="L4785" s="444">
        <f t="shared" ca="1" si="192"/>
        <v>-111141610872842.05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-111141610872842.05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-463090045303.50848</v>
      </c>
      <c r="L4786" s="444">
        <f t="shared" ca="1" si="192"/>
        <v>-111604700918145.56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-111604700918145.56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-465019587158.93982</v>
      </c>
      <c r="L4787" s="444">
        <f t="shared" ca="1" si="192"/>
        <v>-112069720505304.5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-112069720505304.5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-466957168772.10205</v>
      </c>
      <c r="L4788" s="444">
        <f t="shared" ca="1" si="192"/>
        <v>-112536677674076.61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-112536677674076.61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-468902823641.98584</v>
      </c>
      <c r="L4789" s="444">
        <f t="shared" ca="1" si="192"/>
        <v>-113005580497718.59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-113005580497718.59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-470856585407.16071</v>
      </c>
      <c r="L4790" s="444">
        <f t="shared" ca="1" si="192"/>
        <v>-113476437083125.75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-113476437083125.75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-472818487846.35724</v>
      </c>
      <c r="L4791" s="444">
        <f t="shared" ca="1" si="192"/>
        <v>-113949255570972.11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-113949255570972.11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-474788564879.05048</v>
      </c>
      <c r="L4792" s="444">
        <f t="shared" ca="1" si="192"/>
        <v>-114424044135851.16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-114424044135851.16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-476766850566.04645</v>
      </c>
      <c r="L4793" s="444">
        <f t="shared" ca="1" si="192"/>
        <v>-114900810986417.2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-114900810986417.2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-478753379110.07166</v>
      </c>
      <c r="L4794" s="444">
        <f t="shared" ca="1" si="192"/>
        <v>-115379564365527.28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-115379564365527.28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-480748184856.36365</v>
      </c>
      <c r="L4795" s="444">
        <f t="shared" ca="1" si="192"/>
        <v>-115860312550383.64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-115860312550383.64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-482751302293.26514</v>
      </c>
      <c r="L4796" s="444">
        <f t="shared" ca="1" si="192"/>
        <v>-116343063852676.91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-116343063852676.91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-484762766052.82043</v>
      </c>
      <c r="L4797" s="444">
        <f t="shared" ca="1" si="192"/>
        <v>-116827826618729.73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-116827826618729.73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-486782610911.37396</v>
      </c>
      <c r="L4798" s="444">
        <f t="shared" ca="1" si="192"/>
        <v>-117314609229641.11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-117314609229641.11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-488810871790.17126</v>
      </c>
      <c r="L4799" s="444">
        <f t="shared" ca="1" si="192"/>
        <v>-117803420101431.28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-117803420101431.28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-490847583755.96368</v>
      </c>
      <c r="L4800" s="444">
        <f t="shared" ca="1" si="192"/>
        <v>-118294267685187.25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-118294267685187.25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-492892782021.61353</v>
      </c>
      <c r="L4801" s="444">
        <f t="shared" ca="1" si="192"/>
        <v>-118787160467208.86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-118787160467208.86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-494946501946.70349</v>
      </c>
      <c r="L4802" s="444">
        <f t="shared" ca="1" si="192"/>
        <v>-119282106969155.56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-119282106969155.56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-497008779038.14819</v>
      </c>
      <c r="L4803" s="444">
        <f t="shared" ca="1" si="192"/>
        <v>-119779115748193.7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-119779115748193.7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-499079648950.80713</v>
      </c>
      <c r="L4804" s="444">
        <f t="shared" ca="1" si="192"/>
        <v>-120278195397144.52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-120278195397144.52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-501159147488.10211</v>
      </c>
      <c r="L4805" s="444">
        <f t="shared" ca="1" si="192"/>
        <v>-120779354544632.63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-120779354544632.63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-503247310602.63593</v>
      </c>
      <c r="L4806" s="444">
        <f t="shared" ca="1" si="192"/>
        <v>-121282601855235.27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-121282601855235.27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-505344174396.8136</v>
      </c>
      <c r="L4807" s="444">
        <f t="shared" ca="1" si="192"/>
        <v>-121787946029632.08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-121787946029632.08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-507449775123.46698</v>
      </c>
      <c r="L4808" s="444">
        <f t="shared" ca="1" si="192"/>
        <v>-122295395804755.55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-122295395804755.55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-509564149186.48145</v>
      </c>
      <c r="L4809" s="444">
        <f t="shared" ca="1" si="192"/>
        <v>-122804959953942.03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-122804959953942.03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-511687333141.42511</v>
      </c>
      <c r="L4810" s="444">
        <f t="shared" ca="1" si="192"/>
        <v>-123316647287083.45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-123316647287083.45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-513819363696.18103</v>
      </c>
      <c r="L4811" s="444">
        <f t="shared" ca="1" si="192"/>
        <v>-123830466650779.64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-123830466650779.64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-515960277711.58185</v>
      </c>
      <c r="L4812" s="444">
        <f t="shared" ca="1" si="192"/>
        <v>-124346426928491.22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-124346426928491.22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-518110112202.04675</v>
      </c>
      <c r="L4813" s="444">
        <f t="shared" ca="1" si="192"/>
        <v>-124864537040693.27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-124864537040693.27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-520268904336.22186</v>
      </c>
      <c r="L4814" s="444">
        <f t="shared" ca="1" si="192"/>
        <v>-125384805945029.48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-125384805945029.48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-522436691437.6228</v>
      </c>
      <c r="L4815" s="444">
        <f t="shared" ca="1" si="192"/>
        <v>-125907242636467.11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-125907242636467.11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-524613510985.27966</v>
      </c>
      <c r="L4816" s="444">
        <f t="shared" ca="1" si="192"/>
        <v>-126431856147452.39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-126431856147452.39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-526799400614.38501</v>
      </c>
      <c r="L4817" s="444">
        <f t="shared" ca="1" si="192"/>
        <v>-126958655548066.78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-126958655548066.78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-528994398116.94489</v>
      </c>
      <c r="L4818" s="444">
        <f t="shared" ca="1" si="192"/>
        <v>-127487649946183.72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-127487649946183.72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-531198541442.43219</v>
      </c>
      <c r="L4819" s="444">
        <f t="shared" ca="1" si="192"/>
        <v>-128018848487626.16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-128018848487626.16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-533411868698.44238</v>
      </c>
      <c r="L4820" s="444">
        <f t="shared" ca="1" si="192"/>
        <v>-128552260356324.59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-128552260356324.59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-535634418151.35242</v>
      </c>
      <c r="L4821" s="444">
        <f t="shared" ca="1" si="192"/>
        <v>-129087894774475.95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-129087894774475.95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-537866228226.98309</v>
      </c>
      <c r="L4822" s="444">
        <f t="shared" ca="1" si="192"/>
        <v>-129625761002702.94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-129625761002702.94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-540107337511.26215</v>
      </c>
      <c r="L4823" s="444">
        <f t="shared" ca="1" si="192"/>
        <v>-130165868340214.2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-130165868340214.2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-542357784750.89252</v>
      </c>
      <c r="L4824" s="444">
        <f t="shared" ca="1" si="192"/>
        <v>-130708226124965.09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-130708226124965.09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-544617608854.0213</v>
      </c>
      <c r="L4825" s="444">
        <f t="shared" ca="1" si="192"/>
        <v>-131252843733819.11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-131252843733819.11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-546886848890.91296</v>
      </c>
      <c r="L4826" s="444">
        <f t="shared" ca="1" si="192"/>
        <v>-131799730582710.02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-131799730582710.02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-549165544094.625</v>
      </c>
      <c r="L4827" s="444">
        <f t="shared" ca="1" si="192"/>
        <v>-132348896126804.64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-132348896126804.64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-551453733861.68604</v>
      </c>
      <c r="L4828" s="444">
        <f t="shared" ca="1" si="192"/>
        <v>-132900349860666.33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-132900349860666.33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-553751457752.77637</v>
      </c>
      <c r="L4829" s="444">
        <f t="shared" ca="1" si="192"/>
        <v>-133454101318419.11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-133454101318419.11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-556058755493.41296</v>
      </c>
      <c r="L4830" s="444">
        <f t="shared" ca="1" si="192"/>
        <v>-134010160073912.52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-134010160073912.52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-558375666974.6355</v>
      </c>
      <c r="L4831" s="444">
        <f t="shared" ca="1" si="192"/>
        <v>-134568535740887.16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-134568535740887.16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-560702232253.69653</v>
      </c>
      <c r="L4832" s="444">
        <f t="shared" ca="1" si="192"/>
        <v>-135129237973140.86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-135129237973140.86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-563038491554.75366</v>
      </c>
      <c r="L4833" s="444">
        <f t="shared" ca="1" si="192"/>
        <v>-135692276464695.61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-135692276464695.61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-565384485269.56506</v>
      </c>
      <c r="L4834" s="444">
        <f t="shared" ca="1" si="192"/>
        <v>-136257660949965.17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-136257660949965.17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-567740253958.18823</v>
      </c>
      <c r="L4835" s="444">
        <f t="shared" ca="1" si="192"/>
        <v>-136825401203923.36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-136825401203923.36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-570105838349.68066</v>
      </c>
      <c r="L4836" s="444">
        <f t="shared" ca="1" si="192"/>
        <v>-137395507042273.05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-137395507042273.05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-572481279342.80444</v>
      </c>
      <c r="L4837" s="444">
        <f t="shared" ca="1" si="192"/>
        <v>-137967988321615.84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-137967988321615.84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-574866618006.73267</v>
      </c>
      <c r="L4838" s="444">
        <f t="shared" ca="1" si="192"/>
        <v>-138542854939622.58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-138542854939622.58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-577261895581.76074</v>
      </c>
      <c r="L4839" s="444">
        <f t="shared" ca="1" si="192"/>
        <v>-139120116835204.34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-139120116835204.34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-579667153480.01807</v>
      </c>
      <c r="L4840" s="444">
        <f t="shared" ca="1" si="192"/>
        <v>-139699783988684.36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-139699783988684.36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-582082433286.18481</v>
      </c>
      <c r="L4841" s="444">
        <f t="shared" ca="1" si="192"/>
        <v>-140281866421970.55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-140281866421970.55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-584507776758.21069</v>
      </c>
      <c r="L4842" s="444">
        <f t="shared" ca="1" si="192"/>
        <v>-140866374198728.75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-140866374198728.75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-586943225828.0365</v>
      </c>
      <c r="L4843" s="444">
        <f t="shared" ca="1" si="192"/>
        <v>-141453317424556.78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-141453317424556.78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-589388822602.31995</v>
      </c>
      <c r="L4844" s="444">
        <f t="shared" ca="1" si="192"/>
        <v>-142042706247159.09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-142042706247159.09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-591844609363.16284</v>
      </c>
      <c r="L4845" s="444">
        <f t="shared" ca="1" si="192"/>
        <v>-142634550856522.25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-142634550856522.25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-594310628568.84265</v>
      </c>
      <c r="L4846" s="444">
        <f t="shared" ca="1" si="192"/>
        <v>-143228861485091.09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-143228861485091.09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-596786922854.54626</v>
      </c>
      <c r="L4847" s="444">
        <f t="shared" ca="1" si="192"/>
        <v>-143825648407945.63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-143825648407945.63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-599273535033.10681</v>
      </c>
      <c r="L4848" s="444">
        <f t="shared" ca="1" si="192"/>
        <v>-144424921942978.72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-144424921942978.72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-601770508095.74463</v>
      </c>
      <c r="L4849" s="444">
        <f t="shared" ca="1" si="192"/>
        <v>-145026692451074.47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-145026692451074.47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-604277885212.8103</v>
      </c>
      <c r="L4850" s="444">
        <f t="shared" ca="1" si="192"/>
        <v>-145630970336287.28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-145630970336287.28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-606795709734.53027</v>
      </c>
      <c r="L4851" s="444">
        <f t="shared" ca="1" si="192"/>
        <v>-146237766046021.81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-146237766046021.81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-609324025191.75757</v>
      </c>
      <c r="L4852" s="444">
        <f t="shared" ca="1" si="192"/>
        <v>-146847090071213.56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-146847090071213.56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-611862875296.72314</v>
      </c>
      <c r="L4853" s="444">
        <f t="shared" ref="L4853:L5107" ca="1" si="197">I4853-J4853+K4853</f>
        <v>-147458952946510.28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-147458952946510.28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-614412303943.79285</v>
      </c>
      <c r="L4854" s="444">
        <f t="shared" ca="1" si="197"/>
        <v>-148073365250454.06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-148073365250454.06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-616972355210.22522</v>
      </c>
      <c r="L4855" s="444">
        <f t="shared" ca="1" si="197"/>
        <v>-148690337605664.28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-148690337605664.28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-619543073356.93445</v>
      </c>
      <c r="L4856" s="444">
        <f t="shared" ca="1" si="197"/>
        <v>-149309880679021.22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-149309880679021.22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-622124502829.25513</v>
      </c>
      <c r="L4857" s="444">
        <f t="shared" ca="1" si="197"/>
        <v>-149932005181850.47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-149932005181850.47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-624716688257.71033</v>
      </c>
      <c r="L4858" s="444">
        <f t="shared" ca="1" si="197"/>
        <v>-150556721870108.19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-150556721870108.19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-627319674458.78406</v>
      </c>
      <c r="L4859" s="444">
        <f t="shared" ca="1" si="197"/>
        <v>-151184041544566.97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-151184041544566.97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-629933506435.69568</v>
      </c>
      <c r="L4860" s="444">
        <f t="shared" ca="1" si="197"/>
        <v>-151813975051002.66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-151813975051002.66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-632558229379.17773</v>
      </c>
      <c r="L4861" s="444">
        <f t="shared" ca="1" si="197"/>
        <v>-152446533280381.84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-152446533280381.84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-635193888668.25769</v>
      </c>
      <c r="L4862" s="444">
        <f t="shared" ca="1" si="197"/>
        <v>-153081727169050.09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-153081727169050.09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-637840529871.04199</v>
      </c>
      <c r="L4863" s="444">
        <f t="shared" ca="1" si="197"/>
        <v>-153719567698921.13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-153719567698921.13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-640498198745.50464</v>
      </c>
      <c r="L4864" s="444">
        <f t="shared" ca="1" si="197"/>
        <v>-154360065897666.63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-154360065897666.63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-643166941240.27759</v>
      </c>
      <c r="L4865" s="444">
        <f t="shared" ca="1" si="197"/>
        <v>-155003232838906.91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-155003232838906.91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-645846803495.44543</v>
      </c>
      <c r="L4866" s="444">
        <f t="shared" ca="1" si="197"/>
        <v>-155649079642402.34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-155649079642402.34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-648537831843.34314</v>
      </c>
      <c r="L4867" s="444">
        <f t="shared" ca="1" si="197"/>
        <v>-156297617474245.69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-156297617474245.69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-651240072809.35706</v>
      </c>
      <c r="L4868" s="444">
        <f t="shared" ca="1" si="197"/>
        <v>-156948857547055.03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-156948857547055.03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-653953573112.72925</v>
      </c>
      <c r="L4869" s="444">
        <f t="shared" ca="1" si="197"/>
        <v>-157602811120167.75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-157602811120167.75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-656678379667.3656</v>
      </c>
      <c r="L4870" s="444">
        <f t="shared" ca="1" si="197"/>
        <v>-158259489499835.13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-158259489499835.13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-659414539582.64636</v>
      </c>
      <c r="L4871" s="444">
        <f t="shared" ca="1" si="197"/>
        <v>-158918904039417.78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-158918904039417.78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-662162100164.24072</v>
      </c>
      <c r="L4872" s="444">
        <f t="shared" ca="1" si="197"/>
        <v>-159581066139582.03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-159581066139582.03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-664921108914.92517</v>
      </c>
      <c r="L4873" s="444">
        <f t="shared" ca="1" si="197"/>
        <v>-160245987248496.97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-160245987248496.97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-667691613535.40405</v>
      </c>
      <c r="L4874" s="444">
        <f t="shared" ca="1" si="197"/>
        <v>-160913678862032.38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-160913678862032.38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-670473661925.13489</v>
      </c>
      <c r="L4875" s="444">
        <f t="shared" ca="1" si="197"/>
        <v>-161584152523957.5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-161584152523957.5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-673267302183.15625</v>
      </c>
      <c r="L4876" s="444">
        <f t="shared" ca="1" si="197"/>
        <v>-162257419826140.66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-162257419826140.66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-676072582608.91943</v>
      </c>
      <c r="L4877" s="444">
        <f t="shared" ca="1" si="197"/>
        <v>-162933492408749.56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-162933492408749.56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-678889551703.12317</v>
      </c>
      <c r="L4878" s="444">
        <f t="shared" ca="1" si="197"/>
        <v>-163612381960452.69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-163612381960452.69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-681718258168.55286</v>
      </c>
      <c r="L4879" s="444">
        <f t="shared" ca="1" si="197"/>
        <v>-164294100218621.25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-164294100218621.25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-684558750910.92188</v>
      </c>
      <c r="L4880" s="444">
        <f t="shared" ca="1" si="197"/>
        <v>-164978658969532.19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-164978658969532.19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-687411079039.71741</v>
      </c>
      <c r="L4881" s="444">
        <f t="shared" ca="1" si="197"/>
        <v>-165666070048571.91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-165666070048571.91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-690275291869.04956</v>
      </c>
      <c r="L4882" s="444">
        <f t="shared" ca="1" si="197"/>
        <v>-166356345340440.97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-166356345340440.97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-693151438918.50403</v>
      </c>
      <c r="L4883" s="444">
        <f t="shared" ca="1" si="197"/>
        <v>-167049496779359.47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-167049496779359.47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-696039569913.9978</v>
      </c>
      <c r="L4884" s="444">
        <f t="shared" ca="1" si="197"/>
        <v>-167745536349273.47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-167745536349273.47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-698939734788.6394</v>
      </c>
      <c r="L4885" s="444">
        <f t="shared" ca="1" si="197"/>
        <v>-168444476084062.09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-168444476084062.09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-701851983683.59204</v>
      </c>
      <c r="L4886" s="444">
        <f t="shared" ca="1" si="197"/>
        <v>-169146328067745.69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-169146328067745.69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-704776366948.94031</v>
      </c>
      <c r="L4887" s="444">
        <f t="shared" ca="1" si="197"/>
        <v>-169851104434694.63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-169851104434694.63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-707712935144.56091</v>
      </c>
      <c r="L4888" s="444">
        <f t="shared" ca="1" si="197"/>
        <v>-170558817369839.19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-170558817369839.19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-710661739040.99658</v>
      </c>
      <c r="L4889" s="444">
        <f t="shared" ca="1" si="197"/>
        <v>-171269479108880.19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-171269479108880.19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-713622829620.33411</v>
      </c>
      <c r="L4890" s="444">
        <f t="shared" ca="1" si="197"/>
        <v>-171983101938500.53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-171983101938500.53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-716596258077.08557</v>
      </c>
      <c r="L4891" s="444">
        <f t="shared" ca="1" si="197"/>
        <v>-172699698196577.63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-172699698196577.63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-719582075819.07349</v>
      </c>
      <c r="L4892" s="444">
        <f t="shared" ca="1" si="197"/>
        <v>-173419280272396.69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-173419280272396.69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-722580334468.31958</v>
      </c>
      <c r="L4893" s="444">
        <f t="shared" ca="1" si="197"/>
        <v>-174141860606865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-174141860606865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-725591085861.9375</v>
      </c>
      <c r="L4894" s="444">
        <f t="shared" ca="1" si="197"/>
        <v>-174867451692726.94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-174867451692726.94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-728614382053.02893</v>
      </c>
      <c r="L4895" s="444">
        <f t="shared" ca="1" si="197"/>
        <v>-175596066074779.97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-175596066074779.97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-731650275311.58325</v>
      </c>
      <c r="L4896" s="444">
        <f t="shared" ca="1" si="197"/>
        <v>-176327716350091.56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-176327716350091.56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-734698818125.38147</v>
      </c>
      <c r="L4897" s="444">
        <f t="shared" ca="1" si="197"/>
        <v>-177062415168216.94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-177062415168216.94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-737760063200.90393</v>
      </c>
      <c r="L4898" s="444">
        <f t="shared" ca="1" si="197"/>
        <v>-177800175231417.84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-177800175231417.84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-740834063464.24097</v>
      </c>
      <c r="L4899" s="444">
        <f t="shared" ca="1" si="197"/>
        <v>-178541009294882.09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-178541009294882.09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-743920872062.00867</v>
      </c>
      <c r="L4900" s="444">
        <f t="shared" ca="1" si="197"/>
        <v>-179284930166944.09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-179284930166944.09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-747020542362.26709</v>
      </c>
      <c r="L4901" s="444">
        <f t="shared" ca="1" si="197"/>
        <v>-180031950709306.38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-180031950709306.38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-750133127955.44324</v>
      </c>
      <c r="L4902" s="444">
        <f t="shared" ca="1" si="197"/>
        <v>-180782083837261.81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-180782083837261.81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-753258682655.25757</v>
      </c>
      <c r="L4903" s="444">
        <f t="shared" ca="1" si="197"/>
        <v>-181535342519917.06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-181535342519917.06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-756397260499.65442</v>
      </c>
      <c r="L4904" s="444">
        <f t="shared" ca="1" si="197"/>
        <v>-182291739780416.72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-182291739780416.72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-759548915751.73633</v>
      </c>
      <c r="L4905" s="444">
        <f t="shared" ca="1" si="197"/>
        <v>-183051288696168.47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-183051288696168.47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-762713702900.7019</v>
      </c>
      <c r="L4906" s="444">
        <f t="shared" ca="1" si="197"/>
        <v>-183814002399069.16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-183814002399069.16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-765891676662.78809</v>
      </c>
      <c r="L4907" s="444">
        <f t="shared" ca="1" si="197"/>
        <v>-184579894075731.94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-184579894075731.94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-769082891982.21643</v>
      </c>
      <c r="L4908" s="444">
        <f t="shared" ca="1" si="197"/>
        <v>-185348976967714.16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-185348976967714.16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-772287404032.14233</v>
      </c>
      <c r="L4909" s="444">
        <f t="shared" ca="1" si="197"/>
        <v>-186121264371746.31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-186121264371746.31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-775505268215.60962</v>
      </c>
      <c r="L4910" s="444">
        <f t="shared" ca="1" si="197"/>
        <v>-186896769639961.94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-186896769639961.94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-778736540166.50806</v>
      </c>
      <c r="L4911" s="444">
        <f t="shared" ca="1" si="197"/>
        <v>-187675506180128.44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-187675506180128.44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-781981275750.53516</v>
      </c>
      <c r="L4912" s="444">
        <f t="shared" ca="1" si="197"/>
        <v>-188457487455878.97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-188457487455878.97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-785239531066.16235</v>
      </c>
      <c r="L4913" s="444">
        <f t="shared" ca="1" si="197"/>
        <v>-189242726986945.13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-189242726986945.13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-788511362445.60474</v>
      </c>
      <c r="L4914" s="444">
        <f t="shared" ca="1" si="197"/>
        <v>-190031238349390.72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-190031238349390.72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-791796826455.79468</v>
      </c>
      <c r="L4915" s="444">
        <f t="shared" ca="1" si="197"/>
        <v>-190823035175846.5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-190823035175846.5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-795095979899.36035</v>
      </c>
      <c r="L4916" s="444">
        <f t="shared" ca="1" si="197"/>
        <v>-191618131155745.88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-191618131155745.88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-798408879815.60779</v>
      </c>
      <c r="L4917" s="444">
        <f t="shared" ca="1" si="197"/>
        <v>-192416540035561.47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-192416540035561.47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-801735583481.5061</v>
      </c>
      <c r="L4918" s="444">
        <f t="shared" ca="1" si="197"/>
        <v>-193218275619042.97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-193218275619042.97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-805076148412.67908</v>
      </c>
      <c r="L4919" s="444">
        <f t="shared" ca="1" si="197"/>
        <v>-194023351767455.66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-194023351767455.66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-808430632364.39856</v>
      </c>
      <c r="L4920" s="444">
        <f t="shared" ca="1" si="197"/>
        <v>-194831782399820.06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-194831782399820.06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-811799093332.58362</v>
      </c>
      <c r="L4921" s="444">
        <f t="shared" ca="1" si="197"/>
        <v>-195643581493152.66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-195643581493152.66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-815181589554.80273</v>
      </c>
      <c r="L4922" s="444">
        <f t="shared" ca="1" si="197"/>
        <v>-196458763082707.47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-196458763082707.47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-818578179511.28113</v>
      </c>
      <c r="L4923" s="444">
        <f t="shared" ca="1" si="197"/>
        <v>-197277341262218.75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-197277341262218.75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-821988921925.9115</v>
      </c>
      <c r="L4924" s="444">
        <f t="shared" ca="1" si="197"/>
        <v>-198099330184144.66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-198099330184144.66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-825413875767.26941</v>
      </c>
      <c r="L4925" s="444">
        <f t="shared" ca="1" si="197"/>
        <v>-198924744059911.94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-198924744059911.94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-828853100249.63306</v>
      </c>
      <c r="L4926" s="444">
        <f t="shared" ca="1" si="197"/>
        <v>-199753597160161.56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-199753597160161.56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-832306654834.00647</v>
      </c>
      <c r="L4927" s="444">
        <f t="shared" ca="1" si="197"/>
        <v>-200585903814995.56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-200585903814995.56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-835774599229.14819</v>
      </c>
      <c r="L4928" s="444">
        <f t="shared" ca="1" si="197"/>
        <v>-201421678414224.72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-201421678414224.72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-839256993392.60303</v>
      </c>
      <c r="L4929" s="444">
        <f t="shared" ca="1" si="197"/>
        <v>-202260935407617.31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-202260935407617.31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-842753897531.73877</v>
      </c>
      <c r="L4930" s="444">
        <f t="shared" ca="1" si="197"/>
        <v>-203103689305149.06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-203103689305149.06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-846265372104.78772</v>
      </c>
      <c r="L4931" s="444">
        <f t="shared" ca="1" si="197"/>
        <v>-203949954677253.84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-203949954677253.84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-849791477821.89099</v>
      </c>
      <c r="L4932" s="444">
        <f t="shared" ca="1" si="197"/>
        <v>-204799746155075.75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-204799746155075.75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-853332275646.14893</v>
      </c>
      <c r="L4933" s="444">
        <f t="shared" ca="1" si="197"/>
        <v>-205653078430721.91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-205653078430721.91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-856887826794.67456</v>
      </c>
      <c r="L4934" s="444">
        <f t="shared" ca="1" si="197"/>
        <v>-206509966257516.59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-206509966257516.59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-860458192739.65247</v>
      </c>
      <c r="L4935" s="444">
        <f t="shared" ca="1" si="197"/>
        <v>-207370424450256.25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-207370424450256.25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-864043435209.401</v>
      </c>
      <c r="L4936" s="444">
        <f t="shared" ca="1" si="197"/>
        <v>-208234467885465.66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-208234467885465.66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-867643616189.44019</v>
      </c>
      <c r="L4937" s="444">
        <f t="shared" ca="1" si="197"/>
        <v>-209102111501655.09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-209102111501655.09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-871258797923.56287</v>
      </c>
      <c r="L4938" s="444">
        <f t="shared" ca="1" si="197"/>
        <v>-209973370299578.66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-209973370299578.66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-874889042914.91101</v>
      </c>
      <c r="L4939" s="444">
        <f t="shared" ca="1" si="197"/>
        <v>-210848259342493.56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-210848259342493.56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-878534413927.05652</v>
      </c>
      <c r="L4940" s="444">
        <f t="shared" ca="1" si="197"/>
        <v>-211726793756420.63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-211726793756420.63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-882194973985.08594</v>
      </c>
      <c r="L4941" s="444">
        <f t="shared" ca="1" si="197"/>
        <v>-212608988730405.72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-212608988730405.72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-885870786376.69043</v>
      </c>
      <c r="L4942" s="444">
        <f t="shared" ca="1" si="197"/>
        <v>-213494859516782.41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-213494859516782.41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-889561914653.26001</v>
      </c>
      <c r="L4943" s="444">
        <f t="shared" ca="1" si="197"/>
        <v>-214384421431435.66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-214384421431435.66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-893268422630.98193</v>
      </c>
      <c r="L4944" s="444">
        <f t="shared" ca="1" si="197"/>
        <v>-215277689854066.63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-215277689854066.63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-896990374391.94421</v>
      </c>
      <c r="L4945" s="444">
        <f t="shared" ca="1" si="197"/>
        <v>-216174680228458.56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-216174680228458.56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-900727834285.24402</v>
      </c>
      <c r="L4946" s="444">
        <f t="shared" ca="1" si="197"/>
        <v>-217075408062743.81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-217075408062743.81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-904480866928.09924</v>
      </c>
      <c r="L4947" s="444">
        <f t="shared" ca="1" si="197"/>
        <v>-217979888929671.91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-217979888929671.91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-908249537206.96631</v>
      </c>
      <c r="L4948" s="444">
        <f t="shared" ca="1" si="197"/>
        <v>-218888138466878.88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-218888138466878.88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-912033910278.66199</v>
      </c>
      <c r="L4949" s="444">
        <f t="shared" ca="1" si="197"/>
        <v>-219800172377157.53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-219800172377157.53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-915834051571.48975</v>
      </c>
      <c r="L4950" s="444">
        <f t="shared" ca="1" si="197"/>
        <v>-220716006428729.03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-220716006428729.03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-919650026786.37085</v>
      </c>
      <c r="L4951" s="444">
        <f t="shared" ca="1" si="197"/>
        <v>-221635656455515.41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-221635656455515.41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-923481901897.98083</v>
      </c>
      <c r="L4952" s="444">
        <f t="shared" ca="1" si="197"/>
        <v>-222559138357413.38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-222559138357413.38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-927329743155.88892</v>
      </c>
      <c r="L4953" s="444">
        <f t="shared" ca="1" si="197"/>
        <v>-223486468100569.25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-223486468100569.25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-931193617085.7052</v>
      </c>
      <c r="L4954" s="444">
        <f t="shared" ca="1" si="197"/>
        <v>-224417661717654.97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-224417661717654.97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-935073590490.229</v>
      </c>
      <c r="L4955" s="444">
        <f t="shared" ca="1" si="197"/>
        <v>-225352735308145.19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-225352735308145.19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-938969730450.60498</v>
      </c>
      <c r="L4956" s="444">
        <f t="shared" ca="1" si="197"/>
        <v>-226291705038595.78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-226291705038595.78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-942882104327.48242</v>
      </c>
      <c r="L4957" s="444">
        <f t="shared" ca="1" si="197"/>
        <v>-227234587142923.25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-227234587142923.25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-946810779762.18018</v>
      </c>
      <c r="L4958" s="444">
        <f t="shared" ca="1" si="197"/>
        <v>-228181397922685.44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-228181397922685.44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-950755824677.85608</v>
      </c>
      <c r="L4959" s="444">
        <f t="shared" ca="1" si="197"/>
        <v>-229132153747363.28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-229132153747363.28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-954717307280.68042</v>
      </c>
      <c r="L4960" s="444">
        <f t="shared" ca="1" si="197"/>
        <v>-230086871054643.97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-230086871054643.97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-958695296061.01636</v>
      </c>
      <c r="L4961" s="444">
        <f t="shared" ca="1" si="197"/>
        <v>-231045566350705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-231045566350705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-962689859794.60425</v>
      </c>
      <c r="L4962" s="444">
        <f t="shared" ca="1" si="197"/>
        <v>-232008256210499.59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-232008256210499.59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-966701067543.74817</v>
      </c>
      <c r="L4963" s="444">
        <f t="shared" ca="1" si="197"/>
        <v>-232974957278043.34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-232974957278043.34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-970728988658.51392</v>
      </c>
      <c r="L4964" s="444">
        <f t="shared" ca="1" si="197"/>
        <v>-233945686266701.84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-233945686266701.84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-974773692777.92419</v>
      </c>
      <c r="L4965" s="444">
        <f t="shared" ca="1" si="197"/>
        <v>-234920459959479.78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-234920459959479.78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-978835249831.16577</v>
      </c>
      <c r="L4966" s="444">
        <f t="shared" ca="1" si="197"/>
        <v>-235899295209310.94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-235899295209310.94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-982913730038.79553</v>
      </c>
      <c r="L4967" s="444">
        <f t="shared" ca="1" si="197"/>
        <v>-236882208939349.72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-236882208939349.72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-987009203913.95715</v>
      </c>
      <c r="L4968" s="444">
        <f t="shared" ca="1" si="197"/>
        <v>-237869218143263.69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-237869218143263.69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-991121742263.59875</v>
      </c>
      <c r="L4969" s="444">
        <f t="shared" ca="1" si="197"/>
        <v>-238860339885527.28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-238860339885527.28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-995251416189.69702</v>
      </c>
      <c r="L4970" s="444">
        <f t="shared" ca="1" si="197"/>
        <v>-239855591301716.97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-239855591301716.97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-999398297090.4873</v>
      </c>
      <c r="L4971" s="444">
        <f t="shared" ca="1" si="197"/>
        <v>-240854989598807.47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-240854989598807.47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-1003562456661.6978</v>
      </c>
      <c r="L4972" s="444">
        <f t="shared" ca="1" si="197"/>
        <v>-241858552055469.16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-241858552055469.16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-1007743966897.7881</v>
      </c>
      <c r="L4973" s="444">
        <f t="shared" ca="1" si="197"/>
        <v>-242866296022366.94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-242866296022366.94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-1011942900093.1957</v>
      </c>
      <c r="L4974" s="444">
        <f t="shared" ca="1" si="197"/>
        <v>-243878238922460.13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-243878238922460.13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-1016159328843.5839</v>
      </c>
      <c r="L4975" s="444">
        <f t="shared" ca="1" si="197"/>
        <v>-244894398251303.72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-244894398251303.72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-1020393326047.0988</v>
      </c>
      <c r="L4976" s="444">
        <f t="shared" ca="1" si="197"/>
        <v>-245914791577350.81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-245914791577350.81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-1024644964905.6284</v>
      </c>
      <c r="L4977" s="444">
        <f t="shared" ca="1" si="197"/>
        <v>-246939436542256.44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-246939436542256.44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-1028914318926.0686</v>
      </c>
      <c r="L4978" s="444">
        <f t="shared" ca="1" si="197"/>
        <v>-247968350861182.5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-247968350861182.5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-1033201461921.5938</v>
      </c>
      <c r="L4979" s="444">
        <f t="shared" ca="1" si="197"/>
        <v>-249001552323104.09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-249001552323104.09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-1037506468012.9337</v>
      </c>
      <c r="L4980" s="444">
        <f t="shared" ca="1" si="197"/>
        <v>-250039058791117.03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-250039058791117.03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-1041829411629.6543</v>
      </c>
      <c r="L4981" s="444">
        <f t="shared" ca="1" si="197"/>
        <v>-251080888202746.69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-251080888202746.69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-1046170367511.4445</v>
      </c>
      <c r="L4982" s="444">
        <f t="shared" ca="1" si="197"/>
        <v>-252127058570258.13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-252127058570258.13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-1050529410709.4088</v>
      </c>
      <c r="L4983" s="444">
        <f t="shared" ca="1" si="197"/>
        <v>-253177587980967.53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-253177587980967.53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-1054906616587.3647</v>
      </c>
      <c r="L4984" s="444">
        <f t="shared" ca="1" si="197"/>
        <v>-254232494597554.91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-254232494597554.91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-1059302060823.1454</v>
      </c>
      <c r="L4985" s="444">
        <f t="shared" ca="1" si="197"/>
        <v>-255291796658378.06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-255291796658378.06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-1063715819409.9086</v>
      </c>
      <c r="L4986" s="444">
        <f t="shared" ca="1" si="197"/>
        <v>-256355512477787.97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-256355512477787.97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-1068147968657.4498</v>
      </c>
      <c r="L4987" s="444">
        <f t="shared" ca="1" si="197"/>
        <v>-257423660446445.41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-257423660446445.41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-1072598585193.5225</v>
      </c>
      <c r="L4988" s="444">
        <f t="shared" ca="1" si="197"/>
        <v>-258496259031638.94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-258496259031638.94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-1077067745965.1622</v>
      </c>
      <c r="L4989" s="444">
        <f t="shared" ca="1" si="197"/>
        <v>-259573326777604.09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-259573326777604.09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-1081555528240.0171</v>
      </c>
      <c r="L4990" s="444">
        <f t="shared" ca="1" si="197"/>
        <v>-260654882305844.13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-260654882305844.13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-1086062009607.684</v>
      </c>
      <c r="L4991" s="444">
        <f t="shared" ca="1" si="197"/>
        <v>-261740944315451.81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-261740944315451.81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-1090587267981.0492</v>
      </c>
      <c r="L4992" s="444">
        <f t="shared" ca="1" si="197"/>
        <v>-262831531583432.88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-262831531583432.88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-1095131381597.637</v>
      </c>
      <c r="L4993" s="444">
        <f t="shared" ca="1" si="197"/>
        <v>-263926662965030.5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-263926662965030.5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-1099694429020.9604</v>
      </c>
      <c r="L4994" s="444">
        <f t="shared" ca="1" si="197"/>
        <v>-265026357394051.47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-265026357394051.47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-1104276489141.8811</v>
      </c>
      <c r="L4995" s="444">
        <f t="shared" ca="1" si="197"/>
        <v>-266130633883193.34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-266130633883193.34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-1108877641179.9722</v>
      </c>
      <c r="L4996" s="444">
        <f t="shared" ca="1" si="197"/>
        <v>-267239511524373.31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-267239511524373.31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-1113497964684.8889</v>
      </c>
      <c r="L4997" s="444">
        <f t="shared" ca="1" si="197"/>
        <v>-268353009489058.19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-268353009489058.19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-1118137539537.7424</v>
      </c>
      <c r="L4998" s="444">
        <f t="shared" ca="1" si="197"/>
        <v>-269471147028595.94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-269471147028595.94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-1122796445952.4832</v>
      </c>
      <c r="L4999" s="444">
        <f t="shared" ca="1" si="197"/>
        <v>-270593943474548.41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-270593943474548.41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-1127474764477.2852</v>
      </c>
      <c r="L5000" s="444">
        <f t="shared" ca="1" si="197"/>
        <v>-271721418239025.69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-271721418239025.69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-1132172575995.9402</v>
      </c>
      <c r="L5001" s="444">
        <f t="shared" ca="1" si="197"/>
        <v>-272853590815021.63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-272853590815021.63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-1136889961729.2568</v>
      </c>
      <c r="L5002" s="444">
        <f t="shared" ca="1" si="197"/>
        <v>-273990480776750.88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-273990480776750.88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-1141627003236.4619</v>
      </c>
      <c r="L5003" s="444">
        <f t="shared" ca="1" si="197"/>
        <v>-275132107779987.34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-275132107779987.34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-1146383782416.614</v>
      </c>
      <c r="L5004" s="444">
        <f t="shared" ca="1" si="197"/>
        <v>-276278491562403.97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-276278491562403.97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-1151160381510.0166</v>
      </c>
      <c r="L5005" s="444">
        <f t="shared" ca="1" si="197"/>
        <v>-277429651943914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-277429651943914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-1155956883099.6416</v>
      </c>
      <c r="L5006" s="444">
        <f t="shared" ca="1" si="197"/>
        <v>-278585608827013.66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-278585608827013.66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-1160773370112.5569</v>
      </c>
      <c r="L5007" s="444">
        <f t="shared" ca="1" si="197"/>
        <v>-279746382197126.22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-279746382197126.22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-1165609925821.3594</v>
      </c>
      <c r="L5008" s="444">
        <f t="shared" ca="1" si="197"/>
        <v>-280911992122947.56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-280911992122947.56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-1170466633845.6147</v>
      </c>
      <c r="L5009" s="444">
        <f t="shared" ca="1" si="197"/>
        <v>-282082458756793.19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-282082458756793.19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-1175343578153.3049</v>
      </c>
      <c r="L5010" s="444">
        <f t="shared" ca="1" si="197"/>
        <v>-283257802334946.5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-283257802334946.5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-1180240843062.2771</v>
      </c>
      <c r="L5011" s="444">
        <f t="shared" ca="1" si="197"/>
        <v>-284438043178008.75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-284438043178008.75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-1185158513241.7031</v>
      </c>
      <c r="L5012" s="444">
        <f t="shared" ca="1" si="197"/>
        <v>-285623201691250.44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-285623201691250.44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-1190096673713.5435</v>
      </c>
      <c r="L5013" s="444">
        <f t="shared" ca="1" si="197"/>
        <v>-286813298364964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-286813298364964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-1195055409854.0166</v>
      </c>
      <c r="L5014" s="444">
        <f t="shared" ca="1" si="197"/>
        <v>-288008353774818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-288008353774818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-1200034807395.075</v>
      </c>
      <c r="L5015" s="444">
        <f t="shared" ca="1" si="197"/>
        <v>-289208388582213.06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-289208388582213.06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-1205034952425.8877</v>
      </c>
      <c r="L5016" s="444">
        <f t="shared" ca="1" si="197"/>
        <v>-290413423534638.94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-290413423534638.94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-1210055931394.3289</v>
      </c>
      <c r="L5017" s="444">
        <f t="shared" ca="1" si="197"/>
        <v>-291623479466033.25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-291623479466033.25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-1215097831108.4719</v>
      </c>
      <c r="L5018" s="444">
        <f t="shared" ca="1" si="197"/>
        <v>-292838577297141.75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-292838577297141.75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-1220160738738.0906</v>
      </c>
      <c r="L5019" s="444">
        <f t="shared" ca="1" si="197"/>
        <v>-294058738035879.81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-294058738035879.81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-1225244741816.1658</v>
      </c>
      <c r="L5020" s="444">
        <f t="shared" ca="1" si="197"/>
        <v>-295283982777696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-295283982777696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-1230349928240.3999</v>
      </c>
      <c r="L5021" s="444">
        <f t="shared" ca="1" si="197"/>
        <v>-296514332705936.38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-296514332705936.38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-1235476386274.7349</v>
      </c>
      <c r="L5022" s="444">
        <f t="shared" ca="1" si="197"/>
        <v>-297749809092211.13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-297749809092211.13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-1240624204550.8796</v>
      </c>
      <c r="L5023" s="444">
        <f t="shared" ca="1" si="197"/>
        <v>-298990433296762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-298990433296762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-1245793472069.8416</v>
      </c>
      <c r="L5024" s="444">
        <f t="shared" ca="1" si="197"/>
        <v>-300236226768831.81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-300236226768831.81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-1250984278203.4658</v>
      </c>
      <c r="L5025" s="444">
        <f t="shared" ca="1" si="197"/>
        <v>-301487211047035.25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-301487211047035.25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-1256196712695.9802</v>
      </c>
      <c r="L5026" s="444">
        <f t="shared" ca="1" si="197"/>
        <v>-302743407759731.25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-302743407759731.25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-1261430865665.5469</v>
      </c>
      <c r="L5027" s="444">
        <f t="shared" ca="1" si="197"/>
        <v>-304004838625396.81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-304004838625396.81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-1266686827605.8201</v>
      </c>
      <c r="L5028" s="444">
        <f t="shared" ca="1" si="197"/>
        <v>-305271525453002.63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-305271525453002.63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-1271964689387.511</v>
      </c>
      <c r="L5029" s="444">
        <f t="shared" ca="1" si="197"/>
        <v>-306543490142390.13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-306543490142390.13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-1277264542259.9587</v>
      </c>
      <c r="L5030" s="444">
        <f t="shared" ca="1" si="197"/>
        <v>-307820754684650.06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-307820754684650.06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-1282586477852.7085</v>
      </c>
      <c r="L5031" s="444">
        <f t="shared" ca="1" si="197"/>
        <v>-309103341162502.75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-309103341162502.75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-1287930588177.0947</v>
      </c>
      <c r="L5032" s="444">
        <f t="shared" ca="1" si="197"/>
        <v>-310391271750679.88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-310391271750679.88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-1293296965627.8328</v>
      </c>
      <c r="L5033" s="444">
        <f t="shared" ca="1" si="197"/>
        <v>-311684568716307.69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-311684568716307.69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-1298685702984.6152</v>
      </c>
      <c r="L5034" s="444">
        <f t="shared" ca="1" si="197"/>
        <v>-312983254419292.31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-312983254419292.31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-1304096893413.718</v>
      </c>
      <c r="L5035" s="444">
        <f t="shared" ca="1" si="197"/>
        <v>-314287351312706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-314287351312706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-1309530630469.6084</v>
      </c>
      <c r="L5036" s="444">
        <f t="shared" ca="1" si="197"/>
        <v>-315596881943175.63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-315596881943175.63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-1314987008096.5652</v>
      </c>
      <c r="L5037" s="444">
        <f t="shared" ca="1" si="197"/>
        <v>-316911868951272.19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-316911868951272.19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-1320466120630.3008</v>
      </c>
      <c r="L5038" s="444">
        <f t="shared" ca="1" si="197"/>
        <v>-318232335071902.5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-318232335071902.5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-1325968062799.5938</v>
      </c>
      <c r="L5039" s="444">
        <f t="shared" ca="1" si="197"/>
        <v>-319558303134702.13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-319558303134702.13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-1331492929727.9255</v>
      </c>
      <c r="L5040" s="444">
        <f t="shared" ca="1" si="197"/>
        <v>-320889796064430.06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-320889796064430.06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-1337040816935.1252</v>
      </c>
      <c r="L5041" s="444">
        <f t="shared" ca="1" si="197"/>
        <v>-322226836881365.19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-322226836881365.19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-1342611820339.0215</v>
      </c>
      <c r="L5042" s="444">
        <f t="shared" ca="1" si="197"/>
        <v>-323569448701704.19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-323569448701704.19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-1348206036257.1008</v>
      </c>
      <c r="L5043" s="444">
        <f t="shared" ca="1" si="197"/>
        <v>-324917654737961.31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-324917654737961.31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-1353823561408.1721</v>
      </c>
      <c r="L5044" s="444">
        <f t="shared" ca="1" si="197"/>
        <v>-326271478299369.5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-326271478299369.5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-1359464492914.0396</v>
      </c>
      <c r="L5045" s="444">
        <f t="shared" ca="1" si="197"/>
        <v>-327630942792283.56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-327630942792283.56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-1365128928301.1814</v>
      </c>
      <c r="L5046" s="444">
        <f t="shared" ca="1" si="197"/>
        <v>-328996071720584.75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-328996071720584.75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-1370816965502.4365</v>
      </c>
      <c r="L5047" s="444">
        <f t="shared" ca="1" si="197"/>
        <v>-330366888686087.19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-330366888686087.19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-1376528702858.6965</v>
      </c>
      <c r="L5048" s="444">
        <f t="shared" ca="1" si="197"/>
        <v>-331743417388945.88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-331743417388945.88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-1382264239120.6079</v>
      </c>
      <c r="L5049" s="444">
        <f t="shared" ca="1" si="197"/>
        <v>-333125681628066.5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-333125681628066.5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-1388023673450.2771</v>
      </c>
      <c r="L5050" s="444">
        <f t="shared" ca="1" si="197"/>
        <v>-334513705301516.75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-334513705301516.75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-1393807105422.9863</v>
      </c>
      <c r="L5051" s="444">
        <f t="shared" ca="1" si="197"/>
        <v>-335907512406939.75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-335907512406939.75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-1399614635028.9155</v>
      </c>
      <c r="L5052" s="444">
        <f t="shared" ca="1" si="197"/>
        <v>-337307127041968.69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-337307127041968.69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-1405446362674.8696</v>
      </c>
      <c r="L5053" s="444">
        <f t="shared" ca="1" si="197"/>
        <v>-338712573404643.56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-338712573404643.56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-1411302389186.0149</v>
      </c>
      <c r="L5054" s="444">
        <f t="shared" ca="1" si="197"/>
        <v>-340123875793829.56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-340123875793829.56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-1417182815807.623</v>
      </c>
      <c r="L5055" s="444">
        <f t="shared" ca="1" si="197"/>
        <v>-341541058609637.19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-341541058609637.19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-1423087744206.8215</v>
      </c>
      <c r="L5056" s="444">
        <f t="shared" ca="1" si="197"/>
        <v>-342964146353844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-342964146353844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-1429017276474.3501</v>
      </c>
      <c r="L5057" s="444">
        <f t="shared" ca="1" si="197"/>
        <v>-344393163630318.38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-344393163630318.38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-1434971515126.3267</v>
      </c>
      <c r="L5058" s="444">
        <f t="shared" ca="1" si="197"/>
        <v>-345828135145444.69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-345828135145444.69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-1440950563106.0195</v>
      </c>
      <c r="L5059" s="444">
        <f t="shared" ca="1" si="197"/>
        <v>-347269085708550.69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-347269085708550.69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-1446954523785.6279</v>
      </c>
      <c r="L5060" s="444">
        <f t="shared" ca="1" si="197"/>
        <v>-348716040232336.31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-348716040232336.31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-1452983500968.0679</v>
      </c>
      <c r="L5061" s="444">
        <f t="shared" ca="1" si="197"/>
        <v>-350169023733304.38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-350169023733304.38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-1459037598888.7683</v>
      </c>
      <c r="L5062" s="444">
        <f t="shared" ca="1" si="197"/>
        <v>-351628061332193.13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-351628061332193.13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-1465116922217.4714</v>
      </c>
      <c r="L5063" s="444">
        <f t="shared" ca="1" si="197"/>
        <v>-353093178254410.63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-353093178254410.63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-1471221576060.0442</v>
      </c>
      <c r="L5064" s="444">
        <f t="shared" ca="1" si="197"/>
        <v>-354564399830470.69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-354564399830470.69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-1477351665960.2944</v>
      </c>
      <c r="L5065" s="444">
        <f t="shared" ca="1" si="197"/>
        <v>-356041751496431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-356041751496431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-1483507297901.7959</v>
      </c>
      <c r="L5066" s="444">
        <f t="shared" ca="1" si="197"/>
        <v>-357525258794332.81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-357525258794332.81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-1489688578309.72</v>
      </c>
      <c r="L5067" s="444">
        <f t="shared" ca="1" si="197"/>
        <v>-359014947372642.56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-359014947372642.56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-1495895614052.6772</v>
      </c>
      <c r="L5068" s="444">
        <f t="shared" ca="1" si="197"/>
        <v>-360510842986695.25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-360510842986695.25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-1502128512444.5635</v>
      </c>
      <c r="L5069" s="444">
        <f t="shared" ca="1" si="197"/>
        <v>-362012971499139.81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-362012971499139.81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-1508387381246.4158</v>
      </c>
      <c r="L5070" s="444">
        <f t="shared" ca="1" si="197"/>
        <v>-363521358880386.25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-363521358880386.25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-1514672328668.2761</v>
      </c>
      <c r="L5071" s="444">
        <f t="shared" ca="1" si="197"/>
        <v>-365036031209054.5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-365036031209054.5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-1520983463371.0603</v>
      </c>
      <c r="L5072" s="444">
        <f t="shared" ca="1" si="197"/>
        <v>-366557014672425.56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-366557014672425.56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-1527320894468.4399</v>
      </c>
      <c r="L5073" s="444">
        <f t="shared" ca="1" si="197"/>
        <v>-368084335566894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-368084335566894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-1533684731528.7251</v>
      </c>
      <c r="L5074" s="444">
        <f t="shared" ca="1" si="197"/>
        <v>-369618020298422.75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-369618020298422.75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-1540075084576.7615</v>
      </c>
      <c r="L5075" s="444">
        <f t="shared" ca="1" si="197"/>
        <v>-371158095382999.5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-371158095382999.5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-1546492064095.8313</v>
      </c>
      <c r="L5076" s="444">
        <f t="shared" ca="1" si="197"/>
        <v>-372704587447095.31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-372704587447095.31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-1552935781029.5637</v>
      </c>
      <c r="L5077" s="444">
        <f t="shared" ca="1" si="197"/>
        <v>-374257523228124.88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-374257523228124.88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-1559406346783.8535</v>
      </c>
      <c r="L5078" s="444">
        <f t="shared" ca="1" si="197"/>
        <v>-375816929574908.75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-375816929574908.75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-1565903873228.7864</v>
      </c>
      <c r="L5079" s="444">
        <f t="shared" ca="1" si="197"/>
        <v>-377382833448137.56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-377382833448137.56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-1572428472700.5732</v>
      </c>
      <c r="L5080" s="444">
        <f t="shared" ca="1" si="197"/>
        <v>-378955261920838.13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-378955261920838.13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-1578980258003.4922</v>
      </c>
      <c r="L5081" s="444">
        <f t="shared" ca="1" si="197"/>
        <v>-380534242178841.63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-380534242178841.63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-1585559342411.8401</v>
      </c>
      <c r="L5082" s="444">
        <f t="shared" ca="1" si="197"/>
        <v>-382119801521253.44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-382119801521253.44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-1592165839671.8894</v>
      </c>
      <c r="L5083" s="444">
        <f t="shared" ca="1" si="197"/>
        <v>-383711967360925.31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-383711967360925.31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-1598799864003.8555</v>
      </c>
      <c r="L5084" s="444">
        <f t="shared" ca="1" si="197"/>
        <v>-385310767224929.19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-385310767224929.19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-1605461530103.8716</v>
      </c>
      <c r="L5085" s="444">
        <f t="shared" ca="1" si="197"/>
        <v>-386916228755033.06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-386916228755033.06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-1612150953145.9712</v>
      </c>
      <c r="L5086" s="444">
        <f t="shared" ca="1" si="197"/>
        <v>-388528379708179.06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-388528379708179.06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-1618868248784.0793</v>
      </c>
      <c r="L5087" s="444">
        <f t="shared" ca="1" si="197"/>
        <v>-390147247956963.13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-390147247956963.13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-1625613533154.0129</v>
      </c>
      <c r="L5088" s="444">
        <f t="shared" ca="1" si="197"/>
        <v>-391772861490117.13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-391772861490117.13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-1632386922875.488</v>
      </c>
      <c r="L5089" s="444">
        <f t="shared" ca="1" si="197"/>
        <v>-393405248412992.63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-393405248412992.63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-1639188535054.136</v>
      </c>
      <c r="L5090" s="444">
        <f t="shared" ca="1" si="197"/>
        <v>-395044436948046.75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-395044436948046.75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-1646018487283.5281</v>
      </c>
      <c r="L5091" s="444">
        <f t="shared" ca="1" si="197"/>
        <v>-396690455435330.25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-396690455435330.25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-1652876897647.2095</v>
      </c>
      <c r="L5092" s="444">
        <f t="shared" ca="1" si="197"/>
        <v>-398343332332977.44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-398343332332977.44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-1659763884720.7393</v>
      </c>
      <c r="L5093" s="444">
        <f t="shared" ca="1" si="197"/>
        <v>-400003096217698.19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-400003096217698.19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-1666679567573.7424</v>
      </c>
      <c r="L5094" s="444">
        <f t="shared" ca="1" si="197"/>
        <v>-401669775785271.94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-401669775785271.94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-1673624065771.9663</v>
      </c>
      <c r="L5095" s="444">
        <f t="shared" ca="1" si="197"/>
        <v>-403343399851043.88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-403343399851043.88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-1680597499379.3494</v>
      </c>
      <c r="L5096" s="444">
        <f t="shared" ca="1" si="197"/>
        <v>-405023997350423.25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-405023997350423.25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-1687599988960.0969</v>
      </c>
      <c r="L5097" s="444">
        <f t="shared" ca="1" si="197"/>
        <v>-406711597339383.38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-406711597339383.38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-1694631655580.7642</v>
      </c>
      <c r="L5098" s="444">
        <f t="shared" ca="1" si="197"/>
        <v>-408406228994964.13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-408406228994964.13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-1701692620812.3506</v>
      </c>
      <c r="L5099" s="444">
        <f t="shared" ca="1" si="197"/>
        <v>-410107921615776.5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-410107921615776.5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-1708783006732.4021</v>
      </c>
      <c r="L5100" s="444">
        <f t="shared" ca="1" si="197"/>
        <v>-411816704622508.88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-411816704622508.88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-1715902935927.1204</v>
      </c>
      <c r="L5101" s="444">
        <f t="shared" ca="1" si="197"/>
        <v>-413532607558436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-413532607558436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-1723052531493.4834</v>
      </c>
      <c r="L5102" s="444">
        <f t="shared" ca="1" si="197"/>
        <v>-415255660089929.5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-415255660089929.5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-1730231917041.3728</v>
      </c>
      <c r="L5103" s="444">
        <f t="shared" ca="1" si="197"/>
        <v>-416985892006970.88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-416985892006970.88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-1737441216695.7119</v>
      </c>
      <c r="L5104" s="444">
        <f t="shared" ca="1" si="197"/>
        <v>-418723333223666.56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-418723333223666.56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-1744680555098.6106</v>
      </c>
      <c r="L5105" s="444">
        <f t="shared" ca="1" si="197"/>
        <v>-420468013778765.19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-420468013778765.19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-1751950057411.5215</v>
      </c>
      <c r="L5106" s="444">
        <f t="shared" ca="1" si="197"/>
        <v>-422219963836176.69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-422219963836176.69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-1759249849317.4028</v>
      </c>
      <c r="L5107" s="444">
        <f t="shared" ca="1" si="197"/>
        <v>-423979213685494.06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-423979213685494.06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-1766580057022.8918</v>
      </c>
      <c r="L5108" s="444">
        <f t="shared" ref="L5108:L5362" ca="1" si="202">I5108-J5108+K5108</f>
        <v>-425745793742516.94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-425745793742516.94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-1773940807260.4873</v>
      </c>
      <c r="L5109" s="444">
        <f t="shared" ca="1" si="202"/>
        <v>-427519734549777.44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-427519734549777.44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-1781332227290.7393</v>
      </c>
      <c r="L5110" s="444">
        <f t="shared" ca="1" si="202"/>
        <v>-429301066777068.19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-429301066777068.19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-1788754444904.4507</v>
      </c>
      <c r="L5111" s="444">
        <f t="shared" ca="1" si="202"/>
        <v>-431089821221972.63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-431089821221972.63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-1796207588424.886</v>
      </c>
      <c r="L5112" s="444">
        <f t="shared" ca="1" si="202"/>
        <v>-432886028810397.5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-432886028810397.5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-1803691786709.9895</v>
      </c>
      <c r="L5113" s="444">
        <f t="shared" ca="1" si="202"/>
        <v>-434689720597107.5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-434689720597107.5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-1811207169154.6145</v>
      </c>
      <c r="L5114" s="444">
        <f t="shared" ca="1" si="202"/>
        <v>-436500927766262.13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-436500927766262.13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-1818753865692.7588</v>
      </c>
      <c r="L5115" s="444">
        <f t="shared" ca="1" si="202"/>
        <v>-438319681631954.88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-438319681631954.88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-1826332006799.812</v>
      </c>
      <c r="L5116" s="444">
        <f t="shared" ca="1" si="202"/>
        <v>-440146013638754.69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-440146013638754.69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-1833941723494.8115</v>
      </c>
      <c r="L5117" s="444">
        <f t="shared" ca="1" si="202"/>
        <v>-441979955362249.5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-441979955362249.5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-1841583147342.7065</v>
      </c>
      <c r="L5118" s="444">
        <f t="shared" ca="1" si="202"/>
        <v>-443821538509592.19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-443821538509592.19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-1849256410456.634</v>
      </c>
      <c r="L5119" s="444">
        <f t="shared" ca="1" si="202"/>
        <v>-445670794920048.81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-445670794920048.81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-1856961645500.2034</v>
      </c>
      <c r="L5120" s="444">
        <f t="shared" ca="1" si="202"/>
        <v>-447527756565549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-447527756565549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-1864698985689.7871</v>
      </c>
      <c r="L5121" s="444">
        <f t="shared" ca="1" si="202"/>
        <v>-449392455551238.81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-449392455551238.81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-1872468564796.8284</v>
      </c>
      <c r="L5122" s="444">
        <f t="shared" ca="1" si="202"/>
        <v>-451264924116035.63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-451264924116035.63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-1880270517150.1487</v>
      </c>
      <c r="L5123" s="444">
        <f t="shared" ca="1" si="202"/>
        <v>-453145194633185.75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-453145194633185.75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-1888104977638.2739</v>
      </c>
      <c r="L5124" s="444">
        <f t="shared" ca="1" si="202"/>
        <v>-455033299610824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-455033299610824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-1895972081711.7666</v>
      </c>
      <c r="L5125" s="444">
        <f t="shared" ca="1" si="202"/>
        <v>-456929271692535.75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-456929271692535.75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-1903871965385.5654</v>
      </c>
      <c r="L5126" s="444">
        <f t="shared" ca="1" si="202"/>
        <v>-458833143657921.31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-458833143657921.31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-1911804765241.3391</v>
      </c>
      <c r="L5127" s="444">
        <f t="shared" ca="1" si="202"/>
        <v>-460744948423162.63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-460744948423162.63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-1919770618429.8445</v>
      </c>
      <c r="L5128" s="444">
        <f t="shared" ca="1" si="202"/>
        <v>-462664719041592.5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-462664719041592.5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-1927769662673.302</v>
      </c>
      <c r="L5129" s="444">
        <f t="shared" ca="1" si="202"/>
        <v>-464592488704265.81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-464592488704265.81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-1935802036267.7742</v>
      </c>
      <c r="L5130" s="444">
        <f t="shared" ca="1" si="202"/>
        <v>-466528290740533.56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-466528290740533.56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-1943867878085.5564</v>
      </c>
      <c r="L5131" s="444">
        <f t="shared" ca="1" si="202"/>
        <v>-468472158618619.13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-468472158618619.13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-1951967327577.5798</v>
      </c>
      <c r="L5132" s="444">
        <f t="shared" ca="1" si="202"/>
        <v>-470424125946196.69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-470424125946196.69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-1960100524775.8196</v>
      </c>
      <c r="L5133" s="444">
        <f t="shared" ca="1" si="202"/>
        <v>-472384226470972.5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-472384226470972.5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-1968267610295.7188</v>
      </c>
      <c r="L5134" s="444">
        <f t="shared" ca="1" si="202"/>
        <v>-474352494081268.25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-474352494081268.25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-1976468725338.6177</v>
      </c>
      <c r="L5135" s="444">
        <f t="shared" ca="1" si="202"/>
        <v>-476328962806606.88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-476328962806606.88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-1984704011694.1953</v>
      </c>
      <c r="L5136" s="444">
        <f t="shared" ca="1" si="202"/>
        <v>-478313666818301.06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-478313666818301.06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-1992973611742.9211</v>
      </c>
      <c r="L5137" s="444">
        <f t="shared" ca="1" si="202"/>
        <v>-480306640430044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-480306640430044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-2001277668458.5168</v>
      </c>
      <c r="L5138" s="444">
        <f t="shared" ca="1" si="202"/>
        <v>-482307918098502.5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-482307918098502.5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-2009616325410.427</v>
      </c>
      <c r="L5139" s="444">
        <f t="shared" ca="1" si="202"/>
        <v>-484317534423912.94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-484317534423912.94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-2017989726766.3037</v>
      </c>
      <c r="L5140" s="444">
        <f t="shared" ca="1" si="202"/>
        <v>-486335524150679.25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-486335524150679.25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-2026398017294.4968</v>
      </c>
      <c r="L5141" s="444">
        <f t="shared" ca="1" si="202"/>
        <v>-488361922167973.75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-488361922167973.75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-2034841342366.5574</v>
      </c>
      <c r="L5142" s="444">
        <f t="shared" ca="1" si="202"/>
        <v>-490396763510340.31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-490396763510340.31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-2043319847959.7515</v>
      </c>
      <c r="L5143" s="444">
        <f t="shared" ca="1" si="202"/>
        <v>-492440083358300.06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-492440083358300.06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-2051833680659.5835</v>
      </c>
      <c r="L5144" s="444">
        <f t="shared" ca="1" si="202"/>
        <v>-494491917038959.63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-494491917038959.63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-2060382987662.3318</v>
      </c>
      <c r="L5145" s="444">
        <f t="shared" ca="1" si="202"/>
        <v>-496552300026621.94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-496552300026621.94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-2068967916777.5911</v>
      </c>
      <c r="L5146" s="444">
        <f t="shared" ca="1" si="202"/>
        <v>-498621267943399.5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-498621267943399.5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-2077588616430.8311</v>
      </c>
      <c r="L5147" s="444">
        <f t="shared" ca="1" si="202"/>
        <v>-500698856559830.31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-500698856559830.31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-2086245235665.96</v>
      </c>
      <c r="L5148" s="444">
        <f t="shared" ca="1" si="202"/>
        <v>-502785101795496.25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-502785101795496.25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-2094937924147.9006</v>
      </c>
      <c r="L5149" s="444">
        <f t="shared" ca="1" si="202"/>
        <v>-504880039719644.13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-504880039719644.13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-2103666832165.1836</v>
      </c>
      <c r="L5150" s="444">
        <f t="shared" ca="1" si="202"/>
        <v>-506983706551809.31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-506983706551809.31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-2112432110632.5386</v>
      </c>
      <c r="L5151" s="444">
        <f t="shared" ca="1" si="202"/>
        <v>-509096138662441.88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-509096138662441.88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-2121233911093.5081</v>
      </c>
      <c r="L5152" s="444">
        <f t="shared" ca="1" si="202"/>
        <v>-511217372573535.38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-511217372573535.38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-2130072385723.0637</v>
      </c>
      <c r="L5153" s="444">
        <f t="shared" ca="1" si="202"/>
        <v>-513347444959258.44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-513347444959258.44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-2138947687330.2434</v>
      </c>
      <c r="L5154" s="444">
        <f t="shared" ca="1" si="202"/>
        <v>-515486392646588.69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-515486392646588.69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-2147859969360.7861</v>
      </c>
      <c r="L5155" s="444">
        <f t="shared" ca="1" si="202"/>
        <v>-517634252615949.5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-517634252615949.5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-2156809385899.7896</v>
      </c>
      <c r="L5156" s="444">
        <f t="shared" ca="1" si="202"/>
        <v>-519791062001849.31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-519791062001849.31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-2165796091674.3718</v>
      </c>
      <c r="L5157" s="444">
        <f t="shared" ca="1" si="202"/>
        <v>-521956858093523.69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-521956858093523.69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-2174820242056.3486</v>
      </c>
      <c r="L5158" s="444">
        <f t="shared" ca="1" si="202"/>
        <v>-524131678335580.06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-524131678335580.06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-2183881993064.917</v>
      </c>
      <c r="L5159" s="444">
        <f t="shared" ca="1" si="202"/>
        <v>-526315560328645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-526315560328645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-2192981501369.3542</v>
      </c>
      <c r="L5160" s="444">
        <f t="shared" ca="1" si="202"/>
        <v>-528508541830014.38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-528508541830014.38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-2202118924291.7266</v>
      </c>
      <c r="L5161" s="444">
        <f t="shared" ca="1" si="202"/>
        <v>-530710660754306.13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-530710660754306.13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-2211294419809.6089</v>
      </c>
      <c r="L5162" s="444">
        <f t="shared" ca="1" si="202"/>
        <v>-532921955174115.75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-532921955174115.75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-2220508146558.8154</v>
      </c>
      <c r="L5163" s="444">
        <f t="shared" ca="1" si="202"/>
        <v>-535142463320674.56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-535142463320674.56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-2229760263836.1436</v>
      </c>
      <c r="L5164" s="444">
        <f t="shared" ca="1" si="202"/>
        <v>-537372223584510.69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-537372223584510.69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-2239050931602.1279</v>
      </c>
      <c r="L5165" s="444">
        <f t="shared" ca="1" si="202"/>
        <v>-539611274516112.81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-539611274516112.81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-2248380310483.8032</v>
      </c>
      <c r="L5166" s="444">
        <f t="shared" ca="1" si="202"/>
        <v>-541859654826596.63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-541859654826596.63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-2257748561777.4863</v>
      </c>
      <c r="L5167" s="444">
        <f t="shared" ca="1" si="202"/>
        <v>-544117403388374.13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-544117403388374.13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-2267155847451.5586</v>
      </c>
      <c r="L5168" s="444">
        <f t="shared" ca="1" si="202"/>
        <v>-546384559235825.69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-546384559235825.69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-2276602330149.2734</v>
      </c>
      <c r="L5169" s="444">
        <f t="shared" ca="1" si="202"/>
        <v>-548661161565974.94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-548661161565974.94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-2286088173191.562</v>
      </c>
      <c r="L5170" s="444">
        <f t="shared" ca="1" si="202"/>
        <v>-550947249739166.5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-550947249739166.5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-2295613540579.8604</v>
      </c>
      <c r="L5171" s="444">
        <f t="shared" ca="1" si="202"/>
        <v>-553242863279746.38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-553242863279746.38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-2305178596998.9434</v>
      </c>
      <c r="L5172" s="444">
        <f t="shared" ca="1" si="202"/>
        <v>-555548041876745.31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-555548041876745.31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-2314783507819.772</v>
      </c>
      <c r="L5173" s="444">
        <f t="shared" ca="1" si="202"/>
        <v>-557862825384565.06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-557862825384565.06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-2324428439102.3545</v>
      </c>
      <c r="L5174" s="444">
        <f t="shared" ca="1" si="202"/>
        <v>-560187253823667.44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-560187253823667.44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-2334113557598.6143</v>
      </c>
      <c r="L5175" s="444">
        <f t="shared" ca="1" si="202"/>
        <v>-562521367381266.06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-562521367381266.06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-2343839030755.2749</v>
      </c>
      <c r="L5176" s="444">
        <f t="shared" ca="1" si="202"/>
        <v>-564865206412021.38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-564865206412021.38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-2353605026716.7559</v>
      </c>
      <c r="L5177" s="444">
        <f t="shared" ca="1" si="202"/>
        <v>-567218811438738.13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-567218811438738.13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-2363411714328.0757</v>
      </c>
      <c r="L5178" s="444">
        <f t="shared" ca="1" si="202"/>
        <v>-569582223153066.25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-569582223153066.25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-2373259263137.7759</v>
      </c>
      <c r="L5179" s="444">
        <f t="shared" ca="1" si="202"/>
        <v>-571955482416204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-571955482416204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-2383147843400.8501</v>
      </c>
      <c r="L5180" s="444">
        <f t="shared" ca="1" si="202"/>
        <v>-574338630259604.88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-574338630259604.88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-2393077626081.687</v>
      </c>
      <c r="L5181" s="444">
        <f t="shared" ca="1" si="202"/>
        <v>-576731707885686.5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-576731707885686.5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-2403048782857.0269</v>
      </c>
      <c r="L5182" s="444">
        <f t="shared" ca="1" si="202"/>
        <v>-579134756668543.5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-579134756668543.5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-2413061486118.9312</v>
      </c>
      <c r="L5183" s="444">
        <f t="shared" ca="1" si="202"/>
        <v>-581547818154662.38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-581547818154662.38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-2423115908977.7598</v>
      </c>
      <c r="L5184" s="444">
        <f t="shared" ca="1" si="202"/>
        <v>-583970934063640.13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-583970934063640.13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-2433212225265.167</v>
      </c>
      <c r="L5185" s="444">
        <f t="shared" ca="1" si="202"/>
        <v>-586404146288905.25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-586404146288905.25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-2443350609537.105</v>
      </c>
      <c r="L5186" s="444">
        <f t="shared" ca="1" si="202"/>
        <v>-588847496898442.38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-588847496898442.38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-2453531237076.8433</v>
      </c>
      <c r="L5187" s="444">
        <f t="shared" ca="1" si="202"/>
        <v>-591301028135519.25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-591301028135519.25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-2463754283897.9971</v>
      </c>
      <c r="L5188" s="444">
        <f t="shared" ca="1" si="202"/>
        <v>-593764782419417.25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-593764782419417.25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-2474019926747.5718</v>
      </c>
      <c r="L5189" s="444">
        <f t="shared" ca="1" si="202"/>
        <v>-596238802346164.88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-596238802346164.88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-2484328343109.0205</v>
      </c>
      <c r="L5190" s="444">
        <f t="shared" ca="1" si="202"/>
        <v>-598723130689273.88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-598723130689273.88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-2494679711205.3076</v>
      </c>
      <c r="L5191" s="444">
        <f t="shared" ca="1" si="202"/>
        <v>-601217810400479.13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-601217810400479.13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-2505074210001.9961</v>
      </c>
      <c r="L5192" s="444">
        <f t="shared" ca="1" si="202"/>
        <v>-603722884610481.13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-603722884610481.13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-2515512019210.3379</v>
      </c>
      <c r="L5193" s="444">
        <f t="shared" ca="1" si="202"/>
        <v>-606238396629691.5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-606238396629691.5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-2525993319290.3813</v>
      </c>
      <c r="L5194" s="444">
        <f t="shared" ca="1" si="202"/>
        <v>-608764389948981.88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-608764389948981.88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-2536518291454.0913</v>
      </c>
      <c r="L5195" s="444">
        <f t="shared" ca="1" si="202"/>
        <v>-611300908240436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-611300908240436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-2547087117668.4834</v>
      </c>
      <c r="L5196" s="444">
        <f t="shared" ca="1" si="202"/>
        <v>-613847995358104.5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-613847995358104.5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-2557699980658.7686</v>
      </c>
      <c r="L5197" s="444">
        <f t="shared" ca="1" si="202"/>
        <v>-616405695338763.25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-616405695338763.25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-2568357063911.5137</v>
      </c>
      <c r="L5198" s="444">
        <f t="shared" ca="1" si="202"/>
        <v>-618974052402674.75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-618974052402674.75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-2579058551677.8115</v>
      </c>
      <c r="L5199" s="444">
        <f t="shared" ca="1" si="202"/>
        <v>-621553110954352.5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-621553110954352.5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-2589804628976.4688</v>
      </c>
      <c r="L5200" s="444">
        <f t="shared" ca="1" si="202"/>
        <v>-624142915583329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-624142915583329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-2600595481597.2041</v>
      </c>
      <c r="L5201" s="444">
        <f t="shared" ca="1" si="202"/>
        <v>-626743511064926.25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-626743511064926.25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-2611431296103.8594</v>
      </c>
      <c r="L5202" s="444">
        <f t="shared" ca="1" si="202"/>
        <v>-629354942361030.13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-629354942361030.13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-2622312259837.6255</v>
      </c>
      <c r="L5203" s="444">
        <f t="shared" ca="1" si="202"/>
        <v>-631977254620867.75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-631977254620867.75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-2633238560920.2822</v>
      </c>
      <c r="L5204" s="444">
        <f t="shared" ca="1" si="202"/>
        <v>-634610493181788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-634610493181788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-2644210388257.4502</v>
      </c>
      <c r="L5205" s="444">
        <f t="shared" ca="1" si="202"/>
        <v>-637254703570045.5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-637254703570045.5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-2655227931541.8564</v>
      </c>
      <c r="L5206" s="444">
        <f t="shared" ca="1" si="202"/>
        <v>-639909931501587.38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-639909931501587.38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-2666291381256.6143</v>
      </c>
      <c r="L5207" s="444">
        <f t="shared" ca="1" si="202"/>
        <v>-642576222882844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-642576222882844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-2677400928678.5166</v>
      </c>
      <c r="L5208" s="444">
        <f t="shared" ca="1" si="202"/>
        <v>-645253623811522.5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-645253623811522.5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-2688556765881.3438</v>
      </c>
      <c r="L5209" s="444">
        <f t="shared" ca="1" si="202"/>
        <v>-647942180577403.88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-647942180577403.88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-2699759085739.1826</v>
      </c>
      <c r="L5210" s="444">
        <f t="shared" ca="1" si="202"/>
        <v>-650641939663143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-650641939663143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-2711008081929.7627</v>
      </c>
      <c r="L5211" s="444">
        <f t="shared" ca="1" si="202"/>
        <v>-653352947745072.75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-653352947745072.75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-2722303948937.8032</v>
      </c>
      <c r="L5212" s="444">
        <f t="shared" ca="1" si="202"/>
        <v>-656075251694010.5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-656075251694010.5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-2733646882058.377</v>
      </c>
      <c r="L5213" s="444">
        <f t="shared" ca="1" si="202"/>
        <v>-658808898576068.88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-658808898576068.88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-2745037077400.2871</v>
      </c>
      <c r="L5214" s="444">
        <f t="shared" ca="1" si="202"/>
        <v>-661553935653469.13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-661553935653469.13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-2756474731889.4546</v>
      </c>
      <c r="L5215" s="444">
        <f t="shared" ca="1" si="202"/>
        <v>-664310410385358.63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-664310410385358.63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-2767960043272.3276</v>
      </c>
      <c r="L5216" s="444">
        <f t="shared" ca="1" si="202"/>
        <v>-667078370428631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-667078370428631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-2779493210119.2959</v>
      </c>
      <c r="L5217" s="444">
        <f t="shared" ca="1" si="202"/>
        <v>-669857863638750.25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-669857863638750.25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-2791074431828.126</v>
      </c>
      <c r="L5218" s="444">
        <f t="shared" ca="1" si="202"/>
        <v>-672648938070578.38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-672648938070578.38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-2802703908627.4097</v>
      </c>
      <c r="L5219" s="444">
        <f t="shared" ca="1" si="202"/>
        <v>-675451641979205.75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-675451641979205.75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-2814381841580.0239</v>
      </c>
      <c r="L5220" s="444">
        <f t="shared" ca="1" si="202"/>
        <v>-678266023820785.75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-678266023820785.75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-2826108432586.6074</v>
      </c>
      <c r="L5221" s="444">
        <f t="shared" ca="1" si="202"/>
        <v>-681092132253372.38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-681092132253372.38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-2837883884389.0518</v>
      </c>
      <c r="L5222" s="444">
        <f t="shared" ca="1" si="202"/>
        <v>-683930016137761.38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-683930016137761.38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-2849708400574.0059</v>
      </c>
      <c r="L5223" s="444">
        <f t="shared" ca="1" si="202"/>
        <v>-686779724538335.38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-686779724538335.38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-2861582185576.3975</v>
      </c>
      <c r="L5224" s="444">
        <f t="shared" ca="1" si="202"/>
        <v>-689641306723911.75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-689641306723911.75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-2873505444682.9658</v>
      </c>
      <c r="L5225" s="444">
        <f t="shared" ca="1" si="202"/>
        <v>-692514812168594.75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-692514812168594.75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-2885478384035.8115</v>
      </c>
      <c r="L5226" s="444">
        <f t="shared" ca="1" si="202"/>
        <v>-695400290552630.5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-695400290552630.5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-2897501210635.9604</v>
      </c>
      <c r="L5227" s="444">
        <f t="shared" ca="1" si="202"/>
        <v>-698297791763266.5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-698297791763266.5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-2909574132346.9438</v>
      </c>
      <c r="L5228" s="444">
        <f t="shared" ca="1" si="202"/>
        <v>-701207365895613.5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-701207365895613.5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-2921697357898.3896</v>
      </c>
      <c r="L5229" s="444">
        <f t="shared" ca="1" si="202"/>
        <v>-704129063253511.88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-704129063253511.88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-2933871096889.6328</v>
      </c>
      <c r="L5230" s="444">
        <f t="shared" ca="1" si="202"/>
        <v>-707062934350401.5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-707062934350401.5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-2946095559793.3394</v>
      </c>
      <c r="L5231" s="444">
        <f t="shared" ca="1" si="202"/>
        <v>-710009029910194.88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-710009029910194.88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-2958370957959.1455</v>
      </c>
      <c r="L5232" s="444">
        <f t="shared" ca="1" si="202"/>
        <v>-712967400868154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-712967400868154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-2970697503617.3081</v>
      </c>
      <c r="L5233" s="444">
        <f t="shared" ca="1" si="202"/>
        <v>-715938098371771.25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-715938098371771.25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-2983075409882.3804</v>
      </c>
      <c r="L5234" s="444">
        <f t="shared" ca="1" si="202"/>
        <v>-718921173781653.63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-718921173781653.63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-2995504890756.8901</v>
      </c>
      <c r="L5235" s="444">
        <f t="shared" ca="1" si="202"/>
        <v>-721916678672410.5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-721916678672410.5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-3007986161135.0439</v>
      </c>
      <c r="L5236" s="444">
        <f t="shared" ca="1" si="202"/>
        <v>-724924664833545.5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-724924664833545.5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-3020519436806.4395</v>
      </c>
      <c r="L5237" s="444">
        <f t="shared" ca="1" si="202"/>
        <v>-727945184270352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-727945184270352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-3033104934459.7998</v>
      </c>
      <c r="L5238" s="444">
        <f t="shared" ca="1" si="202"/>
        <v>-730978289204811.75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-730978289204811.75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-3045742871686.7158</v>
      </c>
      <c r="L5239" s="444">
        <f t="shared" ca="1" si="202"/>
        <v>-734024032076498.5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-734024032076498.5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-3058433466985.4102</v>
      </c>
      <c r="L5240" s="444">
        <f t="shared" ca="1" si="202"/>
        <v>-737082465543483.88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-737082465543483.88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-3071176939764.5161</v>
      </c>
      <c r="L5241" s="444">
        <f t="shared" ca="1" si="202"/>
        <v>-740153642483248.38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-740153642483248.38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-3083973510346.8682</v>
      </c>
      <c r="L5242" s="444">
        <f t="shared" ca="1" si="202"/>
        <v>-743237615993595.25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-743237615993595.25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-3096823399973.3135</v>
      </c>
      <c r="L5243" s="444">
        <f t="shared" ca="1" si="202"/>
        <v>-746334439393568.63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-746334439393568.63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-3109726830806.5361</v>
      </c>
      <c r="L5244" s="444">
        <f t="shared" ca="1" si="202"/>
        <v>-749444166224375.13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-749444166224375.13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-3122684025934.8965</v>
      </c>
      <c r="L5245" s="444">
        <f t="shared" ca="1" si="202"/>
        <v>-752566850250310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-752566850250310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-3135695209376.2915</v>
      </c>
      <c r="L5246" s="444">
        <f t="shared" ca="1" si="202"/>
        <v>-755702545459686.25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-755702545459686.25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-3148760606082.0259</v>
      </c>
      <c r="L5247" s="444">
        <f t="shared" ca="1" si="202"/>
        <v>-758851306065768.25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-758851306065768.25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-3161880441940.7012</v>
      </c>
      <c r="L5248" s="444">
        <f t="shared" ca="1" si="202"/>
        <v>-762013186507709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-762013186507709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-3175054943782.1206</v>
      </c>
      <c r="L5249" s="444">
        <f t="shared" ca="1" si="202"/>
        <v>-765188241451491.13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-765188241451491.13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-3188284339381.2129</v>
      </c>
      <c r="L5250" s="444">
        <f t="shared" ca="1" si="202"/>
        <v>-768376525790872.38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-768376525790872.38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-3201568857461.9683</v>
      </c>
      <c r="L5251" s="444">
        <f t="shared" ca="1" si="202"/>
        <v>-771578094648334.38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-771578094648334.38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-3214908727701.3931</v>
      </c>
      <c r="L5252" s="444">
        <f t="shared" ca="1" si="202"/>
        <v>-774793003376035.75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-774793003376035.75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-3228304180733.4824</v>
      </c>
      <c r="L5253" s="444">
        <f t="shared" ca="1" si="202"/>
        <v>-778021307556769.25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-778021307556769.25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-3241755448153.2051</v>
      </c>
      <c r="L5254" s="444">
        <f t="shared" ca="1" si="202"/>
        <v>-781263063004922.5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-781263063004922.5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-3255262762520.5103</v>
      </c>
      <c r="L5255" s="444">
        <f t="shared" ca="1" si="202"/>
        <v>-784518325767443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-784518325767443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-3268826357364.3457</v>
      </c>
      <c r="L5256" s="444">
        <f t="shared" ca="1" si="202"/>
        <v>-787787152124807.38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-787787152124807.38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-3282446467186.6973</v>
      </c>
      <c r="L5257" s="444">
        <f t="shared" ca="1" si="202"/>
        <v>-791069598591994.13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-791069598591994.13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-3296123327466.6421</v>
      </c>
      <c r="L5258" s="444">
        <f t="shared" ca="1" si="202"/>
        <v>-794365721919460.75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-794365721919460.75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-3309857174664.4199</v>
      </c>
      <c r="L5259" s="444">
        <f t="shared" ca="1" si="202"/>
        <v>-797675579094125.13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-797675579094125.13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-3323648246225.5215</v>
      </c>
      <c r="L5260" s="444">
        <f t="shared" ca="1" si="202"/>
        <v>-800999227340350.63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-800999227340350.63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-3337496780584.7944</v>
      </c>
      <c r="L5261" s="444">
        <f t="shared" ca="1" si="202"/>
        <v>-804336724120935.38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-804336724120935.38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-3351403017170.564</v>
      </c>
      <c r="L5262" s="444">
        <f t="shared" ca="1" si="202"/>
        <v>-807688127138106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-807688127138106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-3365367196408.7749</v>
      </c>
      <c r="L5263" s="444">
        <f t="shared" ca="1" si="202"/>
        <v>-811053494334514.75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-811053494334514.75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-3379389559727.1445</v>
      </c>
      <c r="L5264" s="444">
        <f t="shared" ca="1" si="202"/>
        <v>-814432883894241.88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-814432883894241.88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-3393470349559.3413</v>
      </c>
      <c r="L5265" s="444">
        <f t="shared" ca="1" si="202"/>
        <v>-817826354243801.25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-817826354243801.25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-3407609809349.1719</v>
      </c>
      <c r="L5266" s="444">
        <f t="shared" ca="1" si="202"/>
        <v>-821233964053150.38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-821233964053150.38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-3421808183554.793</v>
      </c>
      <c r="L5267" s="444">
        <f t="shared" ca="1" si="202"/>
        <v>-824655772236705.13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-824655772236705.13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-3436065717652.938</v>
      </c>
      <c r="L5268" s="444">
        <f t="shared" ca="1" si="202"/>
        <v>-828091837954358.13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-828091837954358.13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-3450382658143.1587</v>
      </c>
      <c r="L5269" s="444">
        <f t="shared" ca="1" si="202"/>
        <v>-831542220612501.25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-831542220612501.25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-3464759252552.0884</v>
      </c>
      <c r="L5270" s="444">
        <f t="shared" ca="1" si="202"/>
        <v>-835006979865053.38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-835006979865053.38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-3479195749437.7222</v>
      </c>
      <c r="L5271" s="444">
        <f t="shared" ca="1" si="202"/>
        <v>-838486175614491.13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-838486175614491.13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-3493692398393.7129</v>
      </c>
      <c r="L5272" s="444">
        <f t="shared" ca="1" si="202"/>
        <v>-841979868012884.88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-841979868012884.88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-3508249450053.687</v>
      </c>
      <c r="L5273" s="444">
        <f t="shared" ca="1" si="202"/>
        <v>-845488117462938.5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-845488117462938.5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-3522867156095.5771</v>
      </c>
      <c r="L5274" s="444">
        <f t="shared" ca="1" si="202"/>
        <v>-849010984619034.13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-849010984619034.13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-3537545769245.9756</v>
      </c>
      <c r="L5275" s="444">
        <f t="shared" ca="1" si="202"/>
        <v>-852548530388280.13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-852548530388280.13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-3552285543284.5005</v>
      </c>
      <c r="L5276" s="444">
        <f t="shared" ca="1" si="202"/>
        <v>-856100815931564.63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-856100815931564.63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-3567086733048.186</v>
      </c>
      <c r="L5277" s="444">
        <f t="shared" ca="1" si="202"/>
        <v>-859667902664612.75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-859667902664612.75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-3581949594435.8862</v>
      </c>
      <c r="L5278" s="444">
        <f t="shared" ca="1" si="202"/>
        <v>-863249852259048.63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-863249852259048.63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-3596874384412.7026</v>
      </c>
      <c r="L5279" s="444">
        <f t="shared" ca="1" si="202"/>
        <v>-866846726643461.38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-866846726643461.38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-3611861361014.4224</v>
      </c>
      <c r="L5280" s="444">
        <f t="shared" ca="1" si="202"/>
        <v>-870458588004475.75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-870458588004475.75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-3626910783351.9824</v>
      </c>
      <c r="L5281" s="444">
        <f t="shared" ca="1" si="202"/>
        <v>-874085498787827.75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-874085498787827.75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-3642022911615.9487</v>
      </c>
      <c r="L5282" s="444">
        <f t="shared" ca="1" si="202"/>
        <v>-877727521699443.75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-877727521699443.75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-3657198007081.0156</v>
      </c>
      <c r="L5283" s="444">
        <f t="shared" ca="1" si="202"/>
        <v>-881384719706524.75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-881384719706524.75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-3672436332110.519</v>
      </c>
      <c r="L5284" s="444">
        <f t="shared" ca="1" si="202"/>
        <v>-885057156038635.25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-885057156038635.25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-3687738150160.9805</v>
      </c>
      <c r="L5285" s="444">
        <f t="shared" ca="1" si="202"/>
        <v>-888744894188796.25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-888744894188796.25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-3703103725786.6509</v>
      </c>
      <c r="L5286" s="444">
        <f t="shared" ca="1" si="202"/>
        <v>-892447997914582.88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-892447997914582.88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-3718533324644.0952</v>
      </c>
      <c r="L5287" s="444">
        <f t="shared" ca="1" si="202"/>
        <v>-896166531239227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-896166531239227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-3734027213496.7793</v>
      </c>
      <c r="L5288" s="444">
        <f t="shared" ca="1" si="202"/>
        <v>-899900558452723.75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-899900558452723.75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-3749585660219.6821</v>
      </c>
      <c r="L5289" s="444">
        <f t="shared" ca="1" si="202"/>
        <v>-903650144112943.38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-903650144112943.38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-3765208933803.9307</v>
      </c>
      <c r="L5290" s="444">
        <f t="shared" ca="1" si="202"/>
        <v>-907415353046747.25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-907415353046747.25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-3780897304361.4468</v>
      </c>
      <c r="L5291" s="444">
        <f t="shared" ca="1" si="202"/>
        <v>-911196250351108.75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-911196250351108.75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-3796651043129.6201</v>
      </c>
      <c r="L5292" s="444">
        <f t="shared" ca="1" si="202"/>
        <v>-914992901394238.38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-914992901394238.38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-3812470422475.9932</v>
      </c>
      <c r="L5293" s="444">
        <f t="shared" ca="1" si="202"/>
        <v>-918805371816714.38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-918805371816714.38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-3828355715902.9766</v>
      </c>
      <c r="L5294" s="444">
        <f t="shared" ca="1" si="202"/>
        <v>-922633727532617.38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-922633727532617.38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-3844307198052.5723</v>
      </c>
      <c r="L5295" s="444">
        <f t="shared" ca="1" si="202"/>
        <v>-926478034730670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-926478034730670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-3860325144711.125</v>
      </c>
      <c r="L5296" s="444">
        <f t="shared" ca="1" si="202"/>
        <v>-930338359875381.13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-930338359875381.13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-3876409832814.0879</v>
      </c>
      <c r="L5297" s="444">
        <f t="shared" ca="1" si="202"/>
        <v>-934214769708195.25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-934214769708195.25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-3892561540450.8135</v>
      </c>
      <c r="L5298" s="444">
        <f t="shared" ca="1" si="202"/>
        <v>-938107331248646.13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-938107331248646.13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-3908780546869.3584</v>
      </c>
      <c r="L5299" s="444">
        <f t="shared" ca="1" si="202"/>
        <v>-942016111795515.5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-942016111795515.5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-3925067132481.3149</v>
      </c>
      <c r="L5300" s="444">
        <f t="shared" ca="1" si="202"/>
        <v>-945941178927996.88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-945941178927996.88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-3941421578866.6538</v>
      </c>
      <c r="L5301" s="444">
        <f t="shared" ca="1" si="202"/>
        <v>-949882600506863.5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-949882600506863.5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-3957844168778.5977</v>
      </c>
      <c r="L5302" s="444">
        <f t="shared" ca="1" si="202"/>
        <v>-953840444675642.13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-953840444675642.13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-3974335186148.5088</v>
      </c>
      <c r="L5303" s="444">
        <f t="shared" ca="1" si="202"/>
        <v>-957814779861790.63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-957814779861790.63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-3990894916090.7949</v>
      </c>
      <c r="L5304" s="444">
        <f t="shared" ca="1" si="202"/>
        <v>-961805674777881.38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-961805674777881.38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-4007523644907.8389</v>
      </c>
      <c r="L5305" s="444">
        <f t="shared" ca="1" si="202"/>
        <v>-965813198422789.25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-965813198422789.25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-4024221660094.9551</v>
      </c>
      <c r="L5306" s="444">
        <f t="shared" ca="1" si="202"/>
        <v>-969837420082884.25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-969837420082884.25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-4040989250345.3516</v>
      </c>
      <c r="L5307" s="444">
        <f t="shared" ca="1" si="202"/>
        <v>-973878409333229.63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-973878409333229.63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-4057826705555.123</v>
      </c>
      <c r="L5308" s="444">
        <f t="shared" ca="1" si="202"/>
        <v>-977936236038784.75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-977936236038784.75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-4074734316828.269</v>
      </c>
      <c r="L5309" s="444">
        <f t="shared" ca="1" si="202"/>
        <v>-982010970355613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-982010970355613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-4091712376481.7202</v>
      </c>
      <c r="L5310" s="444">
        <f t="shared" ca="1" si="202"/>
        <v>-986102682732094.75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-986102682732094.75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-4108761178050.3945</v>
      </c>
      <c r="L5311" s="444">
        <f t="shared" ca="1" si="202"/>
        <v>-990211443910145.13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-990211443910145.13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-4125881016292.271</v>
      </c>
      <c r="L5312" s="444">
        <f t="shared" ca="1" si="202"/>
        <v>-994337324926437.38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-994337324926437.38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-4143072187193.4897</v>
      </c>
      <c r="L5313" s="444">
        <f t="shared" ca="1" si="202"/>
        <v>-998480397113630.88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-998480397113630.88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-4160334987973.4619</v>
      </c>
      <c r="L5314" s="444">
        <f t="shared" ca="1" si="202"/>
        <v>-1002640732101604.4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-1002640732101604.4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-4177669717090.0181</v>
      </c>
      <c r="L5315" s="444">
        <f t="shared" ca="1" si="202"/>
        <v>-1006818401818694.4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-1006818401818694.4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-4195076674244.5605</v>
      </c>
      <c r="L5316" s="444">
        <f t="shared" ca="1" si="202"/>
        <v>-1011013478492938.9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-1011013478492938.9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-4212556160387.2451</v>
      </c>
      <c r="L5317" s="444">
        <f t="shared" ca="1" si="202"/>
        <v>-1015226034653326.1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-1015226034653326.1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-4230108477722.1919</v>
      </c>
      <c r="L5318" s="444">
        <f t="shared" ca="1" si="202"/>
        <v>-1019456143131048.4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-1019456143131048.4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-4247733929712.7017</v>
      </c>
      <c r="L5319" s="444">
        <f t="shared" ca="1" si="202"/>
        <v>-1023703877060761.1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-1023703877060761.1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-4265432821086.5044</v>
      </c>
      <c r="L5320" s="444">
        <f t="shared" ca="1" si="202"/>
        <v>-1027969309881847.6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-1027969309881847.6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-4283205457841.0322</v>
      </c>
      <c r="L5321" s="444">
        <f t="shared" ca="1" si="202"/>
        <v>-1032252515339688.6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-1032252515339688.6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-4301052147248.7026</v>
      </c>
      <c r="L5322" s="444">
        <f t="shared" ca="1" si="202"/>
        <v>-1036553567486937.4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-1036553567486937.4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-4318973197862.2383</v>
      </c>
      <c r="L5323" s="444">
        <f t="shared" ca="1" si="202"/>
        <v>-1040872540684799.6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-1040872540684799.6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-4336968919519.9985</v>
      </c>
      <c r="L5324" s="444">
        <f t="shared" ca="1" si="202"/>
        <v>-1045209509604319.6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-1045209509604319.6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-4355039623351.3315</v>
      </c>
      <c r="L5325" s="444">
        <f t="shared" ca="1" si="202"/>
        <v>-1049564549227671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-1049564549227671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-4373185621781.9619</v>
      </c>
      <c r="L5326" s="444">
        <f t="shared" ca="1" si="202"/>
        <v>-1053937734849453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-1053937734849453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-4391407228539.3872</v>
      </c>
      <c r="L5327" s="444">
        <f t="shared" ca="1" si="202"/>
        <v>-1058329142077992.4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-1058329142077992.4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-4409704758658.3008</v>
      </c>
      <c r="L5328" s="444">
        <f t="shared" ca="1" si="202"/>
        <v>-1062738846836650.6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-1062738846836650.6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-4428078528486.0449</v>
      </c>
      <c r="L5329" s="444">
        <f t="shared" ca="1" si="202"/>
        <v>-1067166925365136.6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-1067166925365136.6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-4446528855688.0693</v>
      </c>
      <c r="L5330" s="444">
        <f t="shared" ca="1" si="202"/>
        <v>-1071613454220824.8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-1071613454220824.8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-4465056059253.4365</v>
      </c>
      <c r="L5331" s="444">
        <f t="shared" ca="1" si="202"/>
        <v>-1076078510280078.1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-1076078510280078.1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-4483660459500.3262</v>
      </c>
      <c r="L5332" s="444">
        <f t="shared" ca="1" si="202"/>
        <v>-1080562170739578.5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-1080562170739578.5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-4502342378081.5771</v>
      </c>
      <c r="L5333" s="444">
        <f t="shared" ca="1" si="202"/>
        <v>-1085064513117660.1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-1085064513117660.1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-4521102137990.251</v>
      </c>
      <c r="L5334" s="444">
        <f t="shared" ca="1" si="202"/>
        <v>-1089585615255650.4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-1089585615255650.4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-4539940063565.21</v>
      </c>
      <c r="L5335" s="444">
        <f t="shared" ca="1" si="202"/>
        <v>-1094125555319215.6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-1094125555319215.6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-4558856480496.7314</v>
      </c>
      <c r="L5336" s="444">
        <f t="shared" ca="1" si="202"/>
        <v>-1098684411799712.4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-1098684411799712.4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-4577851715832.1348</v>
      </c>
      <c r="L5337" s="444">
        <f t="shared" ca="1" si="202"/>
        <v>-1103262263515544.5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-1103262263515544.5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-4596926097981.4355</v>
      </c>
      <c r="L5338" s="444">
        <f t="shared" ca="1" si="202"/>
        <v>-1107859189613525.9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-1107859189613525.9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-4616079956723.0244</v>
      </c>
      <c r="L5339" s="444">
        <f t="shared" ca="1" si="202"/>
        <v>-1112475269570248.9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-1112475269570248.9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-4635313623209.3701</v>
      </c>
      <c r="L5340" s="444">
        <f t="shared" ca="1" si="202"/>
        <v>-1117110583193458.3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-1117110583193458.3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-4654627429972.7422</v>
      </c>
      <c r="L5341" s="444">
        <f t="shared" ca="1" si="202"/>
        <v>-1121765210623431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-1121765210623431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-4674021710930.9629</v>
      </c>
      <c r="L5342" s="444">
        <f t="shared" ca="1" si="202"/>
        <v>-1126439232334362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-1126439232334362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-4693496801393.1748</v>
      </c>
      <c r="L5343" s="444">
        <f t="shared" ca="1" si="202"/>
        <v>-1131132729135755.3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-1131132729135755.3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-4713053038065.6465</v>
      </c>
      <c r="L5344" s="444">
        <f t="shared" ca="1" si="202"/>
        <v>-1135845782173821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-1135845782173821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-4732690759057.5879</v>
      </c>
      <c r="L5345" s="444">
        <f t="shared" ca="1" si="202"/>
        <v>-1140578472932878.5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-1140578472932878.5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-4752410303886.9941</v>
      </c>
      <c r="L5346" s="444">
        <f t="shared" ca="1" si="202"/>
        <v>-1145330883236765.5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-1145330883236765.5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-4772212013486.5225</v>
      </c>
      <c r="L5347" s="444">
        <f t="shared" ca="1" si="202"/>
        <v>-1150103095250252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-1150103095250252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-4792096230209.3828</v>
      </c>
      <c r="L5348" s="444">
        <f t="shared" ca="1" si="202"/>
        <v>-1154895191480461.5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-1154895191480461.5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-4812063297835.2559</v>
      </c>
      <c r="L5349" s="444">
        <f t="shared" ca="1" si="202"/>
        <v>-1159707254778296.8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-1159707254778296.8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-4832113561576.2363</v>
      </c>
      <c r="L5350" s="444">
        <f t="shared" ca="1" si="202"/>
        <v>-1164539368339873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-1164539368339873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-4852247368082.8037</v>
      </c>
      <c r="L5351" s="444">
        <f t="shared" ca="1" si="202"/>
        <v>-1169391615707955.8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-1169391615707955.8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-4872465065449.8154</v>
      </c>
      <c r="L5352" s="444">
        <f t="shared" ca="1" si="202"/>
        <v>-1174264080773405.5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-1174264080773405.5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-4892767003222.5225</v>
      </c>
      <c r="L5353" s="444">
        <f t="shared" ca="1" si="202"/>
        <v>-1179156847776628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-1179156847776628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-4913153532402.6162</v>
      </c>
      <c r="L5354" s="444">
        <f t="shared" ca="1" si="202"/>
        <v>-1184070001309030.5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-1184070001309030.5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-4933625005454.2939</v>
      </c>
      <c r="L5355" s="444">
        <f t="shared" ca="1" si="202"/>
        <v>-1189003626314484.8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-1189003626314484.8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-4954181776310.3535</v>
      </c>
      <c r="L5356" s="444">
        <f t="shared" ca="1" si="202"/>
        <v>-1193957808090795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-1193957808090795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-4974824200378.3125</v>
      </c>
      <c r="L5357" s="444">
        <f t="shared" ca="1" si="202"/>
        <v>-1198932632291173.3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-1198932632291173.3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-4995552634546.5547</v>
      </c>
      <c r="L5358" s="444">
        <f t="shared" ca="1" si="202"/>
        <v>-1203928184925719.8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-1203928184925719.8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-5016367437190.499</v>
      </c>
      <c r="L5359" s="444">
        <f t="shared" ca="1" si="202"/>
        <v>-1208944552362910.3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-1208944552362910.3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-5037268968178.793</v>
      </c>
      <c r="L5360" s="444">
        <f t="shared" ca="1" si="202"/>
        <v>-1213981821331089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-1213981821331089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-5058257588879.5371</v>
      </c>
      <c r="L5361" s="444">
        <f t="shared" ca="1" si="202"/>
        <v>-1219040078919968.5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-1219040078919968.5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-5079333662166.5352</v>
      </c>
      <c r="L5362" s="444">
        <f t="shared" ca="1" si="202"/>
        <v>-1224119412582135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-1224119412582135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-5100497552425.5625</v>
      </c>
      <c r="L5363" s="444">
        <f t="shared" ref="L5363:L5617" ca="1" si="207">I5363-J5363+K5363</f>
        <v>-1229219910134560.5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-1229219910134560.5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-5121749625560.6689</v>
      </c>
      <c r="L5364" s="444">
        <f t="shared" ca="1" si="207"/>
        <v>-1234341659760121.3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-1234341659760121.3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-5143090249000.5049</v>
      </c>
      <c r="L5365" s="444">
        <f t="shared" ca="1" si="207"/>
        <v>-1239484750009121.8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-1239484750009121.8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-5164519791704.6738</v>
      </c>
      <c r="L5366" s="444">
        <f t="shared" ca="1" si="207"/>
        <v>-1244649269800826.5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-1244649269800826.5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-5186038624170.1104</v>
      </c>
      <c r="L5367" s="444">
        <f t="shared" ca="1" si="207"/>
        <v>-1249835308424996.5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-1249835308424996.5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-5207647118437.4854</v>
      </c>
      <c r="L5368" s="444">
        <f t="shared" ca="1" si="207"/>
        <v>-1255042955543434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-1255042955543434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-5229345648097.6416</v>
      </c>
      <c r="L5369" s="444">
        <f t="shared" ca="1" si="207"/>
        <v>-1260272301191531.8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-1260272301191531.8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-5251134588298.0488</v>
      </c>
      <c r="L5370" s="444">
        <f t="shared" ca="1" si="207"/>
        <v>-1265523435779829.8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-1265523435779829.8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-5273014315749.291</v>
      </c>
      <c r="L5371" s="444">
        <f t="shared" ca="1" si="207"/>
        <v>-1270796450095579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-1270796450095579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-5294985208731.5791</v>
      </c>
      <c r="L5372" s="444">
        <f t="shared" ca="1" si="207"/>
        <v>-1276091435304310.5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-1276091435304310.5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-5317047647101.2939</v>
      </c>
      <c r="L5373" s="444">
        <f t="shared" ca="1" si="207"/>
        <v>-1281408482951411.8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-1281408482951411.8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-5339202012297.5488</v>
      </c>
      <c r="L5374" s="444">
        <f t="shared" ca="1" si="207"/>
        <v>-1286747684963709.3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-1286747684963709.3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-5361448687348.7881</v>
      </c>
      <c r="L5375" s="444">
        <f t="shared" ca="1" si="207"/>
        <v>-1292109133651058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-1292109133651058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-5383788056879.4082</v>
      </c>
      <c r="L5376" s="444">
        <f t="shared" ca="1" si="207"/>
        <v>-1297492921707937.5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-1297492921707937.5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-5406220507116.4063</v>
      </c>
      <c r="L5377" s="444">
        <f t="shared" ca="1" si="207"/>
        <v>-1302899142215054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-1302899142215054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-5428746425896.0586</v>
      </c>
      <c r="L5378" s="444">
        <f t="shared" ca="1" si="207"/>
        <v>-1308327888640950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-1308327888640950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-5451366202670.625</v>
      </c>
      <c r="L5379" s="444">
        <f t="shared" ca="1" si="207"/>
        <v>-1313779254843620.5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-1313779254843620.5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-5474080228515.085</v>
      </c>
      <c r="L5380" s="444">
        <f t="shared" ca="1" si="207"/>
        <v>-1319253335072135.5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-1319253335072135.5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-5496888896133.8975</v>
      </c>
      <c r="L5381" s="444">
        <f t="shared" ca="1" si="207"/>
        <v>-1324750223968269.5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-1324750223968269.5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-5519792599867.7891</v>
      </c>
      <c r="L5382" s="444">
        <f t="shared" ca="1" si="207"/>
        <v>-1330270016568137.3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-1330270016568137.3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-5542791735700.5723</v>
      </c>
      <c r="L5383" s="444">
        <f t="shared" ca="1" si="207"/>
        <v>-1335812808303837.8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-1335812808303837.8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-5565886701265.9902</v>
      </c>
      <c r="L5384" s="444">
        <f t="shared" ca="1" si="207"/>
        <v>-1341378695005103.8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-1341378695005103.8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-5589077895854.5986</v>
      </c>
      <c r="L5385" s="444">
        <f t="shared" ca="1" si="207"/>
        <v>-1346967772900958.3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-1346967772900958.3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-5612365720420.6592</v>
      </c>
      <c r="L5386" s="444">
        <f t="shared" ca="1" si="207"/>
        <v>-1352580138621379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-1352580138621379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-5635750577589.0791</v>
      </c>
      <c r="L5387" s="444">
        <f t="shared" ca="1" si="207"/>
        <v>-1358215889198968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-1358215889198968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-5659232871662.3662</v>
      </c>
      <c r="L5388" s="444">
        <f t="shared" ca="1" si="207"/>
        <v>-1363875122070630.3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-1363875122070630.3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-5682813008627.626</v>
      </c>
      <c r="L5389" s="444">
        <f t="shared" ca="1" si="207"/>
        <v>-1369557935079258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-1369557935079258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-5706491396163.5752</v>
      </c>
      <c r="L5390" s="444">
        <f t="shared" ca="1" si="207"/>
        <v>-1375264426475421.5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-1375264426475421.5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-5730268443647.5898</v>
      </c>
      <c r="L5391" s="444">
        <f t="shared" ca="1" si="207"/>
        <v>-1380994694919069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-1380994694919069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-5754144562162.7871</v>
      </c>
      <c r="L5392" s="444">
        <f t="shared" ca="1" si="207"/>
        <v>-1386748839481231.8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-1386748839481231.8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-5778120164505.1318</v>
      </c>
      <c r="L5393" s="444">
        <f t="shared" ca="1" si="207"/>
        <v>-1392526959645737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-1392526959645737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-5802195665190.5703</v>
      </c>
      <c r="L5394" s="444">
        <f t="shared" ca="1" si="207"/>
        <v>-1398329155310927.5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-1398329155310927.5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-5826371480462.1982</v>
      </c>
      <c r="L5395" s="444">
        <f t="shared" ca="1" si="207"/>
        <v>-1404155526791389.8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-1404155526791389.8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-5850648028297.457</v>
      </c>
      <c r="L5396" s="444">
        <f t="shared" ca="1" si="207"/>
        <v>-1410006174819687.3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-1410006174819687.3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-5875025728415.3633</v>
      </c>
      <c r="L5397" s="444">
        <f t="shared" ca="1" si="207"/>
        <v>-1415881200548102.5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-1415881200548102.5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-5899505002283.7607</v>
      </c>
      <c r="L5398" s="444">
        <f t="shared" ca="1" si="207"/>
        <v>-1421780705550386.3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-1421780705550386.3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-5924086273126.6094</v>
      </c>
      <c r="L5399" s="444">
        <f t="shared" ca="1" si="207"/>
        <v>-1427704791823512.8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-1427704791823512.8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-5948769965931.3027</v>
      </c>
      <c r="L5400" s="444">
        <f t="shared" ca="1" si="207"/>
        <v>-1433653561789444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-1433653561789444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-5973556507456.0166</v>
      </c>
      <c r="L5401" s="444">
        <f t="shared" ca="1" si="207"/>
        <v>-1439627118296900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-1439627118296900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-5998446326237.083</v>
      </c>
      <c r="L5402" s="444">
        <f t="shared" ca="1" si="207"/>
        <v>-1445625564623137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-1445625564623137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-6023439852596.4043</v>
      </c>
      <c r="L5403" s="444">
        <f t="shared" ca="1" si="207"/>
        <v>-1451649004475733.5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-1451649004475733.5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-6048537518648.8896</v>
      </c>
      <c r="L5404" s="444">
        <f t="shared" ca="1" si="207"/>
        <v>-1457697541994382.5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-1457697541994382.5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-6073739758309.9268</v>
      </c>
      <c r="L5405" s="444">
        <f t="shared" ca="1" si="207"/>
        <v>-1463771281752692.5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-1463771281752692.5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-6099047007302.8857</v>
      </c>
      <c r="L5406" s="444">
        <f t="shared" ca="1" si="207"/>
        <v>-1469870328759995.5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-1469870328759995.5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-6124459703166.6475</v>
      </c>
      <c r="L5407" s="444">
        <f t="shared" ca="1" si="207"/>
        <v>-1475994788463162.3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-1475994788463162.3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-6149978285263.1758</v>
      </c>
      <c r="L5408" s="444">
        <f t="shared" ca="1" si="207"/>
        <v>-1482144766748425.5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-1482144766748425.5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-6175603194785.1064</v>
      </c>
      <c r="L5409" s="444">
        <f t="shared" ca="1" si="207"/>
        <v>-1488320369943210.5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-1488320369943210.5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-6201334874763.377</v>
      </c>
      <c r="L5410" s="444">
        <f t="shared" ca="1" si="207"/>
        <v>-1494521704817974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-1494521704817974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-6227173770074.8916</v>
      </c>
      <c r="L5411" s="444">
        <f t="shared" ca="1" si="207"/>
        <v>-1500748878588049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-1500748878588049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-6253120327450.2041</v>
      </c>
      <c r="L5412" s="444">
        <f t="shared" ca="1" si="207"/>
        <v>-1507001998915499.3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-1507001998915499.3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-6279174995481.2471</v>
      </c>
      <c r="L5413" s="444">
        <f t="shared" ca="1" si="207"/>
        <v>-1513281173910980.5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-1513281173910980.5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-6305338224629.085</v>
      </c>
      <c r="L5414" s="444">
        <f t="shared" ca="1" si="207"/>
        <v>-1519586512135609.5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-1519586512135609.5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-6331610467231.7061</v>
      </c>
      <c r="L5415" s="444">
        <f t="shared" ca="1" si="207"/>
        <v>-1525918122602841.3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-1525918122602841.3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-6357992177511.8389</v>
      </c>
      <c r="L5416" s="444">
        <f t="shared" ca="1" si="207"/>
        <v>-1532276114780353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-1532276114780353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-6384483811584.8037</v>
      </c>
      <c r="L5417" s="444">
        <f t="shared" ca="1" si="207"/>
        <v>-1538660598591937.8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-1538660598591937.8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-6411085827466.4072</v>
      </c>
      <c r="L5418" s="444">
        <f t="shared" ca="1" si="207"/>
        <v>-1545071684419404.3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-1545071684419404.3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-6437798685080.8506</v>
      </c>
      <c r="L5419" s="444">
        <f t="shared" ca="1" si="207"/>
        <v>-1551509483104485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-1551509483104485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-6464622846268.6875</v>
      </c>
      <c r="L5420" s="444">
        <f t="shared" ca="1" si="207"/>
        <v>-1557974105950753.8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-1557974105950753.8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-6491558774794.8076</v>
      </c>
      <c r="L5421" s="444">
        <f t="shared" ca="1" si="207"/>
        <v>-1564465664725548.5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-1564465664725548.5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-6518606936356.4521</v>
      </c>
      <c r="L5422" s="444">
        <f t="shared" ca="1" si="207"/>
        <v>-1570984271661905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-1570984271661905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-6545767798591.2705</v>
      </c>
      <c r="L5423" s="444">
        <f t="shared" ca="1" si="207"/>
        <v>-1577530039460496.3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-1577530039460496.3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-6573041831085.4014</v>
      </c>
      <c r="L5424" s="444">
        <f t="shared" ca="1" si="207"/>
        <v>-1584103081291581.8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-1584103081291581.8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-6600429505381.5908</v>
      </c>
      <c r="L5425" s="444">
        <f t="shared" ca="1" si="207"/>
        <v>-1590703510796963.3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-1590703510796963.3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-6627931294987.3467</v>
      </c>
      <c r="L5426" s="444">
        <f t="shared" ca="1" si="207"/>
        <v>-1597331442091950.5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-1597331442091950.5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-6655547675383.127</v>
      </c>
      <c r="L5427" s="444">
        <f t="shared" ca="1" si="207"/>
        <v>-1603986989767333.8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-1603986989767333.8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-6683279124030.5576</v>
      </c>
      <c r="L5428" s="444">
        <f t="shared" ca="1" si="207"/>
        <v>-1610670268891364.3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-1610670268891364.3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-6711126120380.6846</v>
      </c>
      <c r="L5429" s="444">
        <f t="shared" ca="1" si="207"/>
        <v>-1617381395011745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-1617381395011745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-6739089145882.2705</v>
      </c>
      <c r="L5430" s="444">
        <f t="shared" ca="1" si="207"/>
        <v>-1624120484157627.3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-1624120484157627.3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-6767168683990.1133</v>
      </c>
      <c r="L5431" s="444">
        <f t="shared" ca="1" si="207"/>
        <v>-1630887652841617.3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-1630887652841617.3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-6795365220173.4053</v>
      </c>
      <c r="L5432" s="444">
        <f t="shared" ca="1" si="207"/>
        <v>-1637683018061790.8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-1637683018061790.8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-6823679241924.1279</v>
      </c>
      <c r="L5433" s="444">
        <f t="shared" ca="1" si="207"/>
        <v>-1644506697303715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-1644506697303715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-6852111238765.4795</v>
      </c>
      <c r="L5434" s="444">
        <f t="shared" ca="1" si="207"/>
        <v>-1651358808542480.5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-1651358808542480.5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-6880661702260.335</v>
      </c>
      <c r="L5435" s="444">
        <f t="shared" ca="1" si="207"/>
        <v>-1658239470244740.8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-1658239470244740.8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-6909331126019.7529</v>
      </c>
      <c r="L5436" s="444">
        <f t="shared" ca="1" si="207"/>
        <v>-1665148801370760.5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-1665148801370760.5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-6938120005711.502</v>
      </c>
      <c r="L5437" s="444">
        <f t="shared" ca="1" si="207"/>
        <v>-1672086921376472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-1672086921376472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-6967028839068.6328</v>
      </c>
      <c r="L5438" s="444">
        <f t="shared" ca="1" si="207"/>
        <v>-1679053950215540.8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-1679053950215540.8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-6996058125898.0859</v>
      </c>
      <c r="L5439" s="444">
        <f t="shared" ca="1" si="207"/>
        <v>-1686050008341438.8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-1686050008341438.8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-7025208368089.3281</v>
      </c>
      <c r="L5440" s="444">
        <f t="shared" ca="1" si="207"/>
        <v>-1693075216709528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-1693075216709528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-7054480069623.0332</v>
      </c>
      <c r="L5441" s="444">
        <f t="shared" ca="1" si="207"/>
        <v>-1700129696779151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-1700129696779151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-7083873736579.7959</v>
      </c>
      <c r="L5442" s="444">
        <f t="shared" ca="1" si="207"/>
        <v>-1707213570515730.8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-1707213570515730.8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-7113389877148.8779</v>
      </c>
      <c r="L5443" s="444">
        <f t="shared" ca="1" si="207"/>
        <v>-1714326960392879.8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-1714326960392879.8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-7143029001636.999</v>
      </c>
      <c r="L5444" s="444">
        <f t="shared" ca="1" si="207"/>
        <v>-1721469989394516.8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-1721469989394516.8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-7172791622477.1533</v>
      </c>
      <c r="L5445" s="444">
        <f t="shared" ca="1" si="207"/>
        <v>-1728642781016994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-1728642781016994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-7202678254237.4746</v>
      </c>
      <c r="L5446" s="444">
        <f t="shared" ca="1" si="207"/>
        <v>-1735845459271231.5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-1735845459271231.5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-7232689413630.1309</v>
      </c>
      <c r="L5447" s="444">
        <f t="shared" ca="1" si="207"/>
        <v>-1743078148684861.8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-1743078148684861.8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-7262825619520.2568</v>
      </c>
      <c r="L5448" s="444">
        <f t="shared" ca="1" si="207"/>
        <v>-1750340974304382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-1750340974304382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-7293087392934.9248</v>
      </c>
      <c r="L5449" s="444">
        <f t="shared" ca="1" si="207"/>
        <v>-1757634061697317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-1757634061697317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-7323475257072.1543</v>
      </c>
      <c r="L5450" s="444">
        <f t="shared" ca="1" si="207"/>
        <v>-1764957536954389.3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-1764957536954389.3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-7353989737309.9541</v>
      </c>
      <c r="L5451" s="444">
        <f t="shared" ca="1" si="207"/>
        <v>-1772311526691699.3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-1772311526691699.3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-7384631361215.4141</v>
      </c>
      <c r="L5452" s="444">
        <f t="shared" ca="1" si="207"/>
        <v>-1779696158052914.8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-1779696158052914.8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-7415400658553.8125</v>
      </c>
      <c r="L5453" s="444">
        <f t="shared" ca="1" si="207"/>
        <v>-1787111558711468.5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-1787111558711468.5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-7446298161297.7842</v>
      </c>
      <c r="L5454" s="444">
        <f t="shared" ca="1" si="207"/>
        <v>-1794557856872766.3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-1794557856872766.3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-7477324403636.5264</v>
      </c>
      <c r="L5455" s="444">
        <f t="shared" ca="1" si="207"/>
        <v>-1802035181276402.8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-1802035181276402.8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-7508479921985.0117</v>
      </c>
      <c r="L5456" s="444">
        <f t="shared" ca="1" si="207"/>
        <v>-1809543661198387.8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-1809543661198387.8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-7539765254993.2813</v>
      </c>
      <c r="L5457" s="444">
        <f t="shared" ca="1" si="207"/>
        <v>-1817083426453381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-1817083426453381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-7571180943555.7539</v>
      </c>
      <c r="L5458" s="444">
        <f t="shared" ca="1" si="207"/>
        <v>-1824654607396936.8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-1824654607396936.8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-7602727530820.5693</v>
      </c>
      <c r="L5459" s="444">
        <f t="shared" ca="1" si="207"/>
        <v>-1832257334927757.3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-1832257334927757.3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-7634405562198.9883</v>
      </c>
      <c r="L5460" s="444">
        <f t="shared" ca="1" si="207"/>
        <v>-1839891740489956.3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-1839891740489956.3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-7666215585374.8184</v>
      </c>
      <c r="L5461" s="444">
        <f t="shared" ca="1" si="207"/>
        <v>-1847557956075331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-1847557956075331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-7698158150313.8799</v>
      </c>
      <c r="L5462" s="444">
        <f t="shared" ca="1" si="207"/>
        <v>-1855256114225645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-1855256114225645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-7730233809273.5205</v>
      </c>
      <c r="L5463" s="444">
        <f t="shared" ca="1" si="207"/>
        <v>-1862986348034918.5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-1862986348034918.5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-7762443116812.1602</v>
      </c>
      <c r="L5464" s="444">
        <f t="shared" ca="1" si="207"/>
        <v>-1870748791151730.8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-1870748791151730.8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-7794786629798.8789</v>
      </c>
      <c r="L5465" s="444">
        <f t="shared" ca="1" si="207"/>
        <v>-1878543577781529.8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-1878543577781529.8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-7827264907423.04</v>
      </c>
      <c r="L5466" s="444">
        <f t="shared" ca="1" si="207"/>
        <v>-1886370842688952.8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-1886370842688952.8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-7859878511203.9688</v>
      </c>
      <c r="L5467" s="444">
        <f t="shared" ca="1" si="207"/>
        <v>-1894230721200156.8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-1894230721200156.8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-7892628005000.6533</v>
      </c>
      <c r="L5468" s="444">
        <f t="shared" ca="1" si="207"/>
        <v>-1902123349205157.5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-1902123349205157.5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-7925513955021.4893</v>
      </c>
      <c r="L5469" s="444">
        <f t="shared" ca="1" si="207"/>
        <v>-1910048863160179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-1910048863160179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-7958536929834.0791</v>
      </c>
      <c r="L5470" s="444">
        <f t="shared" ca="1" si="207"/>
        <v>-1918007400090013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-1918007400090013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-7991697500375.0537</v>
      </c>
      <c r="L5471" s="444">
        <f t="shared" ca="1" si="207"/>
        <v>-1925999097590388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-1925999097590388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-8024996239959.9502</v>
      </c>
      <c r="L5472" s="444">
        <f t="shared" ca="1" si="207"/>
        <v>-1934024093830348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-1934024093830348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-8058433724293.1162</v>
      </c>
      <c r="L5473" s="444">
        <f t="shared" ca="1" si="207"/>
        <v>-1942082527554641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-1942082527554641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-8092010531477.6709</v>
      </c>
      <c r="L5474" s="444">
        <f t="shared" ca="1" si="207"/>
        <v>-1950174538086118.8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-1950174538086118.8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-8125727242025.4951</v>
      </c>
      <c r="L5475" s="444">
        <f t="shared" ca="1" si="207"/>
        <v>-1958300265328144.3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-1958300265328144.3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-8159584438867.2676</v>
      </c>
      <c r="L5476" s="444">
        <f t="shared" ca="1" si="207"/>
        <v>-1966459849767011.5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-1966459849767011.5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-8193582707362.5469</v>
      </c>
      <c r="L5477" s="444">
        <f t="shared" ca="1" si="207"/>
        <v>-1974653432474374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-1974653432474374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-8227722635309.8906</v>
      </c>
      <c r="L5478" s="444">
        <f t="shared" ca="1" si="207"/>
        <v>-1982881155109684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-1982881155109684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-8262004812957.0166</v>
      </c>
      <c r="L5479" s="444">
        <f t="shared" ca="1" si="207"/>
        <v>-1991143159922641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-1991143159922641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-8296429833011.0029</v>
      </c>
      <c r="L5480" s="444">
        <f t="shared" ca="1" si="207"/>
        <v>-1999439589755652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-1999439589755652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-8330998290648.5498</v>
      </c>
      <c r="L5481" s="444">
        <f t="shared" ca="1" si="207"/>
        <v>-2007770588046300.5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-2007770588046300.5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-8365710783526.252</v>
      </c>
      <c r="L5482" s="444">
        <f t="shared" ca="1" si="207"/>
        <v>-2016136298829826.8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-2016136298829826.8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-8400567911790.9434</v>
      </c>
      <c r="L5483" s="444">
        <f t="shared" ca="1" si="207"/>
        <v>-2024536866741617.8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-2024536866741617.8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-8435570278090.0732</v>
      </c>
      <c r="L5484" s="444">
        <f t="shared" ca="1" si="207"/>
        <v>-2032972437019707.8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-2032972437019707.8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-8470718487582.1152</v>
      </c>
      <c r="L5485" s="444">
        <f t="shared" ca="1" si="207"/>
        <v>-2041443155507289.8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-2041443155507289.8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-8506013147947.04</v>
      </c>
      <c r="L5486" s="444">
        <f t="shared" ca="1" si="207"/>
        <v>-2049949168655236.8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-2049949168655236.8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-8541454869396.8184</v>
      </c>
      <c r="L5487" s="444">
        <f t="shared" ca="1" si="207"/>
        <v>-2058490623524633.5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-2058490623524633.5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-8577044264685.9727</v>
      </c>
      <c r="L5488" s="444">
        <f t="shared" ca="1" si="207"/>
        <v>-2067067667789319.5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-2067067667789319.5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-8612781949122.1641</v>
      </c>
      <c r="L5489" s="444">
        <f t="shared" ca="1" si="207"/>
        <v>-2075680449738441.8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-2075680449738441.8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-8648668540576.8398</v>
      </c>
      <c r="L5490" s="444">
        <f t="shared" ca="1" si="207"/>
        <v>-2084329118279018.5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-2084329118279018.5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-8684704659495.9102</v>
      </c>
      <c r="L5491" s="444">
        <f t="shared" ca="1" si="207"/>
        <v>-2093013822938514.5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-2093013822938514.5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-8720890928910.4756</v>
      </c>
      <c r="L5492" s="444">
        <f t="shared" ca="1" si="207"/>
        <v>-2101734713867425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-2101734713867425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-8757227974447.6045</v>
      </c>
      <c r="L5493" s="444">
        <f t="shared" ca="1" si="207"/>
        <v>-2110491941841872.5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-2110491941841872.5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-8793716424341.1357</v>
      </c>
      <c r="L5494" s="444">
        <f t="shared" ca="1" si="207"/>
        <v>-2119285658266213.8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-2119285658266213.8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-8830356909442.5566</v>
      </c>
      <c r="L5495" s="444">
        <f t="shared" ca="1" si="207"/>
        <v>-2128116015175656.3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-2128116015175656.3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-8867150063231.9004</v>
      </c>
      <c r="L5496" s="444">
        <f t="shared" ca="1" si="207"/>
        <v>-2136983165238888.3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-2136983165238888.3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-8904096521828.7012</v>
      </c>
      <c r="L5497" s="444">
        <f t="shared" ca="1" si="207"/>
        <v>-2145887261760717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-2145887261760717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-8941196924002.9883</v>
      </c>
      <c r="L5498" s="444">
        <f t="shared" ca="1" si="207"/>
        <v>-2154828458684720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-2154828458684720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-8978451911186.334</v>
      </c>
      <c r="L5499" s="444">
        <f t="shared" ca="1" si="207"/>
        <v>-2163806910595906.3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-2163806910595906.3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-9015862127482.9434</v>
      </c>
      <c r="L5500" s="444">
        <f t="shared" ca="1" si="207"/>
        <v>-2172822772723389.3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-2172822772723389.3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-9053428219680.7891</v>
      </c>
      <c r="L5501" s="444">
        <f t="shared" ca="1" si="207"/>
        <v>-2181876200943070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-2181876200943070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-9091150837262.791</v>
      </c>
      <c r="L5502" s="444">
        <f t="shared" ca="1" si="207"/>
        <v>-2190967351780332.8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-2190967351780332.8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-9129030632418.0527</v>
      </c>
      <c r="L5503" s="444">
        <f t="shared" ca="1" si="207"/>
        <v>-2200096382412750.8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-2200096382412750.8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-9167068260053.1289</v>
      </c>
      <c r="L5504" s="444">
        <f t="shared" ca="1" si="207"/>
        <v>-2209263450672804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-2209263450672804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-9205264377803.3516</v>
      </c>
      <c r="L5505" s="444">
        <f t="shared" ca="1" si="207"/>
        <v>-2218468715050607.3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-2218468715050607.3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-9243619646044.1973</v>
      </c>
      <c r="L5506" s="444">
        <f t="shared" ca="1" si="207"/>
        <v>-2227712334696651.5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-2227712334696651.5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-9282134727902.7148</v>
      </c>
      <c r="L5507" s="444">
        <f t="shared" ca="1" si="207"/>
        <v>-2236994469424554.3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-2236994469424554.3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-9320810289268.9766</v>
      </c>
      <c r="L5508" s="444">
        <f t="shared" ca="1" si="207"/>
        <v>-2246315279713823.3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-2246315279713823.3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-9359646998807.5977</v>
      </c>
      <c r="L5509" s="444">
        <f t="shared" ca="1" si="207"/>
        <v>-2255674926712631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-2255674926712631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-9398645527969.2949</v>
      </c>
      <c r="L5510" s="444">
        <f t="shared" ca="1" si="207"/>
        <v>-2265073572240600.5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-2265073572240600.5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-9437806551002.502</v>
      </c>
      <c r="L5511" s="444">
        <f t="shared" ca="1" si="207"/>
        <v>-2274511378791603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-2274511378791603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-9477130744965.0117</v>
      </c>
      <c r="L5512" s="444">
        <f t="shared" ca="1" si="207"/>
        <v>-2283988509536568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-2283988509536568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-9516618789735.6992</v>
      </c>
      <c r="L5513" s="444">
        <f t="shared" ca="1" si="207"/>
        <v>-2293505128326303.5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-2293505128326303.5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-9556271368026.2637</v>
      </c>
      <c r="L5514" s="444">
        <f t="shared" ca="1" si="207"/>
        <v>-2303061399694330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-2303061399694330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-9596089165393.041</v>
      </c>
      <c r="L5515" s="444">
        <f t="shared" ca="1" si="207"/>
        <v>-2312657488859723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-2312657488859723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-9636072870248.8457</v>
      </c>
      <c r="L5516" s="444">
        <f t="shared" ca="1" si="207"/>
        <v>-2322293561729972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-2322293561729972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-9676223173874.8828</v>
      </c>
      <c r="L5517" s="444">
        <f t="shared" ca="1" si="207"/>
        <v>-2331969784903847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-2331969784903847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-9716540770432.6953</v>
      </c>
      <c r="L5518" s="444">
        <f t="shared" ca="1" si="207"/>
        <v>-2341686325674279.5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-2341686325674279.5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-9757026356976.1641</v>
      </c>
      <c r="L5519" s="444">
        <f t="shared" ca="1" si="207"/>
        <v>-2351443352031255.5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-2351443352031255.5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-9797680633463.5645</v>
      </c>
      <c r="L5520" s="444">
        <f t="shared" ca="1" si="207"/>
        <v>-2361241032664719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-2361241032664719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-9838504302769.6621</v>
      </c>
      <c r="L5521" s="444">
        <f t="shared" ca="1" si="207"/>
        <v>-2371079536967488.5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-2371079536967488.5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-9879498070697.8691</v>
      </c>
      <c r="L5522" s="444">
        <f t="shared" ca="1" si="207"/>
        <v>-2380959035038186.5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-2380959035038186.5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-9920662645992.4434</v>
      </c>
      <c r="L5523" s="444">
        <f t="shared" ca="1" si="207"/>
        <v>-2390879697684179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-2390879697684179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-9961998740350.7461</v>
      </c>
      <c r="L5524" s="444">
        <f t="shared" ca="1" si="207"/>
        <v>-2400841696424529.5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-2400841696424529.5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-10003507068435.539</v>
      </c>
      <c r="L5525" s="444">
        <f t="shared" ca="1" si="207"/>
        <v>-2410845203492965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-2410845203492965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-10045188347887.354</v>
      </c>
      <c r="L5526" s="444">
        <f t="shared" ca="1" si="207"/>
        <v>-2420890391840852.5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-2420890391840852.5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-10087043299336.885</v>
      </c>
      <c r="L5527" s="444">
        <f t="shared" ca="1" si="207"/>
        <v>-2430977435140189.5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-2430977435140189.5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-10129072646417.457</v>
      </c>
      <c r="L5528" s="444">
        <f t="shared" ca="1" si="207"/>
        <v>-2441106507786607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-2441106507786607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-10171277115777.529</v>
      </c>
      <c r="L5529" s="444">
        <f t="shared" ca="1" si="207"/>
        <v>-2451277784902384.5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-2451277784902384.5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-10213657437093.27</v>
      </c>
      <c r="L5530" s="444">
        <f t="shared" ca="1" si="207"/>
        <v>-2461491442339478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-2461491442339478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-10256214343081.158</v>
      </c>
      <c r="L5531" s="444">
        <f t="shared" ca="1" si="207"/>
        <v>-2471747656682559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-2471747656682559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-10298948569510.662</v>
      </c>
      <c r="L5532" s="444">
        <f t="shared" ca="1" si="207"/>
        <v>-2482046605252069.5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-2482046605252069.5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-10341860855216.957</v>
      </c>
      <c r="L5533" s="444">
        <f t="shared" ca="1" si="207"/>
        <v>-2492388466107286.5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-2492388466107286.5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-10384951942113.693</v>
      </c>
      <c r="L5534" s="444">
        <f t="shared" ca="1" si="207"/>
        <v>-2502773418049400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-2502773418049400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-10428222575205.834</v>
      </c>
      <c r="L5535" s="444">
        <f t="shared" ca="1" si="207"/>
        <v>-2513201640624606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-2513201640624606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-10471673502602.525</v>
      </c>
      <c r="L5536" s="444">
        <f t="shared" ca="1" si="207"/>
        <v>-2523673314127208.5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-2523673314127208.5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-10515305475530.035</v>
      </c>
      <c r="L5537" s="444">
        <f t="shared" ca="1" si="207"/>
        <v>-2534188619602738.5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-2534188619602738.5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-10559119248344.744</v>
      </c>
      <c r="L5538" s="444">
        <f t="shared" ca="1" si="207"/>
        <v>-2544747738851083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-2544747738851083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-10603115578546.18</v>
      </c>
      <c r="L5539" s="444">
        <f t="shared" ca="1" si="207"/>
        <v>-2555350854429629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-2555350854429629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-10647295226790.121</v>
      </c>
      <c r="L5540" s="444">
        <f t="shared" ca="1" si="207"/>
        <v>-2565998149656419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-2565998149656419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-10691658956901.746</v>
      </c>
      <c r="L5541" s="444">
        <f t="shared" ca="1" si="207"/>
        <v>-2576689808613320.5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-2576689808613320.5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-10736207535888.836</v>
      </c>
      <c r="L5542" s="444">
        <f t="shared" ca="1" si="207"/>
        <v>-2587426016149209.5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-2587426016149209.5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-10780941733955.039</v>
      </c>
      <c r="L5543" s="444">
        <f t="shared" ca="1" si="207"/>
        <v>-2598206957883164.5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-2598206957883164.5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-10825862324513.186</v>
      </c>
      <c r="L5544" s="444">
        <f t="shared" ca="1" si="207"/>
        <v>-2609032820207677.5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-2609032820207677.5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-10870970084198.656</v>
      </c>
      <c r="L5545" s="444">
        <f t="shared" ca="1" si="207"/>
        <v>-2619903790291876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-2619903790291876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-10916265792882.816</v>
      </c>
      <c r="L5546" s="444">
        <f t="shared" ca="1" si="207"/>
        <v>-2630820056084759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-2630820056084759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-10961750233686.496</v>
      </c>
      <c r="L5547" s="444">
        <f t="shared" ca="1" si="207"/>
        <v>-2641781806318445.5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-2641781806318445.5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-11007424192993.523</v>
      </c>
      <c r="L5548" s="444">
        <f t="shared" ca="1" si="207"/>
        <v>-2652789230511439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-2652789230511439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-11053288460464.328</v>
      </c>
      <c r="L5549" s="444">
        <f t="shared" ca="1" si="207"/>
        <v>-2663842518971903.5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-2663842518971903.5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-11099343829049.598</v>
      </c>
      <c r="L5550" s="444">
        <f t="shared" ca="1" si="207"/>
        <v>-2674941862800953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-2674941862800953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-11145591095003.971</v>
      </c>
      <c r="L5551" s="444">
        <f t="shared" ca="1" si="207"/>
        <v>-2686087453895957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-2686087453895957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-11192031057899.82</v>
      </c>
      <c r="L5552" s="444">
        <f t="shared" ca="1" si="207"/>
        <v>-2697279484953857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-2697279484953857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-11238664520641.07</v>
      </c>
      <c r="L5553" s="444">
        <f t="shared" ca="1" si="207"/>
        <v>-2708518149474498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-2708518149474498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-11285492289477.074</v>
      </c>
      <c r="L5554" s="444">
        <f t="shared" ca="1" si="207"/>
        <v>-2719803641763975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-2719803641763975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-11332515174016.563</v>
      </c>
      <c r="L5555" s="444">
        <f t="shared" ca="1" si="207"/>
        <v>-2731136156937991.5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-2731136156937991.5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-11379733987241.631</v>
      </c>
      <c r="L5556" s="444">
        <f t="shared" ca="1" si="207"/>
        <v>-2742515890925233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-2742515890925233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-11427149545521.805</v>
      </c>
      <c r="L5557" s="444">
        <f t="shared" ca="1" si="207"/>
        <v>-2753943040470755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-2753943040470755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-11474762668628.146</v>
      </c>
      <c r="L5558" s="444">
        <f t="shared" ca="1" si="207"/>
        <v>-2765417803139383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-2765417803139383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-11522574179747.43</v>
      </c>
      <c r="L5559" s="444">
        <f t="shared" ca="1" si="207"/>
        <v>-2776940377319130.5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-2776940377319130.5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-11570584905496.377</v>
      </c>
      <c r="L5560" s="444">
        <f t="shared" ca="1" si="207"/>
        <v>-2788510962224627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-2788510962224627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-11618795675935.945</v>
      </c>
      <c r="L5561" s="444">
        <f t="shared" ca="1" si="207"/>
        <v>-2800129757900563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-2800129757900563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-11667207324585.68</v>
      </c>
      <c r="L5562" s="444">
        <f t="shared" ca="1" si="207"/>
        <v>-2811796965225148.5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-2811796965225148.5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-11715820688438.119</v>
      </c>
      <c r="L5563" s="444">
        <f t="shared" ca="1" si="207"/>
        <v>-2823512785913586.5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-2823512785913586.5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-11764636607973.277</v>
      </c>
      <c r="L5564" s="444">
        <f t="shared" ca="1" si="207"/>
        <v>-2835277422521560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-2835277422521560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-11813655927173.166</v>
      </c>
      <c r="L5565" s="444">
        <f t="shared" ca="1" si="207"/>
        <v>-2847091078448733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-2847091078448733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-11862879493536.387</v>
      </c>
      <c r="L5566" s="444">
        <f t="shared" ca="1" si="207"/>
        <v>-2858953957942269.5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-2858953957942269.5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-11912308158092.789</v>
      </c>
      <c r="L5567" s="444">
        <f t="shared" ca="1" si="207"/>
        <v>-2870866266100362.5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-2870866266100362.5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-11961942775418.178</v>
      </c>
      <c r="L5568" s="444">
        <f t="shared" ca="1" si="207"/>
        <v>-2882828208875780.5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-2882828208875780.5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-12011784203649.086</v>
      </c>
      <c r="L5569" s="444">
        <f t="shared" ca="1" si="207"/>
        <v>-2894839993079429.5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-2894839993079429.5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-12061833304497.623</v>
      </c>
      <c r="L5570" s="444">
        <f t="shared" ca="1" si="207"/>
        <v>-2906901826383927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-2906901826383927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-12112090943266.363</v>
      </c>
      <c r="L5571" s="444">
        <f t="shared" ca="1" si="207"/>
        <v>-2919013917327193.5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-2919013917327193.5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-12162557988863.307</v>
      </c>
      <c r="L5572" s="444">
        <f t="shared" ca="1" si="207"/>
        <v>-2931176475316057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-2931176475316057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-12213235313816.904</v>
      </c>
      <c r="L5573" s="444">
        <f t="shared" ca="1" si="207"/>
        <v>-2943389710629874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-2943389710629874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-12264123794291.141</v>
      </c>
      <c r="L5574" s="444">
        <f t="shared" ca="1" si="207"/>
        <v>-2955653834424165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-2955653834424165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-12315224310100.688</v>
      </c>
      <c r="L5575" s="444">
        <f t="shared" ca="1" si="207"/>
        <v>-2967969058734265.5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-2967969058734265.5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-12366537744726.105</v>
      </c>
      <c r="L5576" s="444">
        <f t="shared" ca="1" si="207"/>
        <v>-2980335596478991.5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-2980335596478991.5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-12418064985329.131</v>
      </c>
      <c r="L5577" s="444">
        <f t="shared" ca="1" si="207"/>
        <v>-2992753661464320.5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-2992753661464320.5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-12469806922768.002</v>
      </c>
      <c r="L5578" s="444">
        <f t="shared" ca="1" si="207"/>
        <v>-3005223468387088.5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-3005223468387088.5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-12521764451612.869</v>
      </c>
      <c r="L5579" s="444">
        <f t="shared" ca="1" si="207"/>
        <v>-3017745232838701.5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-3017745232838701.5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-12573938470161.256</v>
      </c>
      <c r="L5580" s="444">
        <f t="shared" ca="1" si="207"/>
        <v>-3030319171308863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-3030319171308863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-12626329880453.596</v>
      </c>
      <c r="L5581" s="444">
        <f t="shared" ca="1" si="207"/>
        <v>-3042945501189316.5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-3042945501189316.5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-12678939588288.818</v>
      </c>
      <c r="L5582" s="444">
        <f t="shared" ca="1" si="207"/>
        <v>-3055624440777605.5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-3055624440777605.5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-12731768503240.023</v>
      </c>
      <c r="L5583" s="444">
        <f t="shared" ca="1" si="207"/>
        <v>-3068356209280845.5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-3068356209280845.5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-12784817538670.189</v>
      </c>
      <c r="L5584" s="444">
        <f t="shared" ca="1" si="207"/>
        <v>-3081141026819515.5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-3081141026819515.5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-12838087611747.98</v>
      </c>
      <c r="L5585" s="444">
        <f t="shared" ca="1" si="207"/>
        <v>-3093979114431263.5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-3093979114431263.5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-12891579643463.598</v>
      </c>
      <c r="L5586" s="444">
        <f t="shared" ca="1" si="207"/>
        <v>-3106870694074727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-3106870694074727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-12945294558644.695</v>
      </c>
      <c r="L5587" s="444">
        <f t="shared" ca="1" si="207"/>
        <v>-3119815988633371.5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-3119815988633371.5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-12999233285972.381</v>
      </c>
      <c r="L5588" s="444">
        <f t="shared" ca="1" si="207"/>
        <v>-3132815221919344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-3132815221919344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-13053396757997.266</v>
      </c>
      <c r="L5589" s="444">
        <f t="shared" ca="1" si="207"/>
        <v>-3145868618677341.5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-3145868618677341.5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-13107785911155.59</v>
      </c>
      <c r="L5590" s="444">
        <f t="shared" ca="1" si="207"/>
        <v>-3158976404588497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-3158976404588497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-13162401685785.404</v>
      </c>
      <c r="L5591" s="444">
        <f t="shared" ca="1" si="207"/>
        <v>-3172138806274282.5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-3172138806274282.5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-13217245026142.844</v>
      </c>
      <c r="L5592" s="444">
        <f t="shared" ca="1" si="207"/>
        <v>-3185356051300425.5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-3185356051300425.5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-13272316880418.439</v>
      </c>
      <c r="L5593" s="444">
        <f t="shared" ca="1" si="207"/>
        <v>-3198628368180844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-3198628368180844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-13327618200753.516</v>
      </c>
      <c r="L5594" s="444">
        <f t="shared" ca="1" si="207"/>
        <v>-3211955986381597.5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-3211955986381597.5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-13383149943256.656</v>
      </c>
      <c r="L5595" s="444">
        <f t="shared" ca="1" si="207"/>
        <v>-3225339136324854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-3225339136324854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-13438913068020.225</v>
      </c>
      <c r="L5596" s="444">
        <f t="shared" ca="1" si="207"/>
        <v>-3238778049392874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-3238778049392874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-13494908539136.975</v>
      </c>
      <c r="L5597" s="444">
        <f t="shared" ca="1" si="207"/>
        <v>-3252272957932011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-3252272957932011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-13551137324716.713</v>
      </c>
      <c r="L5598" s="444">
        <f t="shared" ca="1" si="207"/>
        <v>-3265824095256727.5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-3265824095256727.5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-13607600396903.031</v>
      </c>
      <c r="L5599" s="444">
        <f t="shared" ca="1" si="207"/>
        <v>-3279431695653630.5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-3279431695653630.5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-13664298731890.127</v>
      </c>
      <c r="L5600" s="444">
        <f t="shared" ca="1" si="207"/>
        <v>-3293095994385520.5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-3293095994385520.5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-13721233309939.668</v>
      </c>
      <c r="L5601" s="444">
        <f t="shared" ca="1" si="207"/>
        <v>-3306817227695460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-3306817227695460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-13778405115397.75</v>
      </c>
      <c r="L5602" s="444">
        <f t="shared" ca="1" si="207"/>
        <v>-3320595632810858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-3320595632810858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-13835815136711.908</v>
      </c>
      <c r="L5603" s="444">
        <f t="shared" ca="1" si="207"/>
        <v>-3334431447947570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-3334431447947570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-13893464366448.209</v>
      </c>
      <c r="L5604" s="444">
        <f t="shared" ca="1" si="207"/>
        <v>-3348324912314018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-3348324912314018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-13951353801308.408</v>
      </c>
      <c r="L5605" s="444">
        <f t="shared" ca="1" si="207"/>
        <v>-3362276266115326.5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-3362276266115326.5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-14009484442147.193</v>
      </c>
      <c r="L5606" s="444">
        <f t="shared" ca="1" si="207"/>
        <v>-3376285750557473.5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-3376285750557473.5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-14067857293989.473</v>
      </c>
      <c r="L5607" s="444">
        <f t="shared" ca="1" si="207"/>
        <v>-3390353607851463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-3390353607851463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-14126473366047.762</v>
      </c>
      <c r="L5608" s="444">
        <f t="shared" ca="1" si="207"/>
        <v>-3404480081217511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-3404480081217511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-14185333671739.629</v>
      </c>
      <c r="L5609" s="444">
        <f t="shared" ca="1" si="207"/>
        <v>-3418665414889250.5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-3418665414889250.5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-14244439228705.211</v>
      </c>
      <c r="L5610" s="444">
        <f t="shared" ca="1" si="207"/>
        <v>-3432909854117955.5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-3432909854117955.5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-14303791058824.814</v>
      </c>
      <c r="L5611" s="444">
        <f t="shared" ca="1" si="207"/>
        <v>-3447213645176780.5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-3447213645176780.5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-14363390188236.586</v>
      </c>
      <c r="L5612" s="444">
        <f t="shared" ca="1" si="207"/>
        <v>-3461577035365017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-3461577035365017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-14423237647354.236</v>
      </c>
      <c r="L5613" s="444">
        <f t="shared" ca="1" si="207"/>
        <v>-3476000273012371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-3476000273012371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-14483334470884.879</v>
      </c>
      <c r="L5614" s="444">
        <f t="shared" ca="1" si="207"/>
        <v>-3490483607483256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-3490483607483256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-14543681697846.9</v>
      </c>
      <c r="L5615" s="444">
        <f t="shared" ca="1" si="207"/>
        <v>-3505027289181103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-3505027289181103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-14604280371587.93</v>
      </c>
      <c r="L5616" s="444">
        <f t="shared" ca="1" si="207"/>
        <v>-3519631569552691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-3519631569552691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-14665131539802.881</v>
      </c>
      <c r="L5617" s="444">
        <f t="shared" ca="1" si="207"/>
        <v>-3534296701092494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-3534296701092494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-14726236254552.059</v>
      </c>
      <c r="L5618" s="444">
        <f t="shared" ref="L5618:L5872" ca="1" si="212">I5618-J5618+K5618</f>
        <v>-3549022937347046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-3549022937347046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-14787595572279.355</v>
      </c>
      <c r="L5619" s="444">
        <f t="shared" ca="1" si="212"/>
        <v>-3563810532919325.5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-3563810532919325.5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-14849210553830.521</v>
      </c>
      <c r="L5620" s="444">
        <f t="shared" ca="1" si="212"/>
        <v>-3578659743473156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-3578659743473156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-14911082264471.482</v>
      </c>
      <c r="L5621" s="444">
        <f t="shared" ca="1" si="212"/>
        <v>-3593570825737627.5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-3593570825737627.5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-14973211773906.781</v>
      </c>
      <c r="L5622" s="444">
        <f t="shared" ca="1" si="212"/>
        <v>-3608544037511534.5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-3608544037511534.5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-15035600156298.061</v>
      </c>
      <c r="L5623" s="444">
        <f t="shared" ca="1" si="212"/>
        <v>-3623579637667832.5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-3623579637667832.5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-15098248490282.633</v>
      </c>
      <c r="L5624" s="444">
        <f t="shared" ca="1" si="212"/>
        <v>-3638677886158115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-3638677886158115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-15161157858992.148</v>
      </c>
      <c r="L5625" s="444">
        <f t="shared" ca="1" si="212"/>
        <v>-3653839044017107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-3653839044017107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-15224329350071.281</v>
      </c>
      <c r="L5626" s="444">
        <f t="shared" ca="1" si="212"/>
        <v>-3669063373367178.5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-3669063373367178.5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-15287764055696.578</v>
      </c>
      <c r="L5627" s="444">
        <f t="shared" ca="1" si="212"/>
        <v>-3684351137422875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-3684351137422875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-15351463072595.313</v>
      </c>
      <c r="L5628" s="444">
        <f t="shared" ca="1" si="212"/>
        <v>-3699702600495470.5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-3699702600495470.5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-15415427502064.461</v>
      </c>
      <c r="L5629" s="444">
        <f t="shared" ca="1" si="212"/>
        <v>-3715118027997535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-3715118027997535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-15479658449989.727</v>
      </c>
      <c r="L5630" s="444">
        <f t="shared" ca="1" si="212"/>
        <v>-3730597686447524.5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-3730597686447524.5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-15544157026864.686</v>
      </c>
      <c r="L5631" s="444">
        <f t="shared" ca="1" si="212"/>
        <v>-3746141843474389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-3746141843474389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-15608924347809.955</v>
      </c>
      <c r="L5632" s="444">
        <f t="shared" ca="1" si="212"/>
        <v>-3761750767822199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-3761750767822199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-15673961532592.496</v>
      </c>
      <c r="L5633" s="444">
        <f t="shared" ca="1" si="212"/>
        <v>-3777424729354791.5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-3777424729354791.5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-15739269705644.963</v>
      </c>
      <c r="L5634" s="444">
        <f t="shared" ca="1" si="212"/>
        <v>-3793163999060436.5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-3793163999060436.5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-15804849996085.152</v>
      </c>
      <c r="L5635" s="444">
        <f t="shared" ca="1" si="212"/>
        <v>-3808968849056521.5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-3808968849056521.5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-15870703537735.508</v>
      </c>
      <c r="L5636" s="444">
        <f t="shared" ca="1" si="212"/>
        <v>-3824839552594257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-3824839552594257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-15936831469142.736</v>
      </c>
      <c r="L5637" s="444">
        <f t="shared" ca="1" si="212"/>
        <v>-3840776384063399.5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-3840776384063399.5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-16003234933597.5</v>
      </c>
      <c r="L5638" s="444">
        <f t="shared" ca="1" si="212"/>
        <v>-3856779618996997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-3856779618996997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-16069915079154.154</v>
      </c>
      <c r="L5639" s="444">
        <f t="shared" ca="1" si="212"/>
        <v>-3872849534076151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-3872849534076151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-16136873058650.631</v>
      </c>
      <c r="L5640" s="444">
        <f t="shared" ca="1" si="212"/>
        <v>-3888986407134801.5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-3888986407134801.5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-16204110029728.34</v>
      </c>
      <c r="L5641" s="444">
        <f t="shared" ca="1" si="212"/>
        <v>-3905190517164530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-3905190517164530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-16271627154852.205</v>
      </c>
      <c r="L5642" s="444">
        <f t="shared" ca="1" si="212"/>
        <v>-3921462144319382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-3921462144319382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-16339425601330.758</v>
      </c>
      <c r="L5643" s="444">
        <f t="shared" ca="1" si="212"/>
        <v>-3937801569920713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-3937801569920713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-16407506541336.307</v>
      </c>
      <c r="L5644" s="444">
        <f t="shared" ca="1" si="212"/>
        <v>-3954209076462049.5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-3954209076462049.5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-16475871151925.205</v>
      </c>
      <c r="L5645" s="444">
        <f t="shared" ca="1" si="212"/>
        <v>-3970684947613974.5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-3970684947613974.5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-16544520615058.227</v>
      </c>
      <c r="L5646" s="444">
        <f t="shared" ca="1" si="212"/>
        <v>-3987229468229032.5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-3987229468229032.5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-16613456117620.971</v>
      </c>
      <c r="L5647" s="444">
        <f t="shared" ca="1" si="212"/>
        <v>-4003842924346653.5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-4003842924346653.5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-16682678851444.389</v>
      </c>
      <c r="L5648" s="444">
        <f t="shared" ca="1" si="212"/>
        <v>-4020525603198098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-4020525603198098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-16752190013325.408</v>
      </c>
      <c r="L5649" s="444">
        <f t="shared" ca="1" si="212"/>
        <v>-4037277793211423.5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-4037277793211423.5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-16821990805047.596</v>
      </c>
      <c r="L5650" s="444">
        <f t="shared" ca="1" si="212"/>
        <v>-4054099784016471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-4054099784016471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-16892082433401.961</v>
      </c>
      <c r="L5651" s="444">
        <f t="shared" ca="1" si="212"/>
        <v>-4070991866449873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-4070991866449873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-16962466110207.807</v>
      </c>
      <c r="L5652" s="444">
        <f t="shared" ca="1" si="212"/>
        <v>-4087954332560081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-4087954332560081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-17033143052333.672</v>
      </c>
      <c r="L5653" s="444">
        <f t="shared" ca="1" si="212"/>
        <v>-4104987475612414.5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-4104987475612414.5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-17104114481718.391</v>
      </c>
      <c r="L5654" s="444">
        <f t="shared" ca="1" si="212"/>
        <v>-4122091590094133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-4122091590094133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-17175381625392.221</v>
      </c>
      <c r="L5655" s="444">
        <f t="shared" ca="1" si="212"/>
        <v>-4139266971719525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-4139266971719525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-17246945715498.021</v>
      </c>
      <c r="L5656" s="444">
        <f t="shared" ca="1" si="212"/>
        <v>-4156513917435023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-4156513917435023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-17318807989312.594</v>
      </c>
      <c r="L5657" s="444">
        <f t="shared" ca="1" si="212"/>
        <v>-4173832725424335.5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-4173832725424335.5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-17390969689268.064</v>
      </c>
      <c r="L5658" s="444">
        <f t="shared" ca="1" si="212"/>
        <v>-4191223695113603.5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-4191223695113603.5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-17463432062973.348</v>
      </c>
      <c r="L5659" s="444">
        <f t="shared" ca="1" si="212"/>
        <v>-4208687127176577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-4208687127176577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-17536196363235.736</v>
      </c>
      <c r="L5660" s="444">
        <f t="shared" ca="1" si="212"/>
        <v>-4226223323539812.5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-4226223323539812.5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-17609263848082.551</v>
      </c>
      <c r="L5661" s="444">
        <f t="shared" ca="1" si="212"/>
        <v>-4243832587387895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-4243832587387895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-17682635780782.895</v>
      </c>
      <c r="L5662" s="444">
        <f t="shared" ca="1" si="212"/>
        <v>-4261515223168678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-4261515223168678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-17756313429869.492</v>
      </c>
      <c r="L5663" s="444">
        <f t="shared" ca="1" si="212"/>
        <v>-4279271536598547.5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-4279271536598547.5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-17830298069160.617</v>
      </c>
      <c r="L5664" s="444">
        <f t="shared" ca="1" si="212"/>
        <v>-4297101834667708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-4297101834667708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-17904590977782.117</v>
      </c>
      <c r="L5665" s="444">
        <f t="shared" ca="1" si="212"/>
        <v>-4315006425645490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-4315006425645490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-17979193440189.543</v>
      </c>
      <c r="L5666" s="444">
        <f t="shared" ca="1" si="212"/>
        <v>-4332985619085679.5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-4332985619085679.5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-18054106746190.332</v>
      </c>
      <c r="L5667" s="444">
        <f t="shared" ca="1" si="212"/>
        <v>-4351039725831870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-4351039725831870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-18129332190966.121</v>
      </c>
      <c r="L5668" s="444">
        <f t="shared" ca="1" si="212"/>
        <v>-4369169058022836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-4369169058022836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-18204871075095.148</v>
      </c>
      <c r="L5669" s="444">
        <f t="shared" ca="1" si="212"/>
        <v>-4387373929097931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-4387373929097931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-18280724704574.711</v>
      </c>
      <c r="L5670" s="444">
        <f t="shared" ca="1" si="212"/>
        <v>-4405654653802505.5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-4405654653802505.5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-18356894390843.773</v>
      </c>
      <c r="L5671" s="444">
        <f t="shared" ca="1" si="212"/>
        <v>-4424011548193349.5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-4424011548193349.5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-18433381450805.625</v>
      </c>
      <c r="L5672" s="444">
        <f t="shared" ca="1" si="212"/>
        <v>-4442444929644155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-4442444929644155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-18510187206850.645</v>
      </c>
      <c r="L5673" s="444">
        <f t="shared" ca="1" si="212"/>
        <v>-4460955116851005.5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-4460955116851005.5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-18587312986879.191</v>
      </c>
      <c r="L5674" s="444">
        <f t="shared" ca="1" si="212"/>
        <v>-4479542429837884.5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-4479542429837884.5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-18664760124324.516</v>
      </c>
      <c r="L5675" s="444">
        <f t="shared" ca="1" si="212"/>
        <v>-4498207189962209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-4498207189962209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-18742529958175.871</v>
      </c>
      <c r="L5676" s="444">
        <f t="shared" ca="1" si="212"/>
        <v>-4516949719920385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-4516949719920385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-18820623833001.605</v>
      </c>
      <c r="L5677" s="444">
        <f t="shared" ca="1" si="212"/>
        <v>-4535770343753387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-4535770343753387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-18899043098972.445</v>
      </c>
      <c r="L5678" s="444">
        <f t="shared" ca="1" si="212"/>
        <v>-4554669386852359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-4554669386852359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-18977789111884.828</v>
      </c>
      <c r="L5679" s="444">
        <f t="shared" ca="1" si="212"/>
        <v>-4573647175964244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-4573647175964244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-19056863233184.352</v>
      </c>
      <c r="L5680" s="444">
        <f t="shared" ca="1" si="212"/>
        <v>-4592704039197428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-4592704039197428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-19136266829989.281</v>
      </c>
      <c r="L5681" s="444">
        <f t="shared" ca="1" si="212"/>
        <v>-4611840306027417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-4611840306027417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-19216001275114.238</v>
      </c>
      <c r="L5682" s="444">
        <f t="shared" ca="1" si="212"/>
        <v>-4631056307302531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-4631056307302531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-19296067947093.879</v>
      </c>
      <c r="L5683" s="444">
        <f t="shared" ca="1" si="212"/>
        <v>-4650352375249625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-4650352375249625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-19376468230206.77</v>
      </c>
      <c r="L5684" s="444">
        <f t="shared" ca="1" si="212"/>
        <v>-4669728843479832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-4669728843479832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-19457203514499.301</v>
      </c>
      <c r="L5685" s="444">
        <f t="shared" ca="1" si="212"/>
        <v>-4689186046994331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-4689186046994331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-19538275195809.711</v>
      </c>
      <c r="L5686" s="444">
        <f t="shared" ca="1" si="212"/>
        <v>-4708724322190141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-4708724322190141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-19619684675792.254</v>
      </c>
      <c r="L5687" s="444">
        <f t="shared" ca="1" si="212"/>
        <v>-4728344006865933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-4728344006865933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-19701433361941.387</v>
      </c>
      <c r="L5688" s="444">
        <f t="shared" ca="1" si="212"/>
        <v>-4748045440227874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-4748045440227874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-19783522667616.141</v>
      </c>
      <c r="L5689" s="444">
        <f t="shared" ca="1" si="212"/>
        <v>-4767828962895490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-4767828962895490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-19865954012064.543</v>
      </c>
      <c r="L5690" s="444">
        <f t="shared" ca="1" si="212"/>
        <v>-4787694916907555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-4787694916907555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-19948728820448.145</v>
      </c>
      <c r="L5691" s="444">
        <f t="shared" ca="1" si="212"/>
        <v>-4807643645728003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-4807643645728003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-20031848523866.68</v>
      </c>
      <c r="L5692" s="444">
        <f t="shared" ca="1" si="212"/>
        <v>-4827675494251870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-4827675494251870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-20115314559382.793</v>
      </c>
      <c r="L5693" s="444">
        <f t="shared" ca="1" si="212"/>
        <v>-4847790808811253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-4847790808811253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-20199128370046.887</v>
      </c>
      <c r="L5694" s="444">
        <f t="shared" ca="1" si="212"/>
        <v>-4867989937181300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-4867989937181300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-20283291404922.082</v>
      </c>
      <c r="L5695" s="444">
        <f t="shared" ca="1" si="212"/>
        <v>-4888273228586222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-4888273228586222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-20367805119109.258</v>
      </c>
      <c r="L5696" s="444">
        <f t="shared" ca="1" si="212"/>
        <v>-4908641033705331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-4908641033705331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-20452670973772.211</v>
      </c>
      <c r="L5697" s="444">
        <f t="shared" ca="1" si="212"/>
        <v>-4929093704679103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-4929093704679103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-20537890436162.93</v>
      </c>
      <c r="L5698" s="444">
        <f t="shared" ca="1" si="212"/>
        <v>-4949631595115266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-4949631595115266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-20623464979646.941</v>
      </c>
      <c r="L5699" s="444">
        <f t="shared" ca="1" si="212"/>
        <v>-4970255060094913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-4970255060094913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-20709396083728.805</v>
      </c>
      <c r="L5700" s="444">
        <f t="shared" ca="1" si="212"/>
        <v>-4990964456178642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-4990964456178642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-20795685234077.676</v>
      </c>
      <c r="L5701" s="444">
        <f t="shared" ca="1" si="212"/>
        <v>-5011760141412720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-5011760141412720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-20882333922553</v>
      </c>
      <c r="L5702" s="444">
        <f t="shared" ca="1" si="212"/>
        <v>-5032642475335273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-5032642475335273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-20969343647230.305</v>
      </c>
      <c r="L5703" s="444">
        <f t="shared" ca="1" si="212"/>
        <v>-5053611818982503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-5053611818982503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-21056715912427.094</v>
      </c>
      <c r="L5704" s="444">
        <f t="shared" ca="1" si="212"/>
        <v>-5074668534894930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-5074668534894930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-21144452228728.875</v>
      </c>
      <c r="L5705" s="444">
        <f t="shared" ca="1" si="212"/>
        <v>-5095812987123659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-5095812987123659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-21232554113015.246</v>
      </c>
      <c r="L5706" s="444">
        <f t="shared" ca="1" si="212"/>
        <v>-5117045541236674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-5117045541236674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-21321023088486.141</v>
      </c>
      <c r="L5707" s="444">
        <f t="shared" ca="1" si="212"/>
        <v>-5138366564325160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-5138366564325160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-21409860684688.168</v>
      </c>
      <c r="L5708" s="444">
        <f t="shared" ca="1" si="212"/>
        <v>-5159776425009848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-5159776425009848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-21499068437541.031</v>
      </c>
      <c r="L5709" s="444">
        <f t="shared" ca="1" si="212"/>
        <v>-5181275493447389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-5181275493447389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-21588647889364.121</v>
      </c>
      <c r="L5710" s="444">
        <f t="shared" ca="1" si="212"/>
        <v>-5202864141336753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-5202864141336753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-21678600588903.137</v>
      </c>
      <c r="L5711" s="444">
        <f t="shared" ca="1" si="212"/>
        <v>-5224542741925656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-5224542741925656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-21768928091356.898</v>
      </c>
      <c r="L5712" s="444">
        <f t="shared" ca="1" si="212"/>
        <v>-5246311670017013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-5246311670017013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-21859631958404.219</v>
      </c>
      <c r="L5713" s="444">
        <f t="shared" ca="1" si="212"/>
        <v>-5268171301975417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-5268171301975417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-21950713758230.902</v>
      </c>
      <c r="L5714" s="444">
        <f t="shared" ca="1" si="212"/>
        <v>-5290122015733648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-5290122015733648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-22042175065556.867</v>
      </c>
      <c r="L5715" s="444">
        <f t="shared" ca="1" si="212"/>
        <v>-5312164190799205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-5312164190799205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-22134017461663.355</v>
      </c>
      <c r="L5716" s="444">
        <f t="shared" ca="1" si="212"/>
        <v>-5334298208260868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-5334298208260868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-22226242534420.281</v>
      </c>
      <c r="L5717" s="444">
        <f t="shared" ca="1" si="212"/>
        <v>-5356524450795288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-5356524450795288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-22318851878313.699</v>
      </c>
      <c r="L5718" s="444">
        <f t="shared" ca="1" si="212"/>
        <v>-5378843302673602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-5378843302673602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-22411847094473.34</v>
      </c>
      <c r="L5719" s="444">
        <f t="shared" ca="1" si="212"/>
        <v>-5401255149768075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-5401255149768075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-22505229790700.313</v>
      </c>
      <c r="L5720" s="444">
        <f t="shared" ca="1" si="212"/>
        <v>-5423760379558775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-5423760379558775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-22599001581494.895</v>
      </c>
      <c r="L5721" s="444">
        <f t="shared" ca="1" si="212"/>
        <v>-5446359381140270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-5446359381140270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-22693164088084.457</v>
      </c>
      <c r="L5722" s="444">
        <f t="shared" ca="1" si="212"/>
        <v>-5469052545228354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-5469052545228354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-22787718938451.477</v>
      </c>
      <c r="L5723" s="444">
        <f t="shared" ca="1" si="212"/>
        <v>-5491840264166805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-5491840264166805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-22882667767361.688</v>
      </c>
      <c r="L5724" s="444">
        <f t="shared" ca="1" si="212"/>
        <v>-5514722931934167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-5514722931934167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-22978012216392.363</v>
      </c>
      <c r="L5725" s="444">
        <f t="shared" ca="1" si="212"/>
        <v>-5537700944150559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-5537700944150559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-23073753933960.664</v>
      </c>
      <c r="L5726" s="444">
        <f t="shared" ca="1" si="212"/>
        <v>-5560774698084520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-5560774698084520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-23169894575352.168</v>
      </c>
      <c r="L5727" s="444">
        <f t="shared" ca="1" si="212"/>
        <v>-5583944592659872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-5583944592659872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-23266435802749.465</v>
      </c>
      <c r="L5728" s="444">
        <f t="shared" ca="1" si="212"/>
        <v>-5607211028462621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-5607211028462621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-23363379285260.922</v>
      </c>
      <c r="L5729" s="444">
        <f t="shared" ca="1" si="212"/>
        <v>-5630574407747882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-5630574407747882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-23460726698949.508</v>
      </c>
      <c r="L5730" s="444">
        <f t="shared" ca="1" si="212"/>
        <v>-5654035134446832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-5654035134446832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-23558479726861.801</v>
      </c>
      <c r="L5731" s="444">
        <f t="shared" ca="1" si="212"/>
        <v>-5677593614173694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-5677593614173694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-23656640059057.059</v>
      </c>
      <c r="L5732" s="444">
        <f t="shared" ca="1" si="212"/>
        <v>-5701250254232751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-5701250254232751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-23755209392636.461</v>
      </c>
      <c r="L5733" s="444">
        <f t="shared" ca="1" si="212"/>
        <v>-5725005463625387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-5725005463625387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-23854189431772.445</v>
      </c>
      <c r="L5734" s="444">
        <f t="shared" ca="1" si="212"/>
        <v>-5748859653057159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-5748859653057159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-23953581887738.164</v>
      </c>
      <c r="L5735" s="444">
        <f t="shared" ca="1" si="212"/>
        <v>-5772813234944897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-5772813234944897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-24053388478937.07</v>
      </c>
      <c r="L5736" s="444">
        <f t="shared" ca="1" si="212"/>
        <v>-5796866623423834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-5796866623423834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-24153610930932.641</v>
      </c>
      <c r="L5737" s="444">
        <f t="shared" ca="1" si="212"/>
        <v>-5821020234354767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-5821020234354767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-24254250976478.195</v>
      </c>
      <c r="L5738" s="444">
        <f t="shared" ca="1" si="212"/>
        <v>-5845274485331245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-5845274485331245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-24355310355546.855</v>
      </c>
      <c r="L5739" s="444">
        <f t="shared" ca="1" si="212"/>
        <v>-5869629795686792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-5869629795686792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-24456790815361.633</v>
      </c>
      <c r="L5740" s="444">
        <f t="shared" ca="1" si="212"/>
        <v>-5894086586502154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-5894086586502154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-24558694110425.641</v>
      </c>
      <c r="L5741" s="444">
        <f t="shared" ca="1" si="212"/>
        <v>-5918645280612580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-5918645280612580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-24661022002552.418</v>
      </c>
      <c r="L5742" s="444">
        <f t="shared" ca="1" si="212"/>
        <v>-5943306302615132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-5943306302615132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-24763776260896.383</v>
      </c>
      <c r="L5743" s="444">
        <f t="shared" ca="1" si="212"/>
        <v>-5968070078876028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-5968070078876028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-24866958661983.449</v>
      </c>
      <c r="L5744" s="444">
        <f t="shared" ca="1" si="212"/>
        <v>-5992937037538011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-5992937037538011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-24970570989741.711</v>
      </c>
      <c r="L5745" s="444">
        <f t="shared" ca="1" si="212"/>
        <v>-6017907608527753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-6017907608527753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-25074615035532.305</v>
      </c>
      <c r="L5746" s="444">
        <f t="shared" ca="1" si="212"/>
        <v>-6042982223563285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-6042982223563285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-25179092598180.355</v>
      </c>
      <c r="L5747" s="444">
        <f t="shared" ca="1" si="212"/>
        <v>-6068161316161465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-6068161316161465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-25284005484006.105</v>
      </c>
      <c r="L5748" s="444">
        <f t="shared" ca="1" si="212"/>
        <v>-6093445321645471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-6093445321645471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-25389355506856.129</v>
      </c>
      <c r="L5749" s="444">
        <f t="shared" ca="1" si="212"/>
        <v>-6118834677152327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-6118834677152327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-25495144488134.695</v>
      </c>
      <c r="L5750" s="444">
        <f t="shared" ca="1" si="212"/>
        <v>-6144329821640462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-6144329821640462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-25601374256835.258</v>
      </c>
      <c r="L5751" s="444">
        <f t="shared" ca="1" si="212"/>
        <v>-6169931195897297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-6169931195897297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-25708046649572.07</v>
      </c>
      <c r="L5752" s="444">
        <f t="shared" ca="1" si="212"/>
        <v>-6195639242546869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-6195639242546869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-25815163510611.953</v>
      </c>
      <c r="L5753" s="444">
        <f t="shared" ca="1" si="212"/>
        <v>-6221454406057481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-6221454406057481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-25922726691906.172</v>
      </c>
      <c r="L5754" s="444">
        <f t="shared" ca="1" si="212"/>
        <v>-6247377132749387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-6247377132749387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-26030738053122.445</v>
      </c>
      <c r="L5755" s="444">
        <f t="shared" ca="1" si="212"/>
        <v>-6273407870802509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-6273407870802509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-26139199461677.121</v>
      </c>
      <c r="L5756" s="444">
        <f t="shared" ca="1" si="212"/>
        <v>-6299547070264186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-6299547070264186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-26248112792767.441</v>
      </c>
      <c r="L5757" s="444">
        <f t="shared" ca="1" si="212"/>
        <v>-6325795183056953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-6325795183056953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-26357479929403.969</v>
      </c>
      <c r="L5758" s="444">
        <f t="shared" ca="1" si="212"/>
        <v>-6352152662986357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-6352152662986357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-26467302762443.152</v>
      </c>
      <c r="L5759" s="444">
        <f t="shared" ca="1" si="212"/>
        <v>-6378619965748800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-6378619965748800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-26577583190620</v>
      </c>
      <c r="L5760" s="444">
        <f t="shared" ca="1" si="212"/>
        <v>-6405197548939420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-6405197548939420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-26688323120580.918</v>
      </c>
      <c r="L5761" s="444">
        <f t="shared" ca="1" si="212"/>
        <v>-6431885872060001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-6431885872060001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-26799524466916.672</v>
      </c>
      <c r="L5762" s="444">
        <f t="shared" ca="1" si="212"/>
        <v>-6458685396526918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-6458685396526918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-26911189152195.492</v>
      </c>
      <c r="L5763" s="444">
        <f t="shared" ca="1" si="212"/>
        <v>-6485596585679113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-6485596585679113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-27023319106996.305</v>
      </c>
      <c r="L5764" s="444">
        <f t="shared" ca="1" si="212"/>
        <v>-6512619904786109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-6512619904786109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-27135916269942.121</v>
      </c>
      <c r="L5765" s="444">
        <f t="shared" ca="1" si="212"/>
        <v>-6539755821056051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-6539755821056051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-27248982587733.547</v>
      </c>
      <c r="L5766" s="444">
        <f t="shared" ca="1" si="212"/>
        <v>-6567004803643785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-6567004803643785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-27362520015182.438</v>
      </c>
      <c r="L5767" s="444">
        <f t="shared" ca="1" si="212"/>
        <v>-6594367323658967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-6594367323658967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-27476530515245.695</v>
      </c>
      <c r="L5768" s="444">
        <f t="shared" ca="1" si="212"/>
        <v>-6621843854174213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-6621843854174213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-27591016059059.219</v>
      </c>
      <c r="L5769" s="444">
        <f t="shared" ca="1" si="212"/>
        <v>-6649434870233272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-6649434870233272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-27705978625971.965</v>
      </c>
      <c r="L5770" s="444">
        <f t="shared" ca="1" si="212"/>
        <v>-6677140848859244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-6677140848859244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-27821420203580.184</v>
      </c>
      <c r="L5771" s="444">
        <f t="shared" ca="1" si="212"/>
        <v>-6704962269062824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-6704962269062824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-27937342787761.766</v>
      </c>
      <c r="L5772" s="444">
        <f t="shared" ca="1" si="212"/>
        <v>-6732899611850586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-6732899611850586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-28053748382710.773</v>
      </c>
      <c r="L5773" s="444">
        <f t="shared" ca="1" si="212"/>
        <v>-6760953360233297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-6760953360233297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-28170639000972.07</v>
      </c>
      <c r="L5774" s="444">
        <f t="shared" ca="1" si="212"/>
        <v>-6789123999234269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-6789123999234269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-28288016663476.121</v>
      </c>
      <c r="L5775" s="444">
        <f t="shared" ca="1" si="212"/>
        <v>-6817412015897745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-6817412015897745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-28405883399573.938</v>
      </c>
      <c r="L5776" s="444">
        <f t="shared" ca="1" si="212"/>
        <v>-6845817899297319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-6845817899297319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-28524241247072.16</v>
      </c>
      <c r="L5777" s="444">
        <f t="shared" ca="1" si="212"/>
        <v>-6874342140544391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-6874342140544391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-28643092252268.297</v>
      </c>
      <c r="L5778" s="444">
        <f t="shared" ca="1" si="212"/>
        <v>-6902985232796659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-6902985232796659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-28762438469986.078</v>
      </c>
      <c r="L5779" s="444">
        <f t="shared" ca="1" si="212"/>
        <v>-6931747671266645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-6931747671266645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-28882281963611.02</v>
      </c>
      <c r="L5780" s="444">
        <f t="shared" ca="1" si="212"/>
        <v>-6960629953230256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-6960629953230256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-29002624805126.066</v>
      </c>
      <c r="L5781" s="444">
        <f t="shared" ca="1" si="212"/>
        <v>-6989632578035382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-6989632578035382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-29123469075147.426</v>
      </c>
      <c r="L5782" s="444">
        <f t="shared" ca="1" si="212"/>
        <v>-7018756047110529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-7018756047110529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-29244816862960.535</v>
      </c>
      <c r="L5783" s="444">
        <f t="shared" ca="1" si="212"/>
        <v>-7048000863973490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-7048000863973490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-29366670266556.211</v>
      </c>
      <c r="L5784" s="444">
        <f t="shared" ca="1" si="212"/>
        <v>-7077367534240046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-7077367534240046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-29489031392666.855</v>
      </c>
      <c r="L5785" s="444">
        <f t="shared" ca="1" si="212"/>
        <v>-7106856565632713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-7106856565632713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-29611902356802.969</v>
      </c>
      <c r="L5786" s="444">
        <f t="shared" ca="1" si="212"/>
        <v>-7136468467989516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-7136468467989516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-29735285283289.648</v>
      </c>
      <c r="L5787" s="444">
        <f t="shared" ca="1" si="212"/>
        <v>-7166203753272806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-7166203753272806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-29859182305303.359</v>
      </c>
      <c r="L5788" s="444">
        <f t="shared" ca="1" si="212"/>
        <v>-7196062935578109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-7196062935578109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-29983595564908.785</v>
      </c>
      <c r="L5789" s="444">
        <f t="shared" ca="1" si="212"/>
        <v>-7226046531143018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-7226046531143018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-30108527213095.906</v>
      </c>
      <c r="L5790" s="444">
        <f t="shared" ca="1" si="212"/>
        <v>-7256155058356114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-7256155058356114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-30233979409817.141</v>
      </c>
      <c r="L5791" s="444">
        <f t="shared" ca="1" si="212"/>
        <v>-7286389037765931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-7286389037765931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-30359954324024.711</v>
      </c>
      <c r="L5792" s="444">
        <f t="shared" ca="1" si="212"/>
        <v>-7316748992089956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-7316748992089956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-30486454133708.148</v>
      </c>
      <c r="L5793" s="444">
        <f t="shared" ca="1" si="212"/>
        <v>-7347235446223664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-7347235446223664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-30613481025931.938</v>
      </c>
      <c r="L5794" s="444">
        <f t="shared" ca="1" si="212"/>
        <v>-7377848927249596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-7377848927249596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-30741037196873.32</v>
      </c>
      <c r="L5795" s="444">
        <f t="shared" ca="1" si="212"/>
        <v>-7408589964446469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-7408589964446469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-30869124851860.285</v>
      </c>
      <c r="L5796" s="444">
        <f t="shared" ca="1" si="212"/>
        <v>-7439459089298329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-7439459089298329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-30997746205409.703</v>
      </c>
      <c r="L5797" s="444">
        <f t="shared" ca="1" si="212"/>
        <v>-7470456835503739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-7470456835503739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-31126903481265.578</v>
      </c>
      <c r="L5798" s="444">
        <f t="shared" ca="1" si="212"/>
        <v>-7501583738985005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-7501583738985005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-31256598912437.52</v>
      </c>
      <c r="L5799" s="444">
        <f t="shared" ca="1" si="212"/>
        <v>-7532840337897443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-7532840337897443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-31386834741239.34</v>
      </c>
      <c r="L5800" s="444">
        <f t="shared" ca="1" si="212"/>
        <v>-7564227172638682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-7564227172638682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-31517613219327.84</v>
      </c>
      <c r="L5801" s="444">
        <f t="shared" ca="1" si="212"/>
        <v>-7595744785858010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-7595744785858010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-31648936607741.707</v>
      </c>
      <c r="L5802" s="444">
        <f t="shared" ca="1" si="212"/>
        <v>-7627393722465752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-7627393722465752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-31780807176940.633</v>
      </c>
      <c r="L5803" s="444">
        <f t="shared" ca="1" si="212"/>
        <v>-7659174529642693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-7659174529642693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-31913227206844.555</v>
      </c>
      <c r="L5804" s="444">
        <f t="shared" ca="1" si="212"/>
        <v>-7691087756849538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-7691087756849538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-32046198986873.074</v>
      </c>
      <c r="L5805" s="444">
        <f t="shared" ca="1" si="212"/>
        <v>-7723133955836411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-7723133955836411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-32179724815985.043</v>
      </c>
      <c r="L5806" s="444">
        <f t="shared" ca="1" si="212"/>
        <v>-7755313680652396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-7755313680652396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-32313807002718.316</v>
      </c>
      <c r="L5807" s="444">
        <f t="shared" ca="1" si="212"/>
        <v>-7787627487655114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-7787627487655114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-32448447865229.641</v>
      </c>
      <c r="L5808" s="444">
        <f t="shared" ca="1" si="212"/>
        <v>-7820075935520344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-7820075935520344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-32583649731334.766</v>
      </c>
      <c r="L5809" s="444">
        <f t="shared" ca="1" si="212"/>
        <v>-7852659585251679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-7852659585251679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-32719414938548.66</v>
      </c>
      <c r="L5810" s="444">
        <f t="shared" ca="1" si="212"/>
        <v>-7885379000190228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-7885379000190228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-32855745834125.953</v>
      </c>
      <c r="L5811" s="444">
        <f t="shared" ca="1" si="212"/>
        <v>-7918234746024354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-7918234746024354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-32992644775101.469</v>
      </c>
      <c r="L5812" s="444">
        <f t="shared" ca="1" si="212"/>
        <v>-7951227390799455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-7951227390799455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-33130114128331.063</v>
      </c>
      <c r="L5813" s="444">
        <f t="shared" ca="1" si="212"/>
        <v>-7984357504927786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-7984357504927786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-33268156270532.441</v>
      </c>
      <c r="L5814" s="444">
        <f t="shared" ca="1" si="212"/>
        <v>-8017625661198318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-8017625661198318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-33406773588326.324</v>
      </c>
      <c r="L5815" s="444">
        <f t="shared" ca="1" si="212"/>
        <v>-8051032434786644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-8051032434786644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-33545968478277.68</v>
      </c>
      <c r="L5816" s="444">
        <f t="shared" ca="1" si="212"/>
        <v>-8084578403264922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-8084578403264922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-33685743346937.18</v>
      </c>
      <c r="L5817" s="444">
        <f t="shared" ca="1" si="212"/>
        <v>-8118264146611859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-8118264146611859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-33826100610882.746</v>
      </c>
      <c r="L5818" s="444">
        <f t="shared" ca="1" si="212"/>
        <v>-8152090247222742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-8152090247222742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-33967042696761.422</v>
      </c>
      <c r="L5819" s="444">
        <f t="shared" ca="1" si="212"/>
        <v>-8186057289919503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-8186057289919503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-34108572041331.262</v>
      </c>
      <c r="L5820" s="444">
        <f t="shared" ca="1" si="212"/>
        <v>-8220165861960834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-8220165861960834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-34250691091503.473</v>
      </c>
      <c r="L5821" s="444">
        <f t="shared" ca="1" si="212"/>
        <v>-8254416553052337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-8254416553052337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-34393402304384.742</v>
      </c>
      <c r="L5822" s="444">
        <f t="shared" ca="1" si="212"/>
        <v>-8288809955356722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-8288809955356722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-34536708147319.676</v>
      </c>
      <c r="L5823" s="444">
        <f t="shared" ca="1" si="212"/>
        <v>-8323346663504042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-8323346663504042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-34680611097933.508</v>
      </c>
      <c r="L5824" s="444">
        <f t="shared" ca="1" si="212"/>
        <v>-8358027274601976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-8358027274601976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-34825113644174.902</v>
      </c>
      <c r="L5825" s="444">
        <f t="shared" ca="1" si="212"/>
        <v>-8392852388246151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-8392852388246151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-34970218284358.961</v>
      </c>
      <c r="L5826" s="444">
        <f t="shared" ca="1" si="212"/>
        <v>-8427822606530510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-8427822606530510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-35115927527210.461</v>
      </c>
      <c r="L5827" s="444">
        <f t="shared" ca="1" si="212"/>
        <v>-8462938534057720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-8462938534057720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-35262243891907.164</v>
      </c>
      <c r="L5828" s="444">
        <f t="shared" ca="1" si="212"/>
        <v>-8498200777949627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-8498200777949627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-35409169908123.445</v>
      </c>
      <c r="L5829" s="444">
        <f t="shared" ca="1" si="212"/>
        <v>-8533609947857750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-8533609947857750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-35556708116073.961</v>
      </c>
      <c r="L5830" s="444">
        <f t="shared" ca="1" si="212"/>
        <v>-8569166655973824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-8569166655973824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-35704861066557.602</v>
      </c>
      <c r="L5831" s="444">
        <f t="shared" ca="1" si="212"/>
        <v>-8604871517040382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-8604871517040382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-35853631321001.594</v>
      </c>
      <c r="L5832" s="444">
        <f t="shared" ca="1" si="212"/>
        <v>-8640725148361384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-8640725148361384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-36003021451505.766</v>
      </c>
      <c r="L5833" s="444">
        <f t="shared" ca="1" si="212"/>
        <v>-8676728169812890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-8676728169812890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-36153034040887.039</v>
      </c>
      <c r="L5834" s="444">
        <f t="shared" ca="1" si="212"/>
        <v>-8712881203853777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-8712881203853777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-36303671682724.07</v>
      </c>
      <c r="L5835" s="444">
        <f t="shared" ca="1" si="212"/>
        <v>-8749184875536501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-8749184875536501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-36454936981402.086</v>
      </c>
      <c r="L5836" s="444">
        <f t="shared" ca="1" si="212"/>
        <v>-8785639812517903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-8785639812517903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-36606832552157.93</v>
      </c>
      <c r="L5837" s="444">
        <f t="shared" ca="1" si="212"/>
        <v>-8822246645070061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-8822246645070061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-36759361021125.258</v>
      </c>
      <c r="L5838" s="444">
        <f t="shared" ca="1" si="212"/>
        <v>-8859006006091186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-8859006006091186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-36912525025379.938</v>
      </c>
      <c r="L5839" s="444">
        <f t="shared" ca="1" si="212"/>
        <v>-8895918531116566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-8895918531116566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-37066327212985.688</v>
      </c>
      <c r="L5840" s="444">
        <f t="shared" ca="1" si="212"/>
        <v>-8932984858329552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-8932984858329552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-37220770243039.797</v>
      </c>
      <c r="L5841" s="444">
        <f t="shared" ca="1" si="212"/>
        <v>-8970205628572592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-8970205628572592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-37375856785719.133</v>
      </c>
      <c r="L5842" s="444">
        <f t="shared" ca="1" si="212"/>
        <v>-9007581485358312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-9007581485358312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-37531589522326.297</v>
      </c>
      <c r="L5843" s="444">
        <f t="shared" ca="1" si="212"/>
        <v>-9045113074880638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-9045113074880638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-37687971145335.992</v>
      </c>
      <c r="L5844" s="444">
        <f t="shared" ca="1" si="212"/>
        <v>-9082801046025974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-9082801046025974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-37845004358441.555</v>
      </c>
      <c r="L5845" s="444">
        <f t="shared" ca="1" si="212"/>
        <v>-9120646050384416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-9120646050384416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-38002691876601.734</v>
      </c>
      <c r="L5846" s="444">
        <f t="shared" ca="1" si="212"/>
        <v>-9158648742261018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-9158648742261018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-38161036426087.578</v>
      </c>
      <c r="L5847" s="444">
        <f t="shared" ca="1" si="212"/>
        <v>-9196809778687106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-9196809778687106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-38320040744529.609</v>
      </c>
      <c r="L5848" s="444">
        <f t="shared" ca="1" si="212"/>
        <v>-9235129819431636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-9235129819431636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-38479707580965.148</v>
      </c>
      <c r="L5849" s="444">
        <f t="shared" ca="1" si="212"/>
        <v>-9273609527012602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-9273609527012602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-38640039695885.844</v>
      </c>
      <c r="L5850" s="444">
        <f t="shared" ca="1" si="212"/>
        <v>-9312249566708488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-9312249566708488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-38801039861285.367</v>
      </c>
      <c r="L5851" s="444">
        <f t="shared" ca="1" si="212"/>
        <v>-9351050606569774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-9351050606569774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-38962710860707.391</v>
      </c>
      <c r="L5852" s="444">
        <f t="shared" ca="1" si="212"/>
        <v>-9390013317430482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-9390013317430482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-39125055489293.672</v>
      </c>
      <c r="L5853" s="444">
        <f t="shared" ca="1" si="212"/>
        <v>-9429138372919776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-9429138372919776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-39288076553832.398</v>
      </c>
      <c r="L5854" s="444">
        <f t="shared" ca="1" si="212"/>
        <v>-9468426449473608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-9468426449473608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-39451776872806.703</v>
      </c>
      <c r="L5855" s="444">
        <f t="shared" ca="1" si="212"/>
        <v>-9507878226346414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-9507878226346414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-39616159276443.391</v>
      </c>
      <c r="L5856" s="444">
        <f t="shared" ca="1" si="212"/>
        <v>-9547494385622858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-9547494385622858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-39781226606761.906</v>
      </c>
      <c r="L5857" s="444">
        <f t="shared" ca="1" si="212"/>
        <v>-9587275612229620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-9587275612229620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-39946981717623.414</v>
      </c>
      <c r="L5858" s="444">
        <f t="shared" ca="1" si="212"/>
        <v>-9627222593947244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-9627222593947244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-40113427474780.18</v>
      </c>
      <c r="L5859" s="444">
        <f t="shared" ca="1" si="212"/>
        <v>-9667336021422024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-9667336021422024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-40280566755925.102</v>
      </c>
      <c r="L5860" s="444">
        <f t="shared" ca="1" si="212"/>
        <v>-9707616588177950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-9707616588177950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-40448402450741.461</v>
      </c>
      <c r="L5861" s="444">
        <f t="shared" ca="1" si="212"/>
        <v>-9748064990628692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-9748064990628692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-40616937460952.883</v>
      </c>
      <c r="L5862" s="444">
        <f t="shared" ca="1" si="212"/>
        <v>-9788681928089644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-9788681928089644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-40786174700373.516</v>
      </c>
      <c r="L5863" s="444">
        <f t="shared" ca="1" si="212"/>
        <v>-9829468102790018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-9829468102790018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-40956117094958.406</v>
      </c>
      <c r="L5864" s="444">
        <f t="shared" ca="1" si="212"/>
        <v>-9870424219884976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-9870424219884976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-41126767582854.063</v>
      </c>
      <c r="L5865" s="444">
        <f t="shared" ca="1" si="212"/>
        <v>-9911550987467830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-9911550987467830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-41298129114449.289</v>
      </c>
      <c r="L5866" s="444">
        <f t="shared" ca="1" si="212"/>
        <v>-9952849116582280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-9952849116582280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-41470204652426.164</v>
      </c>
      <c r="L5867" s="444">
        <f t="shared" ca="1" si="212"/>
        <v>-9994319321234706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-9994319321234706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-41642997171811.273</v>
      </c>
      <c r="L5868" s="444">
        <f t="shared" ca="1" si="212"/>
        <v>-1.0035962318406518E+16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-1.0035962318406518E+16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-41816509660027.156</v>
      </c>
      <c r="L5869" s="444">
        <f t="shared" ca="1" si="212"/>
        <v>-1.0077778828066546E+16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-1.0077778828066546E+16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-41990745116943.938</v>
      </c>
      <c r="L5870" s="444">
        <f t="shared" ca="1" si="212"/>
        <v>-1.011976957318349E+16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-1.011976957318349E+16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-42165706554931.211</v>
      </c>
      <c r="L5871" s="444">
        <f t="shared" ca="1" si="212"/>
        <v>-1.0161935279738422E+16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-1.0161935279738422E+16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-42341396998910.094</v>
      </c>
      <c r="L5872" s="444">
        <f t="shared" ca="1" si="212"/>
        <v>-1.0204276676737332E+16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-1.0204276676737332E+16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-42517819486405.547</v>
      </c>
      <c r="L5873" s="444">
        <f t="shared" ref="L5873:L6127" ca="1" si="217">I5873-J5873+K5873</f>
        <v>-1.0246794496223738E+16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-1.0246794496223738E+16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-42694977067598.906</v>
      </c>
      <c r="L5874" s="444">
        <f t="shared" ca="1" si="217"/>
        <v>-1.0289489473291336E+16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-1.0289489473291336E+16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-42872872805380.563</v>
      </c>
      <c r="L5875" s="444">
        <f t="shared" ca="1" si="217"/>
        <v>-1.0332362346096716E+16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-1.0332362346096716E+16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-43051509775402.984</v>
      </c>
      <c r="L5876" s="444">
        <f t="shared" ca="1" si="217"/>
        <v>-1.0375413855872118E+16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-1.0375413855872118E+16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-43230891066133.828</v>
      </c>
      <c r="L5877" s="444">
        <f t="shared" ca="1" si="217"/>
        <v>-1.0418644746938252E+16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-1.0418644746938252E+16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-43411019778909.383</v>
      </c>
      <c r="L5878" s="444">
        <f t="shared" ca="1" si="217"/>
        <v>-1.0462055766717162E+16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-1.0462055766717162E+16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-43591899027988.172</v>
      </c>
      <c r="L5879" s="444">
        <f t="shared" ca="1" si="217"/>
        <v>-1.050564766574515E+16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-1.050564766574515E+16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-43773531940604.789</v>
      </c>
      <c r="L5880" s="444">
        <f t="shared" ca="1" si="217"/>
        <v>-1.0549421197685754E+16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-1.0549421197685754E+16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-43955921657023.977</v>
      </c>
      <c r="L5881" s="444">
        <f t="shared" ca="1" si="217"/>
        <v>-1.0593377119342778E+16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-1.0593377119342778E+16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-44139071330594.906</v>
      </c>
      <c r="L5882" s="444">
        <f t="shared" ca="1" si="217"/>
        <v>-1.0637516190673372E+16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-1.0637516190673372E+16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-44322984127805.719</v>
      </c>
      <c r="L5883" s="444">
        <f t="shared" ca="1" si="217"/>
        <v>-1.0681839174801178E+16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-1.0681839174801178E+16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-44507663228338.242</v>
      </c>
      <c r="L5884" s="444">
        <f t="shared" ca="1" si="217"/>
        <v>-1.0726346838029516E+16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-1.0726346838029516E+16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-44693111825122.984</v>
      </c>
      <c r="L5885" s="444">
        <f t="shared" ca="1" si="217"/>
        <v>-1.0771039949854638E+16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-1.0771039949854638E+16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-44879333124394.328</v>
      </c>
      <c r="L5886" s="444">
        <f t="shared" ca="1" si="217"/>
        <v>-1.0815919282979032E+16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-1.0815919282979032E+16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-45066330345745.969</v>
      </c>
      <c r="L5887" s="444">
        <f t="shared" ca="1" si="217"/>
        <v>-1.0860985613324778E+16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-1.0860985613324778E+16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-45254106722186.578</v>
      </c>
      <c r="L5888" s="444">
        <f t="shared" ca="1" si="217"/>
        <v>-1.0906239720046964E+16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-1.0906239720046964E+16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-45442665500195.68</v>
      </c>
      <c r="L5889" s="444">
        <f t="shared" ca="1" si="217"/>
        <v>-1.095168238554716E+16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-1.095168238554716E+16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-45632009939779.836</v>
      </c>
      <c r="L5890" s="444">
        <f t="shared" ca="1" si="217"/>
        <v>-1.099731439548694E+16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-1.099731439548694E+16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-45822143314528.914</v>
      </c>
      <c r="L5891" s="444">
        <f t="shared" ca="1" si="217"/>
        <v>-1.1043136538801468E+16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-1.1043136538801468E+16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-46013068911672.781</v>
      </c>
      <c r="L5892" s="444">
        <f t="shared" ca="1" si="217"/>
        <v>-1.108914960771314E+16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-1.108914960771314E+16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-46204790032138.086</v>
      </c>
      <c r="L5893" s="444">
        <f t="shared" ca="1" si="217"/>
        <v>-1.1135354397745278E+16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-1.1135354397745278E+16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-46397309990605.328</v>
      </c>
      <c r="L5894" s="444">
        <f t="shared" ca="1" si="217"/>
        <v>-1.1181751707735884E+16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-1.1181751707735884E+16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-46590632115566.18</v>
      </c>
      <c r="L5895" s="444">
        <f t="shared" ca="1" si="217"/>
        <v>-1.122834233985145E+16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-1.122834233985145E+16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-46784759749381.039</v>
      </c>
      <c r="L5896" s="444">
        <f t="shared" ca="1" si="217"/>
        <v>-1.1275127099600832E+16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-1.1275127099600832E+16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-46979696248336.797</v>
      </c>
      <c r="L5897" s="444">
        <f t="shared" ca="1" si="217"/>
        <v>-1.1322106795849168E+16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-1.1322106795849168E+16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-47175444982704.867</v>
      </c>
      <c r="L5898" s="444">
        <f t="shared" ca="1" si="217"/>
        <v>-1.1369282240831872E+16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-1.1369282240831872E+16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-47372009336799.469</v>
      </c>
      <c r="L5899" s="444">
        <f t="shared" ca="1" si="217"/>
        <v>-1.1416654250168672E+16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-1.1416654250168672E+16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-47569392709036.133</v>
      </c>
      <c r="L5900" s="444">
        <f t="shared" ca="1" si="217"/>
        <v>-1.1464223642877708E+16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-1.1464223642877708E+16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-47767598511990.453</v>
      </c>
      <c r="L5901" s="444">
        <f t="shared" ca="1" si="217"/>
        <v>-1.1511991241389698E+16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-1.1511991241389698E+16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-47966630172457.078</v>
      </c>
      <c r="L5902" s="444">
        <f t="shared" ca="1" si="217"/>
        <v>-1.1559957871562156E+16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-1.1559957871562156E+16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-48166491131508.984</v>
      </c>
      <c r="L5903" s="444">
        <f t="shared" ca="1" si="217"/>
        <v>-1.1608124362693664E+16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-1.1608124362693664E+16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-48367184844556.93</v>
      </c>
      <c r="L5904" s="444">
        <f t="shared" ca="1" si="217"/>
        <v>-1.165649154753822E+16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-1.165649154753822E+16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-48568714781409.25</v>
      </c>
      <c r="L5905" s="444">
        <f t="shared" ca="1" si="217"/>
        <v>-1.170506026231963E+16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-1.170506026231963E+16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-48771084426331.789</v>
      </c>
      <c r="L5906" s="444">
        <f t="shared" ca="1" si="217"/>
        <v>-1.1753831346745962E+16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-1.1753831346745962E+16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-48974297278108.172</v>
      </c>
      <c r="L5907" s="444">
        <f t="shared" ca="1" si="217"/>
        <v>-1.180280564402407E+16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-1.180280564402407E+16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-49178356850100.289</v>
      </c>
      <c r="L5908" s="444">
        <f t="shared" ca="1" si="217"/>
        <v>-1.185198400087417E+16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-1.185198400087417E+16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-49383266670309.039</v>
      </c>
      <c r="L5909" s="444">
        <f t="shared" ca="1" si="217"/>
        <v>-1.190136726754448E+16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-1.190136726754448E+16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-49589030281435.336</v>
      </c>
      <c r="L5910" s="444">
        <f t="shared" ca="1" si="217"/>
        <v>-1.1950956297825916E+16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-1.1950956297825916E+16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-49795651240941.313</v>
      </c>
      <c r="L5911" s="444">
        <f t="shared" ca="1" si="217"/>
        <v>-1.2000751949066858E+16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-1.2000751949066858E+16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-50003133121111.906</v>
      </c>
      <c r="L5912" s="444">
        <f t="shared" ca="1" si="217"/>
        <v>-1.205075508218797E+16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-1.205075508218797E+16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-50211479509116.539</v>
      </c>
      <c r="L5913" s="444">
        <f t="shared" ca="1" si="217"/>
        <v>-1.2100966561697086E+16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-1.2100966561697086E+16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-50420694007071.188</v>
      </c>
      <c r="L5914" s="444">
        <f t="shared" ca="1" si="217"/>
        <v>-1.2151387255704158E+16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-1.2151387255704158E+16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-50630780232100.656</v>
      </c>
      <c r="L5915" s="444">
        <f t="shared" ca="1" si="217"/>
        <v>-1.2202018035936258E+16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-1.2202018035936258E+16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-50841741816401.078</v>
      </c>
      <c r="L5916" s="444">
        <f t="shared" ca="1" si="217"/>
        <v>-1.225285977775266E+16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-1.225285977775266E+16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-51053582407302.75</v>
      </c>
      <c r="L5917" s="444">
        <f t="shared" ca="1" si="217"/>
        <v>-1.2303913360159962E+16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-1.2303913360159962E+16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-51266305667333.172</v>
      </c>
      <c r="L5918" s="444">
        <f t="shared" ca="1" si="217"/>
        <v>-1.2355179665827296E+16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-1.2355179665827296E+16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-51479915274280.398</v>
      </c>
      <c r="L5919" s="444">
        <f t="shared" ca="1" si="217"/>
        <v>-1.2406659581101576E+16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-1.2406659581101576E+16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-51694414921256.563</v>
      </c>
      <c r="L5920" s="444">
        <f t="shared" ca="1" si="217"/>
        <v>-1.2458353996022832E+16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-1.2458353996022832E+16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-51909808316761.797</v>
      </c>
      <c r="L5921" s="444">
        <f t="shared" ca="1" si="217"/>
        <v>-1.2510263804339594E+16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-1.2510263804339594E+16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-52126099184748.305</v>
      </c>
      <c r="L5922" s="444">
        <f t="shared" ca="1" si="217"/>
        <v>-1.2562389903524342E+16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-1.2562389903524342E+16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-52343291264684.758</v>
      </c>
      <c r="L5923" s="444">
        <f t="shared" ca="1" si="217"/>
        <v>-1.2614733194789026E+16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-1.2614733194789026E+16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-52561388311620.938</v>
      </c>
      <c r="L5924" s="444">
        <f t="shared" ca="1" si="217"/>
        <v>-1.2667294583100646E+16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-1.2667294583100646E+16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-52780394096252.688</v>
      </c>
      <c r="L5925" s="444">
        <f t="shared" ca="1" si="217"/>
        <v>-1.2720074977196898E+16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-1.2720074977196898E+16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-53000312404987.078</v>
      </c>
      <c r="L5926" s="444">
        <f t="shared" ca="1" si="217"/>
        <v>-1.2773075289601886E+16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-1.2773075289601886E+16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-53221147040007.859</v>
      </c>
      <c r="L5927" s="444">
        <f t="shared" ca="1" si="217"/>
        <v>-1.2826296436641894E+16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-1.2826296436641894E+16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-53442901819341.227</v>
      </c>
      <c r="L5928" s="444">
        <f t="shared" ca="1" si="217"/>
        <v>-1.2879739338461236E+16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-1.2879739338461236E+16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-53665580576921.813</v>
      </c>
      <c r="L5929" s="444">
        <f t="shared" ca="1" si="217"/>
        <v>-1.2933404919038158E+16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-1.2933404919038158E+16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-53889187162658.992</v>
      </c>
      <c r="L5930" s="444">
        <f t="shared" ca="1" si="217"/>
        <v>-1.2987294106200816E+16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-1.2987294106200816E+16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-54113725442503.398</v>
      </c>
      <c r="L5931" s="444">
        <f t="shared" ca="1" si="217"/>
        <v>-1.304140783164332E+16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-1.304140783164332E+16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-54339199298513.836</v>
      </c>
      <c r="L5932" s="444">
        <f t="shared" ca="1" si="217"/>
        <v>-1.3095747030941834E+16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-1.3095747030941834E+16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-54565612628924.305</v>
      </c>
      <c r="L5933" s="444">
        <f t="shared" ca="1" si="217"/>
        <v>-1.3150312643570758E+16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-1.3150312643570758E+16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-54792969348211.492</v>
      </c>
      <c r="L5934" s="444">
        <f t="shared" ca="1" si="217"/>
        <v>-1.320510561291897E+16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-1.320510561291897E+16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-55021273387162.375</v>
      </c>
      <c r="L5935" s="444">
        <f t="shared" ca="1" si="217"/>
        <v>-1.3260126886306132E+16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-1.3260126886306132E+16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-55250528692942.219</v>
      </c>
      <c r="L5936" s="444">
        <f t="shared" ca="1" si="217"/>
        <v>-1.3315377414999074E+16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-1.3315377414999074E+16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-55480739229162.805</v>
      </c>
      <c r="L5937" s="444">
        <f t="shared" ca="1" si="217"/>
        <v>-1.3370858154228236E+16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-1.3370858154228236E+16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-55711908975950.984</v>
      </c>
      <c r="L5938" s="444">
        <f t="shared" ca="1" si="217"/>
        <v>-1.3426570063204186E+16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-1.3426570063204186E+16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-55944041930017.438</v>
      </c>
      <c r="L5939" s="444">
        <f t="shared" ca="1" si="217"/>
        <v>-1.3482514105134204E+16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-1.3482514105134204E+16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-56177142104725.852</v>
      </c>
      <c r="L5940" s="444">
        <f t="shared" ca="1" si="217"/>
        <v>-1.353869124723893E+16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-1.353869124723893E+16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-56411213530162.211</v>
      </c>
      <c r="L5941" s="444">
        <f t="shared" ca="1" si="217"/>
        <v>-1.3595102460769092E+16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-1.3595102460769092E+16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-56646260253204.547</v>
      </c>
      <c r="L5942" s="444">
        <f t="shared" ca="1" si="217"/>
        <v>-1.3651748721022296E+16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-1.3651748721022296E+16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-56882286337592.898</v>
      </c>
      <c r="L5943" s="444">
        <f t="shared" ca="1" si="217"/>
        <v>-1.3708631007359888E+16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-1.3708631007359888E+16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-57119295863999.531</v>
      </c>
      <c r="L5944" s="444">
        <f t="shared" ca="1" si="217"/>
        <v>-1.3765750303223888E+16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-1.3765750303223888E+16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-57357292930099.531</v>
      </c>
      <c r="L5945" s="444">
        <f t="shared" ca="1" si="217"/>
        <v>-1.3823107596153988E+16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-1.3823107596153988E+16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-57596281650641.617</v>
      </c>
      <c r="L5946" s="444">
        <f t="shared" ca="1" si="217"/>
        <v>-1.388070387780463E+16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-1.388070387780463E+16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-57836266157519.289</v>
      </c>
      <c r="L5947" s="444">
        <f t="shared" ca="1" si="217"/>
        <v>-1.393854014396215E+16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-1.393854014396215E+16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-58077250599842.289</v>
      </c>
      <c r="L5948" s="444">
        <f t="shared" ca="1" si="217"/>
        <v>-1.3996617394561992E+16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-1.3996617394561992E+16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-58319239144008.297</v>
      </c>
      <c r="L5949" s="444">
        <f t="shared" ca="1" si="217"/>
        <v>-1.4054936633706E+16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-1.4054936633706E+16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-58562235973775</v>
      </c>
      <c r="L5950" s="444">
        <f t="shared" ca="1" si="217"/>
        <v>-1.4113498869679776E+16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-1.4113498869679776E+16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-58806245290332.406</v>
      </c>
      <c r="L5951" s="444">
        <f t="shared" ca="1" si="217"/>
        <v>-1.4172305114970108E+16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-1.4172305114970108E+16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-59051271312375.461</v>
      </c>
      <c r="L5952" s="444">
        <f t="shared" ca="1" si="217"/>
        <v>-1.4231356386282484E+16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-1.4231356386282484E+16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-59297318276177.016</v>
      </c>
      <c r="L5953" s="444">
        <f t="shared" ca="1" si="217"/>
        <v>-1.4290653704558662E+16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-1.4290653704558662E+16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-59544390435661.094</v>
      </c>
      <c r="L5954" s="444">
        <f t="shared" ca="1" si="217"/>
        <v>-1.4350198094994324E+16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-1.4350198094994324E+16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-59792492062476.359</v>
      </c>
      <c r="L5955" s="444">
        <f t="shared" ca="1" si="217"/>
        <v>-1.44099905870568E+16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-1.44099905870568E+16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-60041627446070</v>
      </c>
      <c r="L5956" s="444">
        <f t="shared" ca="1" si="217"/>
        <v>-1.447003221450287E+16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-1.447003221450287E+16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-60291800893761.961</v>
      </c>
      <c r="L5957" s="444">
        <f t="shared" ca="1" si="217"/>
        <v>-1.4530324015396632E+16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-1.4530324015396632E+16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-60543016730819.305</v>
      </c>
      <c r="L5958" s="444">
        <f t="shared" ca="1" si="217"/>
        <v>-1.4590867032127452E+16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-1.4590867032127452E+16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-60795279300531.047</v>
      </c>
      <c r="L5959" s="444">
        <f t="shared" ca="1" si="217"/>
        <v>-1.4651662311427984E+16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-1.4651662311427984E+16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-61048592964283.266</v>
      </c>
      <c r="L5960" s="444">
        <f t="shared" ca="1" si="217"/>
        <v>-1.4712710904392268E+16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-1.4712710904392268E+16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-61302962101634.461</v>
      </c>
      <c r="L5961" s="444">
        <f t="shared" ca="1" si="217"/>
        <v>-1.4774013866493902E+16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-1.4774013866493902E+16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-61558391110391.258</v>
      </c>
      <c r="L5962" s="444">
        <f t="shared" ca="1" si="217"/>
        <v>-1.4835572257604294E+16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-1.4835572257604294E+16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-61814884406684.555</v>
      </c>
      <c r="L5963" s="444">
        <f t="shared" ca="1" si="217"/>
        <v>-1.4897387142010978E+16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-1.4897387142010978E+16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-62072446425045.734</v>
      </c>
      <c r="L5964" s="444">
        <f t="shared" ca="1" si="217"/>
        <v>-1.4959459588436024E+16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-1.4959459588436024E+16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-62331081618483.43</v>
      </c>
      <c r="L5965" s="444">
        <f t="shared" ca="1" si="217"/>
        <v>-1.5021790670054508E+16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-1.5021790670054508E+16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-62590794458560.445</v>
      </c>
      <c r="L5966" s="444">
        <f t="shared" ca="1" si="217"/>
        <v>-1.5084381464513068E+16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-1.5084381464513068E+16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-62851589435471.117</v>
      </c>
      <c r="L5967" s="444">
        <f t="shared" ca="1" si="217"/>
        <v>-1.514723305394854E+16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-1.514723305394854E+16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-63113471058118.914</v>
      </c>
      <c r="L5968" s="444">
        <f t="shared" ca="1" si="217"/>
        <v>-1.5210346525006658E+16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-1.5210346525006658E+16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-63376443854194.414</v>
      </c>
      <c r="L5969" s="444">
        <f t="shared" ca="1" si="217"/>
        <v>-1.5273722968860852E+16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-1.5273722968860852E+16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-63640512370253.547</v>
      </c>
      <c r="L5970" s="444">
        <f t="shared" ca="1" si="217"/>
        <v>-1.5337363481231106E+16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-1.5337363481231106E+16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-63905681171796.273</v>
      </c>
      <c r="L5971" s="444">
        <f t="shared" ca="1" si="217"/>
        <v>-1.5401269162402902E+16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-1.5401269162402902E+16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-64171954843345.43</v>
      </c>
      <c r="L5972" s="444">
        <f t="shared" ca="1" si="217"/>
        <v>-1.5465441117246248E+16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-1.5465441117246248E+16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-64439337988526.023</v>
      </c>
      <c r="L5973" s="444">
        <f t="shared" ca="1" si="217"/>
        <v>-1.5529880455234774E+16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-1.5529880455234774E+16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-64707835230144.883</v>
      </c>
      <c r="L5974" s="444">
        <f t="shared" ca="1" si="217"/>
        <v>-1.5594588290464918E+16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-1.5594588290464918E+16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-64977451210270.492</v>
      </c>
      <c r="L5975" s="444">
        <f t="shared" ca="1" si="217"/>
        <v>-1.5659565741675188E+16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-1.5659565741675188E+16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-65248190590313.281</v>
      </c>
      <c r="L5976" s="444">
        <f t="shared" ca="1" si="217"/>
        <v>-1.5724813932265502E+16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-1.5724813932265502E+16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-65520058051106.258</v>
      </c>
      <c r="L5977" s="444">
        <f t="shared" ca="1" si="217"/>
        <v>-1.5790333990316608E+16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-1.5790333990316608E+16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-65793058292985.859</v>
      </c>
      <c r="L5978" s="444">
        <f t="shared" ca="1" si="217"/>
        <v>-1.5856127048609594E+16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-1.5856127048609594E+16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-66067196035873.305</v>
      </c>
      <c r="L5979" s="444">
        <f t="shared" ca="1" si="217"/>
        <v>-1.5922194244645468E+16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-1.5922194244645468E+16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-66342476019356.109</v>
      </c>
      <c r="L5980" s="444">
        <f t="shared" ca="1" si="217"/>
        <v>-1.5988536720664824E+16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-1.5988536720664824E+16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-66618903002770.109</v>
      </c>
      <c r="L5981" s="444">
        <f t="shared" ca="1" si="217"/>
        <v>-1.6055155623667594E+16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-1.6055155623667594E+16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-66896481765281.633</v>
      </c>
      <c r="L5982" s="444">
        <f t="shared" ca="1" si="217"/>
        <v>-1.6122052105432876E+16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-1.6122052105432876E+16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-67175217105970.32</v>
      </c>
      <c r="L5983" s="444">
        <f t="shared" ca="1" si="217"/>
        <v>-1.6189227322538846E+16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-1.6189227322538846E+16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-67455113843911.859</v>
      </c>
      <c r="L5984" s="444">
        <f t="shared" ca="1" si="217"/>
        <v>-1.6256682436382758E+16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-1.6256682436382758E+16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-67736176818261.492</v>
      </c>
      <c r="L5985" s="444">
        <f t="shared" ca="1" si="217"/>
        <v>-1.632441861320102E+16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-1.632441861320102E+16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-68018410888337.594</v>
      </c>
      <c r="L5986" s="444">
        <f t="shared" ca="1" si="217"/>
        <v>-1.6392437024089358E+16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-1.6392437024089358E+16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-68301820933705.656</v>
      </c>
      <c r="L5987" s="444">
        <f t="shared" ca="1" si="217"/>
        <v>-1.6460738845023064E+16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-1.6460738845023064E+16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-68586411854262.766</v>
      </c>
      <c r="L5988" s="444">
        <f t="shared" ca="1" si="217"/>
        <v>-1.6529325256877326E+16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-1.6529325256877326E+16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-68872188570322.188</v>
      </c>
      <c r="L5989" s="444">
        <f t="shared" ca="1" si="217"/>
        <v>-1.6598197445447648E+16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-1.6598197445447648E+16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-69159156022698.523</v>
      </c>
      <c r="L5990" s="444">
        <f t="shared" ca="1" si="217"/>
        <v>-1.6667356601470346E+16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-1.6667356601470346E+16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-69447319172793.109</v>
      </c>
      <c r="L5991" s="444">
        <f t="shared" ca="1" si="217"/>
        <v>-1.673680392064314E+16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-1.673680392064314E+16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-69736683002679.75</v>
      </c>
      <c r="L5992" s="444">
        <f t="shared" ca="1" si="217"/>
        <v>-1.680654060364582E+16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-1.680654060364582E+16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-70027252515190.914</v>
      </c>
      <c r="L5993" s="444">
        <f t="shared" ca="1" si="217"/>
        <v>-1.687656785616101E+16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-1.687656785616101E+16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-70319032734004.211</v>
      </c>
      <c r="L5994" s="444">
        <f t="shared" ca="1" si="217"/>
        <v>-1.6946886888895014E+16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-1.6946886888895014E+16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-70612028703729.219</v>
      </c>
      <c r="L5995" s="444">
        <f t="shared" ca="1" si="217"/>
        <v>-1.7017498917598744E+16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-1.7017498917598744E+16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-70906245489994.766</v>
      </c>
      <c r="L5996" s="444">
        <f t="shared" ca="1" si="217"/>
        <v>-1.7088405163088738E+16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-1.7088405163088738E+16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-71201688179536.422</v>
      </c>
      <c r="L5997" s="444">
        <f t="shared" ca="1" si="217"/>
        <v>-1.7159606851268274E+16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-1.7159606851268274E+16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-71498361880284.469</v>
      </c>
      <c r="L5998" s="444">
        <f t="shared" ca="1" si="217"/>
        <v>-1.7231105213148558E+16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-1.7231105213148558E+16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-71796271721452.328</v>
      </c>
      <c r="L5999" s="444">
        <f t="shared" ca="1" si="217"/>
        <v>-1.730290148487001E+16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-1.730290148487001E+16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-72095422853625.031</v>
      </c>
      <c r="L6000" s="444">
        <f t="shared" ca="1" si="217"/>
        <v>-1.7374996907723636E+16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-1.7374996907723636E+16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-72395820448848.469</v>
      </c>
      <c r="L6001" s="444">
        <f t="shared" ca="1" si="217"/>
        <v>-1.7447392728172484E+16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-1.7447392728172484E+16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-72697469700718.688</v>
      </c>
      <c r="L6002" s="444">
        <f t="shared" ca="1" si="217"/>
        <v>-1.7520090197873202E+16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-1.7520090197873202E+16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-73000375824471.688</v>
      </c>
      <c r="L6003" s="444">
        <f t="shared" ca="1" si="217"/>
        <v>-1.7593090573697674E+16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-1.7593090573697674E+16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-73304544057073.641</v>
      </c>
      <c r="L6004" s="444">
        <f t="shared" ca="1" si="217"/>
        <v>-1.7666395117754748E+16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-1.7666395117754748E+16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-73609979657311.453</v>
      </c>
      <c r="L6005" s="444">
        <f t="shared" ca="1" si="217"/>
        <v>-1.774000509741206E+16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-1.774000509741206E+16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-73916687905883.594</v>
      </c>
      <c r="L6006" s="444">
        <f t="shared" ca="1" si="217"/>
        <v>-1.7813921785317944E+16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-1.7813921785317944E+16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-74224674105491.438</v>
      </c>
      <c r="L6007" s="444">
        <f t="shared" ca="1" si="217"/>
        <v>-1.7888146459423436E+16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-1.7888146459423436E+16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-74533943580930.984</v>
      </c>
      <c r="L6008" s="444">
        <f t="shared" ca="1" si="217"/>
        <v>-1.7962680403004366E+16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-1.7962680403004366E+16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-74844501679184.859</v>
      </c>
      <c r="L6009" s="444">
        <f t="shared" ca="1" si="217"/>
        <v>-1.8037524904683552E+16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-1.8037524904683552E+16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-75156353769514.797</v>
      </c>
      <c r="L6010" s="444">
        <f t="shared" ca="1" si="217"/>
        <v>-1.8112681258453068E+16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-1.8112681258453068E+16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-75469505243554.453</v>
      </c>
      <c r="L6011" s="444">
        <f t="shared" ca="1" si="217"/>
        <v>-1.8188150763696624E+16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-1.8188150763696624E+16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-75783961515402.594</v>
      </c>
      <c r="L6012" s="444">
        <f t="shared" ca="1" si="217"/>
        <v>-1.8263934725212028E+16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-1.8263934725212028E+16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-76099728021716.781</v>
      </c>
      <c r="L6013" s="444">
        <f t="shared" ca="1" si="217"/>
        <v>-1.8340034453233744E+16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-1.8340034453233744E+16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-76416810221807.266</v>
      </c>
      <c r="L6014" s="444">
        <f t="shared" ca="1" si="217"/>
        <v>-1.8416451263455552E+16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-1.8416451263455552E+16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-76735213597731.469</v>
      </c>
      <c r="L6015" s="444">
        <f t="shared" ca="1" si="217"/>
        <v>-1.8493186477053284E+16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-1.8493186477053284E+16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-77054943654388.688</v>
      </c>
      <c r="L6016" s="444">
        <f t="shared" ca="1" si="217"/>
        <v>-1.8570241420707672E+16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-1.8570241420707672E+16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-77376005919615.297</v>
      </c>
      <c r="L6017" s="444">
        <f t="shared" ca="1" si="217"/>
        <v>-1.8647617426627288E+16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-1.8647617426627288E+16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-77698405944280.359</v>
      </c>
      <c r="L6018" s="444">
        <f t="shared" ca="1" si="217"/>
        <v>-1.8725315832571568E+16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-1.8725315832571568E+16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-78022149302381.531</v>
      </c>
      <c r="L6019" s="444">
        <f t="shared" ca="1" si="217"/>
        <v>-1.8803337981873948E+16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-1.8803337981873948E+16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-78347241591141.453</v>
      </c>
      <c r="L6020" s="444">
        <f t="shared" ca="1" si="217"/>
        <v>-1.8881685223465088E+16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-1.8881685223465088E+16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-78673688431104.531</v>
      </c>
      <c r="L6021" s="444">
        <f t="shared" ca="1" si="217"/>
        <v>-1.8960358911896192E+16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-1.8960358911896192E+16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-79001495466234.125</v>
      </c>
      <c r="L6022" s="444">
        <f t="shared" ca="1" si="217"/>
        <v>-1.9039360407362428E+16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-1.9039360407362428E+16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-79330668364010.109</v>
      </c>
      <c r="L6023" s="444">
        <f t="shared" ca="1" si="217"/>
        <v>-1.911869107572644E+16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-1.911869107572644E+16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-79661212815526.828</v>
      </c>
      <c r="L6024" s="444">
        <f t="shared" ca="1" si="217"/>
        <v>-1.9198352288541968E+16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-1.9198352288541968E+16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-79993134535591.531</v>
      </c>
      <c r="L6025" s="444">
        <f t="shared" ca="1" si="217"/>
        <v>-1.927834542307756E+16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-1.927834542307756E+16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-80326439262823.172</v>
      </c>
      <c r="L6026" s="444">
        <f t="shared" ca="1" si="217"/>
        <v>-1.9358671862340384E+16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-1.9358671862340384E+16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-80661132759751.594</v>
      </c>
      <c r="L6027" s="444">
        <f t="shared" ca="1" si="217"/>
        <v>-1.9439332995100136E+16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-1.9439332995100136E+16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-80997220812917.234</v>
      </c>
      <c r="L6028" s="444">
        <f t="shared" ca="1" si="217"/>
        <v>-1.9520330215913052E+16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-1.9520330215913052E+16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-81334709232971.047</v>
      </c>
      <c r="L6029" s="444">
        <f t="shared" ca="1" si="217"/>
        <v>-1.9601664925146024E+16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-1.9601664925146024E+16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-81673603854775.094</v>
      </c>
      <c r="L6030" s="444">
        <f t="shared" ca="1" si="217"/>
        <v>-1.96833385290008E+16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-1.96833385290008E+16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-82013910537503.328</v>
      </c>
      <c r="L6031" s="444">
        <f t="shared" ca="1" si="217"/>
        <v>-1.9765352439538304E+16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-1.9765352439538304E+16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-82355635164742.938</v>
      </c>
      <c r="L6032" s="444">
        <f t="shared" ca="1" si="217"/>
        <v>-1.9847708074703048E+16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-1.9847708074703048E+16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-82698783644596.031</v>
      </c>
      <c r="L6033" s="444">
        <f t="shared" ca="1" si="217"/>
        <v>-1.9930406858347644E+16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-1.9930406858347644E+16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-83043361909781.844</v>
      </c>
      <c r="L6034" s="444">
        <f t="shared" ca="1" si="217"/>
        <v>-2.0013450220257424E+16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-2.0013450220257424E+16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-83389375917739.266</v>
      </c>
      <c r="L6035" s="444">
        <f t="shared" ca="1" si="217"/>
        <v>-2.0096839596175164E+16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-2.0096839596175164E+16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-83736831650729.844</v>
      </c>
      <c r="L6036" s="444">
        <f t="shared" ca="1" si="217"/>
        <v>-2.0180576427825892E+16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-2.0180576427825892E+16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-84085735115941.219</v>
      </c>
      <c r="L6037" s="444">
        <f t="shared" ca="1" si="217"/>
        <v>-2.0264662162941832E+16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-2.0264662162941832E+16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-84436092345590.969</v>
      </c>
      <c r="L6038" s="444">
        <f t="shared" ca="1" si="217"/>
        <v>-2.0349098255287424E+16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-2.0349098255287424E+16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-84787909397030.938</v>
      </c>
      <c r="L6039" s="444">
        <f t="shared" ca="1" si="217"/>
        <v>-2.0433886164684456E+16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-2.0433886164684456E+16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-85141192352851.906</v>
      </c>
      <c r="L6040" s="444">
        <f t="shared" ca="1" si="217"/>
        <v>-2.0519027357037308E+16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-2.0519027357037308E+16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-85495947320988.781</v>
      </c>
      <c r="L6041" s="444">
        <f t="shared" ca="1" si="217"/>
        <v>-2.0604523304358296E+16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-2.0604523304358296E+16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-85852180434826.234</v>
      </c>
      <c r="L6042" s="444">
        <f t="shared" ca="1" si="217"/>
        <v>-2.0690375484793124E+16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-2.0690375484793124E+16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-86209897853304.688</v>
      </c>
      <c r="L6043" s="444">
        <f t="shared" ca="1" si="217"/>
        <v>-2.0776585382646428E+16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-2.0776585382646428E+16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-86569105761026.781</v>
      </c>
      <c r="L6044" s="444">
        <f t="shared" ca="1" si="217"/>
        <v>-2.0863154488407456E+16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-2.0863154488407456E+16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-86929810368364.406</v>
      </c>
      <c r="L6045" s="444">
        <f t="shared" ca="1" si="217"/>
        <v>-2.095008429877582E+16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-2.095008429877582E+16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-87292017911565.922</v>
      </c>
      <c r="L6046" s="444">
        <f t="shared" ca="1" si="217"/>
        <v>-2.1037376316687384E+16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-2.1037376316687384E+16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-87655734652864.094</v>
      </c>
      <c r="L6047" s="444">
        <f t="shared" ca="1" si="217"/>
        <v>-2.1125032051340248E+16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-2.1125032051340248E+16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-88020966880584.359</v>
      </c>
      <c r="L6048" s="444">
        <f t="shared" ca="1" si="217"/>
        <v>-2.1213053018220832E+16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-2.1213053018220832E+16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-88387720909253.469</v>
      </c>
      <c r="L6049" s="444">
        <f t="shared" ca="1" si="217"/>
        <v>-2.1301440739130084E+16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-2.1301440739130084E+16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-88756003079708.688</v>
      </c>
      <c r="L6050" s="444">
        <f t="shared" ca="1" si="217"/>
        <v>-2.1390196742209792E+16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-2.1390196742209792E+16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-89125819759207.469</v>
      </c>
      <c r="L6051" s="444">
        <f t="shared" ca="1" si="217"/>
        <v>-2.1479322561969E+16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-2.1479322561969E+16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-89497177341537.5</v>
      </c>
      <c r="L6052" s="444">
        <f t="shared" ca="1" si="217"/>
        <v>-2.1568819739310536E+16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-2.1568819739310536E+16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-89870082247127.234</v>
      </c>
      <c r="L6053" s="444">
        <f t="shared" ca="1" si="217"/>
        <v>-2.1658689821557664E+16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-2.1658689821557664E+16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-90244540923156.938</v>
      </c>
      <c r="L6054" s="444">
        <f t="shared" ca="1" si="217"/>
        <v>-2.174893436248082E+16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-2.174893436248082E+16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-90620559843670.078</v>
      </c>
      <c r="L6055" s="444">
        <f t="shared" ca="1" si="217"/>
        <v>-2.1839554922324492E+16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-2.1839554922324492E+16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-90998145509685.375</v>
      </c>
      <c r="L6056" s="444">
        <f t="shared" ca="1" si="217"/>
        <v>-2.1930553067834176E+16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-2.1930553067834176E+16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-91377304449309.063</v>
      </c>
      <c r="L6057" s="444">
        <f t="shared" ca="1" si="217"/>
        <v>-2.2021930372283484E+16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-2.2021930372283484E+16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-91758043217847.844</v>
      </c>
      <c r="L6058" s="444">
        <f t="shared" ca="1" si="217"/>
        <v>-2.2113688415501332E+16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-2.2113688415501332E+16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-92140368397922.219</v>
      </c>
      <c r="L6059" s="444">
        <f t="shared" ca="1" si="217"/>
        <v>-2.2205828783899256E+16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-2.2205828783899256E+16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-92524286599580.234</v>
      </c>
      <c r="L6060" s="444">
        <f t="shared" ca="1" si="217"/>
        <v>-2.2298353070498836E+16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-2.2298353070498836E+16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-92909804460411.813</v>
      </c>
      <c r="L6061" s="444">
        <f t="shared" ca="1" si="217"/>
        <v>-2.2391262874959248E+16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-2.2391262874959248E+16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-93296928645663.531</v>
      </c>
      <c r="L6062" s="444">
        <f t="shared" ca="1" si="217"/>
        <v>-2.2484559803604912E+16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-2.2484559803604912E+16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-93685665848353.797</v>
      </c>
      <c r="L6063" s="444">
        <f t="shared" ca="1" si="217"/>
        <v>-2.2578245469453264E+16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-2.2578245469453264E+16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-94076022789388.594</v>
      </c>
      <c r="L6064" s="444">
        <f t="shared" ca="1" si="217"/>
        <v>-2.2672321492242652E+16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-2.2672321492242652E+16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-94468006217677.719</v>
      </c>
      <c r="L6065" s="444">
        <f t="shared" ca="1" si="217"/>
        <v>-2.2766789498460328E+16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-2.2766789498460328E+16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-94861622910251.359</v>
      </c>
      <c r="L6066" s="444">
        <f t="shared" ca="1" si="217"/>
        <v>-2.286165112137058E+16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-2.286165112137058E+16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-95256879672377.422</v>
      </c>
      <c r="L6067" s="444">
        <f t="shared" ca="1" si="217"/>
        <v>-2.2956908001042956E+16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-2.2956908001042956E+16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-95653783337678.984</v>
      </c>
      <c r="L6068" s="444">
        <f t="shared" ca="1" si="217"/>
        <v>-2.3052561784380636E+16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-2.3052561784380636E+16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-96052340768252.656</v>
      </c>
      <c r="L6069" s="444">
        <f t="shared" ca="1" si="217"/>
        <v>-2.3148614125148888E+16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-2.3148614125148888E+16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-96452558854787.031</v>
      </c>
      <c r="L6070" s="444">
        <f t="shared" ca="1" si="217"/>
        <v>-2.3245066684003676E+16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-2.3245066684003676E+16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-96854444516681.984</v>
      </c>
      <c r="L6071" s="444">
        <f t="shared" ca="1" si="217"/>
        <v>-2.3341921128520356E+16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-2.3341921128520356E+16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-97258004702168.156</v>
      </c>
      <c r="L6072" s="444">
        <f t="shared" ca="1" si="217"/>
        <v>-2.3439179133222524E+16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-2.3439179133222524E+16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-97663246388427.188</v>
      </c>
      <c r="L6073" s="444">
        <f t="shared" ca="1" si="217"/>
        <v>-2.3536842379610952E+16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-2.3536842379610952E+16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-98070176581712.297</v>
      </c>
      <c r="L6074" s="444">
        <f t="shared" ca="1" si="217"/>
        <v>-2.3634912556192664E+16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-2.3634912556192664E+16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-98478802317469.438</v>
      </c>
      <c r="L6075" s="444">
        <f t="shared" ca="1" si="217"/>
        <v>-2.3733391358510132E+16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-2.3733391358510132E+16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-98889130660458.875</v>
      </c>
      <c r="L6076" s="444">
        <f t="shared" ca="1" si="217"/>
        <v>-2.3832280489170592E+16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-2.3832280489170592E+16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-99301168704877.469</v>
      </c>
      <c r="L6077" s="444">
        <f t="shared" ca="1" si="217"/>
        <v>-2.3931581657875468E+16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-2.3931581657875468E+16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-99714923574481.109</v>
      </c>
      <c r="L6078" s="444">
        <f t="shared" ca="1" si="217"/>
        <v>-2.4031296581449948E+16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-2.4031296581449948E+16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-100130402422708.11</v>
      </c>
      <c r="L6079" s="444">
        <f t="shared" ca="1" si="217"/>
        <v>-2.4131426983872656E+16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-2.4131426983872656E+16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-100547612432802.73</v>
      </c>
      <c r="L6080" s="444">
        <f t="shared" ca="1" si="217"/>
        <v>-2.423197459630546E+16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-2.423197459630546E+16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-100966560817939.42</v>
      </c>
      <c r="L6081" s="444">
        <f t="shared" ca="1" si="217"/>
        <v>-2.43329411571234E+16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-2.43329411571234E+16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-101387254821347.5</v>
      </c>
      <c r="L6082" s="444">
        <f t="shared" ca="1" si="217"/>
        <v>-2.4434328411944748E+16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-2.4434328411944748E+16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-101809701716436.45</v>
      </c>
      <c r="L6083" s="444">
        <f t="shared" ca="1" si="217"/>
        <v>-2.4536138113661184E+16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-2.4536138113661184E+16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-102233908806921.59</v>
      </c>
      <c r="L6084" s="444">
        <f t="shared" ca="1" si="217"/>
        <v>-2.4638372022468104E+16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-2.4638372022468104E+16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-102659883426950.44</v>
      </c>
      <c r="L6085" s="444">
        <f t="shared" ca="1" si="217"/>
        <v>-2.4741031905895056E+16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-2.4741031905895056E+16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-103087632941229.41</v>
      </c>
      <c r="L6086" s="444">
        <f t="shared" ca="1" si="217"/>
        <v>-2.4844119538836284E+16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-2.4844119538836284E+16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-103517164745151.19</v>
      </c>
      <c r="L6087" s="444">
        <f t="shared" ca="1" si="217"/>
        <v>-2.4947636703581436E+16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-2.4947636703581436E+16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-103948486264922.66</v>
      </c>
      <c r="L6088" s="444">
        <f t="shared" ca="1" si="217"/>
        <v>-2.505158518984636E+16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-2.505158518984636E+16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-104381604957693.17</v>
      </c>
      <c r="L6089" s="444">
        <f t="shared" ca="1" si="217"/>
        <v>-2.5155966794804052E+16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-2.5155966794804052E+16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-104816528311683.55</v>
      </c>
      <c r="L6090" s="444">
        <f t="shared" ca="1" si="217"/>
        <v>-2.5260783323115736E+16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-2.5260783323115736E+16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-105253263846315.56</v>
      </c>
      <c r="L6091" s="444">
        <f t="shared" ca="1" si="217"/>
        <v>-2.5366036586962052E+16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-2.5366036586962052E+16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-105691819112341.88</v>
      </c>
      <c r="L6092" s="444">
        <f t="shared" ca="1" si="217"/>
        <v>-2.5471728406074392E+16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-2.5471728406074392E+16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-106132201691976.63</v>
      </c>
      <c r="L6093" s="444">
        <f t="shared" ca="1" si="217"/>
        <v>-2.5577860607766368E+16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-2.5577860607766368E+16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-106574419199026.53</v>
      </c>
      <c r="L6094" s="444">
        <f t="shared" ca="1" si="217"/>
        <v>-2.5684435026965396E+16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-2.5684435026965396E+16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-107018479279022.48</v>
      </c>
      <c r="L6095" s="444">
        <f t="shared" ca="1" si="217"/>
        <v>-2.579145350624442E+16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-2.579145350624442E+16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-107464389609351.75</v>
      </c>
      <c r="L6096" s="444">
        <f t="shared" ca="1" si="217"/>
        <v>-2.5898917895853772E+16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-2.5898917895853772E+16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-107912157899390.72</v>
      </c>
      <c r="L6097" s="444">
        <f t="shared" ca="1" si="217"/>
        <v>-2.6006830053753164E+16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-2.6006830053753164E+16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-108361791890638.19</v>
      </c>
      <c r="L6098" s="444">
        <f t="shared" ca="1" si="217"/>
        <v>-2.6115191845643804E+16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-2.6115191845643804E+16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-108813299356849.19</v>
      </c>
      <c r="L6099" s="444">
        <f t="shared" ca="1" si="217"/>
        <v>-2.6224005145000652E+16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-2.6224005145000652E+16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-109266688104169.38</v>
      </c>
      <c r="L6100" s="444">
        <f t="shared" ca="1" si="217"/>
        <v>-2.633327183310482E+16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-2.633327183310482E+16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-109721965971270.08</v>
      </c>
      <c r="L6101" s="444">
        <f t="shared" ca="1" si="217"/>
        <v>-2.6442993799076092E+16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-2.6442993799076092E+16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-110179140829483.72</v>
      </c>
      <c r="L6102" s="444">
        <f t="shared" ca="1" si="217"/>
        <v>-2.6553172939905576E+16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-2.6553172939905576E+16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-110638220582939.91</v>
      </c>
      <c r="L6103" s="444">
        <f t="shared" ca="1" si="217"/>
        <v>-2.6663811160488516E+16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-2.6663811160488516E+16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-111099213168702.16</v>
      </c>
      <c r="L6104" s="444">
        <f t="shared" ca="1" si="217"/>
        <v>-2.677491037365722E+16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-2.677491037365722E+16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-111562126556905.08</v>
      </c>
      <c r="L6105" s="444">
        <f t="shared" ca="1" si="217"/>
        <v>-2.6886472500214124E+16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-2.6886472500214124E+16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-112026968750892.19</v>
      </c>
      <c r="L6106" s="444">
        <f t="shared" ca="1" si="217"/>
        <v>-2.6998499468965016E+16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-2.6998499468965016E+16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-112493747787354.23</v>
      </c>
      <c r="L6107" s="444">
        <f t="shared" ca="1" si="217"/>
        <v>-2.7110993216752372E+16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-2.7110993216752372E+16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-112962471736468.22</v>
      </c>
      <c r="L6108" s="444">
        <f t="shared" ca="1" si="217"/>
        <v>-2.722395568848884E+16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-2.722395568848884E+16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-113433148702036.83</v>
      </c>
      <c r="L6109" s="444">
        <f t="shared" ca="1" si="217"/>
        <v>-2.7337388837190876E+16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-2.7337388837190876E+16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-113905786821628.64</v>
      </c>
      <c r="L6110" s="444">
        <f t="shared" ca="1" si="217"/>
        <v>-2.7451294624012504E+16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-2.7451294624012504E+16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-114380394266718.77</v>
      </c>
      <c r="L6111" s="444">
        <f t="shared" ca="1" si="217"/>
        <v>-2.7565675018279224E+16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-2.7565675018279224E+16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-114856979242830.09</v>
      </c>
      <c r="L6112" s="444">
        <f t="shared" ca="1" si="217"/>
        <v>-2.7680531997522056E+16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-2.7680531997522056E+16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-115335549989675.23</v>
      </c>
      <c r="L6113" s="444">
        <f t="shared" ca="1" si="217"/>
        <v>-2.7795867547511732E+16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-2.7795867547511732E+16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-115816114781298.88</v>
      </c>
      <c r="L6114" s="444">
        <f t="shared" ca="1" si="217"/>
        <v>-2.7911683662293032E+16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-2.7911683662293032E+16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-116298681926220.97</v>
      </c>
      <c r="L6115" s="444">
        <f t="shared" ca="1" si="217"/>
        <v>-2.8027982344219252E+16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-2.8027982344219252E+16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-116783259767580.22</v>
      </c>
      <c r="L6116" s="444">
        <f t="shared" ca="1" si="217"/>
        <v>-2.8144765603986832E+16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-2.8144765603986832E+16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-117269856683278.47</v>
      </c>
      <c r="L6117" s="444">
        <f t="shared" ca="1" si="217"/>
        <v>-2.8262035460670112E+16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-2.8262035460670112E+16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-117758481086125.48</v>
      </c>
      <c r="L6118" s="444">
        <f t="shared" ca="1" si="217"/>
        <v>-2.8379793941756236E+16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-2.8379793941756236E+16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-118249141423984.31</v>
      </c>
      <c r="L6119" s="444">
        <f t="shared" ca="1" si="217"/>
        <v>-2.849804308318022E+16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-2.849804308318022E+16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-118741846179917.58</v>
      </c>
      <c r="L6120" s="444">
        <f t="shared" ca="1" si="217"/>
        <v>-2.8616784929360136E+16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-2.8616784929360136E+16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-119236603872333.89</v>
      </c>
      <c r="L6121" s="444">
        <f t="shared" ca="1" si="217"/>
        <v>-2.8736021533232468E+16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-2.8736021533232468E+16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-119733423055135.28</v>
      </c>
      <c r="L6122" s="444">
        <f t="shared" ca="1" si="217"/>
        <v>-2.8855754956287604E+16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-2.8855754956287604E+16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-120232312317865.02</v>
      </c>
      <c r="L6123" s="444">
        <f t="shared" ca="1" si="217"/>
        <v>-2.8975987268605468E+16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-2.8975987268605468E+16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-120733280285856.11</v>
      </c>
      <c r="L6124" s="444">
        <f t="shared" ca="1" si="217"/>
        <v>-2.9096720548891324E+16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-2.9096720548891324E+16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-121236335620380.52</v>
      </c>
      <c r="L6125" s="444">
        <f t="shared" ca="1" si="217"/>
        <v>-2.9217956884511704E+16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-2.9217956884511704E+16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-121741487018798.77</v>
      </c>
      <c r="L6126" s="444">
        <f t="shared" ca="1" si="217"/>
        <v>-2.9339698371530504E+16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-2.9339698371530504E+16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-122248743214710.44</v>
      </c>
      <c r="L6127" s="444">
        <f t="shared" ca="1" si="217"/>
        <v>-2.9461947114745216E+16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-2.9461947114745216E+16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-122758112978105.06</v>
      </c>
      <c r="L6128" s="444">
        <f t="shared" ref="L6128:L6250" ca="1" si="222">I6128-J6128+K6128</f>
        <v>-2.958470522772332E+16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-2.958470522772332E+16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-123269605115513.83</v>
      </c>
      <c r="L6129" s="444">
        <f t="shared" ca="1" si="222"/>
        <v>-2.9707974832838832E+16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-2.9707974832838832E+16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-123783228470161.8</v>
      </c>
      <c r="L6130" s="444">
        <f t="shared" ca="1" si="222"/>
        <v>-2.9831758061308992E+16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-2.9831758061308992E+16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-124298991922120.81</v>
      </c>
      <c r="L6131" s="444">
        <f t="shared" ca="1" si="222"/>
        <v>-2.9956057053231112E+16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-2.9956057053231112E+16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-124816904388462.97</v>
      </c>
      <c r="L6132" s="444">
        <f t="shared" ca="1" si="222"/>
        <v>-3.0080873957619576E+16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-3.0080873957619576E+16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-125336974823414.88</v>
      </c>
      <c r="L6133" s="444">
        <f t="shared" ca="1" si="222"/>
        <v>-3.0206210932442992E+16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-3.0206210932442992E+16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-125859212218512.48</v>
      </c>
      <c r="L6134" s="444">
        <f t="shared" ca="1" si="222"/>
        <v>-3.0332070144661504E+16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-3.0332070144661504E+16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-126383625602756.27</v>
      </c>
      <c r="L6135" s="444">
        <f t="shared" ca="1" si="222"/>
        <v>-3.045845377026426E+16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-3.045845377026426E+16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-126910224042767.77</v>
      </c>
      <c r="L6136" s="444">
        <f t="shared" ca="1" si="222"/>
        <v>-3.0585363994307028E+16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-3.0585363994307028E+16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-127439016642945.97</v>
      </c>
      <c r="L6137" s="444">
        <f t="shared" ca="1" si="222"/>
        <v>-3.0712803010949972E+16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-3.0712803010949972E+16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-127970012545624.89</v>
      </c>
      <c r="L6138" s="444">
        <f t="shared" ca="1" si="222"/>
        <v>-3.0840773023495596E+16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-3.0840773023495596E+16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-128503220931231.64</v>
      </c>
      <c r="L6139" s="444">
        <f t="shared" ca="1" si="222"/>
        <v>-3.0969276244426828E+16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-3.0969276244426828E+16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-129038651018445.13</v>
      </c>
      <c r="L6140" s="444">
        <f t="shared" ca="1" si="222"/>
        <v>-3.1098314895445272E+16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-3.1098314895445272E+16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-129576312064355.28</v>
      </c>
      <c r="L6141" s="444">
        <f t="shared" ca="1" si="222"/>
        <v>-3.1227891207509628E+16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-3.1227891207509628E+16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-130116213364623.44</v>
      </c>
      <c r="L6142" s="444">
        <f t="shared" ca="1" si="222"/>
        <v>-3.1358007420874252E+16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-3.1358007420874252E+16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-130658364253642.73</v>
      </c>
      <c r="L6143" s="444">
        <f t="shared" ca="1" si="222"/>
        <v>-3.1488665785127896E+16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-3.1488665785127896E+16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-131202774104699.58</v>
      </c>
      <c r="L6144" s="444">
        <f t="shared" ca="1" si="222"/>
        <v>-3.1619868559232596E+16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-3.1619868559232596E+16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-131749452330135.81</v>
      </c>
      <c r="L6145" s="444">
        <f t="shared" ca="1" si="222"/>
        <v>-3.1751618011562732E+16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-3.1751618011562732E+16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-132298408381511.38</v>
      </c>
      <c r="L6146" s="444">
        <f t="shared" ca="1" si="222"/>
        <v>-3.1883916419944244E+16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-3.1883916419944244E+16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-132849651749767.69</v>
      </c>
      <c r="L6147" s="444">
        <f t="shared" ca="1" si="222"/>
        <v>-3.2016766071694012E+16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-3.2016766071694012E+16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-133403191965391.72</v>
      </c>
      <c r="L6148" s="444">
        <f t="shared" ca="1" si="222"/>
        <v>-3.2150169263659404E+16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-3.2150169263659404E+16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-133959038598580.84</v>
      </c>
      <c r="L6149" s="444">
        <f t="shared" ca="1" si="222"/>
        <v>-3.2284128302257984E+16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-3.2284128302257984E+16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-134517201259408.25</v>
      </c>
      <c r="L6150" s="444">
        <f t="shared" ca="1" si="222"/>
        <v>-3.2418645503517392E+16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-3.2418645503517392E+16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-135077689597989.13</v>
      </c>
      <c r="L6151" s="444">
        <f t="shared" ca="1" si="222"/>
        <v>-3.255372319311538E+16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-3.255372319311538E+16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-135640513304647.42</v>
      </c>
      <c r="L6152" s="444">
        <f t="shared" ca="1" si="222"/>
        <v>-3.2689363706420028E+16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-3.2689363706420028E+16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-136205682110083.44</v>
      </c>
      <c r="L6153" s="444">
        <f t="shared" ca="1" si="222"/>
        <v>-3.2825569388530112E+16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-3.2825569388530112E+16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-136773205785542.11</v>
      </c>
      <c r="L6154" s="444">
        <f t="shared" ca="1" si="222"/>
        <v>-3.2962342594315656E+16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-3.2962342594315656E+16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-137343094142981.89</v>
      </c>
      <c r="L6155" s="444">
        <f t="shared" ca="1" si="222"/>
        <v>-3.3099685688458636E+16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-3.3099685688458636E+16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-137915357035244.31</v>
      </c>
      <c r="L6156" s="444">
        <f t="shared" ca="1" si="222"/>
        <v>-3.323760104549388E+16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-3.323760104549388E+16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-138490004356224.5</v>
      </c>
      <c r="L6157" s="444">
        <f t="shared" ca="1" si="222"/>
        <v>-3.3376091049850104E+16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-3.3376091049850104E+16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-139067046041042.09</v>
      </c>
      <c r="L6158" s="444">
        <f t="shared" ca="1" si="222"/>
        <v>-3.3515158095891148E+16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-3.3515158095891148E+16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-139646492066213.09</v>
      </c>
      <c r="L6159" s="444">
        <f t="shared" ca="1" si="222"/>
        <v>-3.365480458795736E+16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-3.365480458795736E+16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-140228352449822.33</v>
      </c>
      <c r="L6160" s="444">
        <f t="shared" ca="1" si="222"/>
        <v>-3.3795032940407184E+16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-3.3795032940407184E+16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-140812637251696.59</v>
      </c>
      <c r="L6161" s="444">
        <f t="shared" ca="1" si="222"/>
        <v>-3.393584557765888E+16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-3.393584557765888E+16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-141399356573578.69</v>
      </c>
      <c r="L6162" s="444">
        <f t="shared" ca="1" si="222"/>
        <v>-3.407724493423246E+16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-3.407724493423246E+16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-141988520559301.91</v>
      </c>
      <c r="L6163" s="444">
        <f t="shared" ca="1" si="222"/>
        <v>-3.421923345479176E+16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-3.421923345479176E+16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-142580139394965.69</v>
      </c>
      <c r="L6164" s="444">
        <f t="shared" ca="1" si="222"/>
        <v>-3.4361813594186724E+16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-3.4361813594186724E+16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-143174223309111.34</v>
      </c>
      <c r="L6165" s="444">
        <f t="shared" ca="1" si="222"/>
        <v>-3.4504987817495836E+16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-3.4504987817495836E+16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-143770782572899.34</v>
      </c>
      <c r="L6166" s="444">
        <f t="shared" ca="1" si="222"/>
        <v>-3.4648758600068736E+16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-3.4648758600068736E+16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-144369827500286.41</v>
      </c>
      <c r="L6167" s="444">
        <f t="shared" ca="1" si="222"/>
        <v>-3.4793128427569024E+16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-3.4793128427569024E+16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-144971368448204.25</v>
      </c>
      <c r="L6168" s="444">
        <f t="shared" ca="1" si="222"/>
        <v>-3.4938099796017228E+16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-3.4938099796017228E+16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-145575415816738.44</v>
      </c>
      <c r="L6169" s="444">
        <f t="shared" ca="1" si="222"/>
        <v>-3.5083675211833968E+16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-3.5083675211833968E+16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-146181980049308.22</v>
      </c>
      <c r="L6170" s="444">
        <f t="shared" ca="1" si="222"/>
        <v>-3.5229857191883276E+16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-3.5229857191883276E+16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-146791071632846.97</v>
      </c>
      <c r="L6171" s="444">
        <f t="shared" ca="1" si="222"/>
        <v>-3.5376648263516124E+16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-3.5376648263516124E+16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-147402701097983.84</v>
      </c>
      <c r="L6172" s="444">
        <f t="shared" ca="1" si="222"/>
        <v>-3.5524050964614108E+16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-3.5524050964614108E+16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-148016879019225.44</v>
      </c>
      <c r="L6173" s="444">
        <f t="shared" ca="1" si="222"/>
        <v>-3.5672067843633332E+16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-3.5672067843633332E+16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-148633616015138.88</v>
      </c>
      <c r="L6174" s="444">
        <f t="shared" ca="1" si="222"/>
        <v>-3.5820701459648472E+16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-3.5820701459648472E+16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-149252922748535.31</v>
      </c>
      <c r="L6175" s="444">
        <f t="shared" ca="1" si="222"/>
        <v>-3.5969954382397008E+16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-3.5969954382397008E+16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-149874809926654.19</v>
      </c>
      <c r="L6176" s="444">
        <f t="shared" ca="1" si="222"/>
        <v>-3.6119829192323664E+16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-3.6119829192323664E+16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-150499288301348.59</v>
      </c>
      <c r="L6177" s="444">
        <f t="shared" ca="1" si="222"/>
        <v>-3.6270328480625016E+16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-3.6270328480625016E+16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-151126368669270.91</v>
      </c>
      <c r="L6178" s="444">
        <f t="shared" ca="1" si="222"/>
        <v>-3.6421454849294288E+16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-3.6421454849294288E+16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-151756061872059.53</v>
      </c>
      <c r="L6179" s="444">
        <f t="shared" ca="1" si="222"/>
        <v>-3.6573210911166344E+16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-3.6573210911166344E+16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-152388378796526.44</v>
      </c>
      <c r="L6180" s="444">
        <f t="shared" ca="1" si="222"/>
        <v>-3.6725599289962872E+16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-3.6725599289962872E+16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-153023330374845.31</v>
      </c>
      <c r="L6181" s="444">
        <f t="shared" ca="1" si="222"/>
        <v>-3.687862262033772E+16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-3.687862262033772E+16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-153660927584740.5</v>
      </c>
      <c r="L6182" s="444">
        <f t="shared" ca="1" si="222"/>
        <v>-3.7032283547922464E+16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-3.7032283547922464E+16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-154301181449676.94</v>
      </c>
      <c r="L6183" s="444">
        <f t="shared" ca="1" si="222"/>
        <v>-3.7186584729372144E+16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-3.7186584729372144E+16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-154944103039050.59</v>
      </c>
      <c r="L6184" s="444">
        <f t="shared" ca="1" si="222"/>
        <v>-3.7341528832411192E+16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-3.7341528832411192E+16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-155589703468379.97</v>
      </c>
      <c r="L6185" s="444">
        <f t="shared" ca="1" si="222"/>
        <v>-3.7497118535879568E+16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-3.7497118535879568E+16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-156237993899498.19</v>
      </c>
      <c r="L6186" s="444">
        <f t="shared" ca="1" si="222"/>
        <v>-3.7653356529779064E+16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-3.7653356529779064E+16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-156888985540746.09</v>
      </c>
      <c r="L6187" s="444">
        <f t="shared" ca="1" si="222"/>
        <v>-3.7810245515319808E+16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-3.7810245515319808E+16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-157542689647165.88</v>
      </c>
      <c r="L6188" s="444">
        <f t="shared" ca="1" si="222"/>
        <v>-3.7967788204966976E+16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-3.7967788204966976E+16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-158199117520695.72</v>
      </c>
      <c r="L6189" s="444">
        <f t="shared" ca="1" si="222"/>
        <v>-3.8125987322487672E+16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-3.8125987322487672E+16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-158858280510365.31</v>
      </c>
      <c r="L6190" s="444">
        <f t="shared" ca="1" si="222"/>
        <v>-3.828484560299804E+16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-3.828484560299804E+16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-159520190012491.84</v>
      </c>
      <c r="L6191" s="444">
        <f t="shared" ca="1" si="222"/>
        <v>-3.8444365793010528E+16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-3.8444365793010528E+16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-160184857470877.19</v>
      </c>
      <c r="L6192" s="444">
        <f t="shared" ca="1" si="222"/>
        <v>-3.8604550650481408E+16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-3.8604550650481408E+16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-160852294377005.88</v>
      </c>
      <c r="L6193" s="444">
        <f t="shared" ca="1" si="222"/>
        <v>-3.8765402944858416E+16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-3.8765402944858416E+16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-161522512270243.41</v>
      </c>
      <c r="L6194" s="444">
        <f t="shared" ca="1" si="222"/>
        <v>-3.8926925457128656E+16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-3.8926925457128656E+16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-162195522738036.06</v>
      </c>
      <c r="L6195" s="444">
        <f t="shared" ca="1" si="222"/>
        <v>-3.9089120979866696E+16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-3.9089120979866696E+16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-162871337416111.22</v>
      </c>
      <c r="L6196" s="444">
        <f t="shared" ca="1" si="222"/>
        <v>-3.9251992317282808E+16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-3.9251992317282808E+16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-163549967988678.38</v>
      </c>
      <c r="L6197" s="444">
        <f t="shared" ca="1" si="222"/>
        <v>-3.9415542285271488E+16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-3.9415542285271488E+16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-164231426188631.19</v>
      </c>
      <c r="L6198" s="444">
        <f t="shared" ca="1" si="222"/>
        <v>-3.957977371146012E+16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-3.957977371146012E+16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-164915723797750.5</v>
      </c>
      <c r="L6199" s="444">
        <f t="shared" ca="1" si="222"/>
        <v>-3.9744689435257872E+16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-3.9744689435257872E+16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-165602872646907.81</v>
      </c>
      <c r="L6200" s="444">
        <f t="shared" ca="1" si="222"/>
        <v>-3.9910292307904776E+16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-3.9910292307904776E+16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-166292884616269.91</v>
      </c>
      <c r="L6201" s="444">
        <f t="shared" ca="1" si="222"/>
        <v>-4.0076585192521048E+16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-4.0076585192521048E+16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-166985771635504.38</v>
      </c>
      <c r="L6202" s="444">
        <f t="shared" ca="1" si="222"/>
        <v>-4.0243570964156552E+16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-4.0243570964156552E+16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-167681545683985.63</v>
      </c>
      <c r="L6203" s="444">
        <f t="shared" ca="1" si="222"/>
        <v>-4.0411252509840536E+16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-4.0411252509840536E+16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-168380218791002.22</v>
      </c>
      <c r="L6204" s="444">
        <f t="shared" ca="1" si="222"/>
        <v>-4.0579632728631536E+16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-4.0579632728631536E+16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-169081803035964.72</v>
      </c>
      <c r="L6205" s="444">
        <f t="shared" ca="1" si="222"/>
        <v>-4.0748714531667504E+16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-4.0748714531667504E+16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-169786310548614.59</v>
      </c>
      <c r="L6206" s="444">
        <f t="shared" ca="1" si="222"/>
        <v>-4.091850084221612E+16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-4.091850084221612E+16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-170493753509233.84</v>
      </c>
      <c r="L6207" s="444">
        <f t="shared" ca="1" si="222"/>
        <v>-4.1088994595725352E+16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-4.1088994595725352E+16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-171204144148855.63</v>
      </c>
      <c r="L6208" s="444">
        <f t="shared" ca="1" si="222"/>
        <v>-4.1260198739874208E+16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-4.1260198739874208E+16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-171917494749475.88</v>
      </c>
      <c r="L6209" s="444">
        <f t="shared" ca="1" si="222"/>
        <v>-4.143211623462368E+16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-4.143211623462368E+16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-172633817644265.34</v>
      </c>
      <c r="L6210" s="444">
        <f t="shared" ca="1" si="222"/>
        <v>-4.1604750052267944E+16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-4.1604750052267944E+16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-173353125217783.09</v>
      </c>
      <c r="L6211" s="444">
        <f t="shared" ca="1" si="222"/>
        <v>-4.1778103177485728E+16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-4.1778103177485728E+16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-174075429906190.53</v>
      </c>
      <c r="L6212" s="444">
        <f t="shared" ca="1" si="222"/>
        <v>-4.195217860739192E+16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-4.195217860739192E+16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-174800744197466.34</v>
      </c>
      <c r="L6213" s="444">
        <f t="shared" ca="1" si="222"/>
        <v>-4.2126979351589384E+16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-4.2126979351589384E+16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-175529080631622.44</v>
      </c>
      <c r="L6214" s="444">
        <f t="shared" ca="1" si="222"/>
        <v>-4.2302508432221008E+16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-4.2302508432221008E+16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-176260451800920.88</v>
      </c>
      <c r="L6215" s="444">
        <f t="shared" ca="1" si="222"/>
        <v>-4.2478768884021928E+16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-4.2478768884021928E+16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-176994870350091.38</v>
      </c>
      <c r="L6216" s="444">
        <f t="shared" ca="1" si="222"/>
        <v>-4.2655763754372016E+16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-4.2655763754372016E+16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-177732348976550.06</v>
      </c>
      <c r="L6217" s="444">
        <f t="shared" ca="1" si="222"/>
        <v>-4.2833496103348568E+16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-4.2833496103348568E+16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-178472900430619.03</v>
      </c>
      <c r="L6218" s="444">
        <f t="shared" ca="1" si="222"/>
        <v>-4.3011969003779184E+16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-4.3011969003779184E+16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-179216537515746.59</v>
      </c>
      <c r="L6219" s="444">
        <f t="shared" ca="1" si="222"/>
        <v>-4.3191185541294928E+16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-4.3191185541294928E+16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-179963273088728.88</v>
      </c>
      <c r="L6220" s="444">
        <f t="shared" ca="1" si="222"/>
        <v>-4.3371148814383656E+16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-4.3371148814383656E+16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-180713120059931.91</v>
      </c>
      <c r="L6221" s="444">
        <f t="shared" ca="1" si="222"/>
        <v>-4.3551861934443584E+16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-4.3551861934443584E+16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-181466091393514.94</v>
      </c>
      <c r="L6222" s="444">
        <f t="shared" ca="1" si="222"/>
        <v>-4.3733328025837096E+16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-4.3733328025837096E+16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-182222200107654.56</v>
      </c>
      <c r="L6223" s="444">
        <f t="shared" ca="1" si="222"/>
        <v>-4.3915550225944752E+16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-4.3915550225944752E+16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-182981459274769.81</v>
      </c>
      <c r="L6224" s="444">
        <f t="shared" ca="1" si="222"/>
        <v>-4.409853168521952E+16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-4.409853168521952E+16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-183743882021748</v>
      </c>
      <c r="L6225" s="444">
        <f t="shared" ca="1" si="222"/>
        <v>-4.4282275567241264E+16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-4.4282275567241264E+16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-184509481530171.94</v>
      </c>
      <c r="L6226" s="444">
        <f t="shared" ca="1" si="222"/>
        <v>-4.4466785048771432E+16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-4.4466785048771432E+16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-185278271036547.63</v>
      </c>
      <c r="L6227" s="444">
        <f t="shared" ca="1" si="222"/>
        <v>-4.4652063319807976E+16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-4.4652063319807976E+16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-186050263832533.22</v>
      </c>
      <c r="L6228" s="444">
        <f t="shared" ca="1" si="222"/>
        <v>-4.4838113583640512E+16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-4.4838113583640512E+16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-186825473265168.81</v>
      </c>
      <c r="L6229" s="444">
        <f t="shared" ca="1" si="222"/>
        <v>-4.502493905690568E+16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-4.502493905690568E+16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-187603912737107</v>
      </c>
      <c r="L6230" s="444">
        <f t="shared" ca="1" si="222"/>
        <v>-4.5212542969642784E+16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-4.5212542969642784E+16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-188385595706844.94</v>
      </c>
      <c r="L6231" s="444">
        <f t="shared" ca="1" si="222"/>
        <v>-4.5400928565349632E+16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-4.5400928565349632E+16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-189170535688956.81</v>
      </c>
      <c r="L6232" s="444">
        <f t="shared" ca="1" si="222"/>
        <v>-4.5590099101038592E+16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-4.5590099101038592E+16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-189958746254327.47</v>
      </c>
      <c r="L6233" s="444">
        <f t="shared" ca="1" si="222"/>
        <v>-4.578005784729292E+16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-4.578005784729292E+16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-190750241030387.16</v>
      </c>
      <c r="L6234" s="444">
        <f t="shared" ca="1" si="222"/>
        <v>-4.5970808088323304E+16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-4.5970808088323304E+16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-191545033701347.09</v>
      </c>
      <c r="L6235" s="444">
        <f t="shared" ca="1" si="222"/>
        <v>-4.6162353122024648E+16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-4.6162353122024648E+16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-192343138008436.03</v>
      </c>
      <c r="L6236" s="444">
        <f t="shared" ca="1" si="222"/>
        <v>-4.6354696260033088E+16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-4.6354696260033088E+16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-193144567750137.88</v>
      </c>
      <c r="L6237" s="444">
        <f t="shared" ca="1" si="222"/>
        <v>-4.6547840827783224E+16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-4.6547840827783224E+16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-193949336782430.09</v>
      </c>
      <c r="L6238" s="444">
        <f t="shared" ca="1" si="222"/>
        <v>-4.6741790164565656E+16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-4.6741790164565656E+16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-194757459019023.56</v>
      </c>
      <c r="L6239" s="444">
        <f t="shared" ca="1" si="222"/>
        <v>-4.693654762358468E+16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-4.693654762358468E+16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-195568948431602.84</v>
      </c>
      <c r="L6240" s="444">
        <f t="shared" ca="1" si="222"/>
        <v>-4.713211657201628E+16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-4.713211657201628E+16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-196383819050067.84</v>
      </c>
      <c r="L6241" s="444">
        <f t="shared" ca="1" si="222"/>
        <v>-4.7328500391066344E+16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-4.7328500391066344E+16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-197202084962776.44</v>
      </c>
      <c r="L6242" s="444">
        <f t="shared" ca="1" si="222"/>
        <v>-4.752570247602912E+16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-4.752570247602912E+16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-198023760316788</v>
      </c>
      <c r="L6243" s="444">
        <f t="shared" ca="1" si="222"/>
        <v>-4.7723726236345904E+16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-4.7723726236345904E+16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-198848859318107.94</v>
      </c>
      <c r="L6244" s="444">
        <f t="shared" ca="1" si="222"/>
        <v>-4.7922575095664008E+16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-4.7922575095664008E+16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-199677396231933.38</v>
      </c>
      <c r="L6245" s="444">
        <f t="shared" ca="1" si="222"/>
        <v>-4.8122252491895944E+16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-4.8122252491895944E+16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-200509385382899.75</v>
      </c>
      <c r="L6246" s="444">
        <f t="shared" ca="1" si="222"/>
        <v>-4.832276187727884E+16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-4.832276187727884E+16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-201344841155328.5</v>
      </c>
      <c r="L6247" s="444">
        <f t="shared" ca="1" si="222"/>
        <v>-4.8524106718434168E+16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-4.8524106718434168E+16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-202183777993475.69</v>
      </c>
      <c r="L6248" s="444">
        <f t="shared" ca="1" si="222"/>
        <v>-4.872629049642764E+16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-4.872629049642764E+16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-203026210401781.84</v>
      </c>
      <c r="L6249" s="444">
        <f t="shared" ca="1" si="222"/>
        <v>-4.8929316706829424E+16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-4.8929316706829424E+16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-203872152945122.59</v>
      </c>
      <c r="L6250" s="444">
        <f t="shared" ca="1" si="222"/>
        <v>-4.9133188859774544E+16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655</v>
      </c>
      <c r="B1" s="444">
        <f ca="1">'Combined Retirement'!I8+'Combined Retirement'!K8</f>
        <v>3323697.7113186084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656</v>
      </c>
      <c r="B2" s="460">
        <v>0.05</v>
      </c>
      <c r="C2" s="446" t="s">
        <v>665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658</v>
      </c>
      <c r="B4" s="451">
        <f ca="1">(SUMIFS(H:H,I:I,"&gt;0",L:L,"&lt;0"))/12</f>
        <v>41.416666666666664</v>
      </c>
      <c r="C4" s="463">
        <f ca="1">(SUMIFS(H:H,I:I,"&gt;0",L:L,"&lt;0"))</f>
        <v>497</v>
      </c>
      <c r="D4" s="456">
        <f t="array" aca="1" ref="D4" ca="1">INDEX(N:N,MATCH(C4,H:H,0),0)</f>
        <v>66385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659</v>
      </c>
      <c r="B7" s="446" t="s">
        <v>660</v>
      </c>
      <c r="C7" s="446" t="s">
        <v>661</v>
      </c>
      <c r="D7" s="446" t="s">
        <v>662</v>
      </c>
      <c r="E7" s="446" t="s">
        <v>663</v>
      </c>
      <c r="F7" s="446"/>
      <c r="G7" s="459" t="s">
        <v>664</v>
      </c>
      <c r="H7" s="459" t="s">
        <v>224</v>
      </c>
      <c r="I7" s="446" t="s">
        <v>660</v>
      </c>
      <c r="J7" s="446" t="s">
        <v>661</v>
      </c>
      <c r="K7" s="446" t="s">
        <v>662</v>
      </c>
      <c r="L7" s="446" t="s">
        <v>663</v>
      </c>
      <c r="M7" s="460"/>
      <c r="N7" s="464" t="s">
        <v>590</v>
      </c>
    </row>
    <row r="8" spans="1:14" ht="11.25" customHeight="1" x14ac:dyDescent="0.3">
      <c r="A8" s="459">
        <v>1</v>
      </c>
      <c r="B8" s="447">
        <f ca="1">B1</f>
        <v>3323697.7113186084</v>
      </c>
      <c r="C8" s="447">
        <f t="shared" ref="C8:C71" si="0">SUMIF(G:G,A8,J:J)</f>
        <v>0</v>
      </c>
      <c r="D8" s="447">
        <f ca="1">SUMIF(G:G,1,K:K)</f>
        <v>170046.68289623293</v>
      </c>
      <c r="E8" s="447">
        <f t="shared" ref="E8:E71" ca="1" si="1">B8-C8+D8</f>
        <v>3493744.3942148415</v>
      </c>
      <c r="F8" s="431"/>
      <c r="G8" s="459">
        <v>1</v>
      </c>
      <c r="H8" s="459">
        <v>1</v>
      </c>
      <c r="I8" s="444">
        <f ca="1">B1</f>
        <v>3323697.7113186084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13848.740463827537</v>
      </c>
      <c r="L8" s="444">
        <f t="shared" ref="L8:L262" ca="1" si="3">I8-J8+K8</f>
        <v>3337546.4517824361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3493744.3942148415</v>
      </c>
      <c r="C9" s="447">
        <f t="shared" si="0"/>
        <v>0</v>
      </c>
      <c r="D9" s="447">
        <f ca="1">SUMIF(G:G,2,K:K)</f>
        <v>178746.59392169747</v>
      </c>
      <c r="E9" s="447">
        <f t="shared" ca="1" si="1"/>
        <v>3672490.9881365392</v>
      </c>
      <c r="F9" s="431"/>
      <c r="G9" s="459">
        <v>1</v>
      </c>
      <c r="H9" s="459">
        <v>2</v>
      </c>
      <c r="I9" s="444">
        <f t="shared" ref="I9:I263" ca="1" si="5">L8</f>
        <v>3337546.4517824361</v>
      </c>
      <c r="J9" s="444">
        <f t="array" ref="J9">IFERROR(INDEX('Retirement Calculator'!K:K,MATCH('Lorri 401b'!N9,'Retirement Calculator'!A:A,0),0),0)</f>
        <v>0</v>
      </c>
      <c r="K9" s="444">
        <f t="shared" ca="1" si="2"/>
        <v>13906.443549093485</v>
      </c>
      <c r="L9" s="444">
        <f t="shared" ca="1" si="3"/>
        <v>3351452.8953315294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3672490.9881365392</v>
      </c>
      <c r="C10" s="447">
        <f t="shared" si="0"/>
        <v>0</v>
      </c>
      <c r="D10" s="447">
        <f ca="1">SUMIF(G:G,3,K:K)</f>
        <v>187891.60890662705</v>
      </c>
      <c r="E10" s="447">
        <f t="shared" ca="1" si="1"/>
        <v>3860382.5970431664</v>
      </c>
      <c r="F10" s="431"/>
      <c r="G10" s="459">
        <v>1</v>
      </c>
      <c r="H10" s="459">
        <v>3</v>
      </c>
      <c r="I10" s="444">
        <f t="shared" ca="1" si="5"/>
        <v>3351452.8953315294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13964.387063881373</v>
      </c>
      <c r="L10" s="444">
        <f t="shared" ca="1" si="3"/>
        <v>3365417.2823954108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3860382.5970431664</v>
      </c>
      <c r="C11" s="447">
        <f t="shared" si="0"/>
        <v>0</v>
      </c>
      <c r="D11" s="447">
        <f ca="1">SUMIF(G:G,4,K:K)</f>
        <v>197504.50021434244</v>
      </c>
      <c r="E11" s="447">
        <f t="shared" ca="1" si="1"/>
        <v>4057887.0972575089</v>
      </c>
      <c r="F11" s="431"/>
      <c r="G11" s="459">
        <v>1</v>
      </c>
      <c r="H11" s="459">
        <v>4</v>
      </c>
      <c r="I11" s="444">
        <f t="shared" ca="1" si="5"/>
        <v>3365417.2823954108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14022.572009980879</v>
      </c>
      <c r="L11" s="444">
        <f t="shared" ca="1" si="3"/>
        <v>3379439.8544053915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4057887.0972575089</v>
      </c>
      <c r="C12" s="447">
        <f t="shared" si="0"/>
        <v>0</v>
      </c>
      <c r="D12" s="447">
        <f ca="1">SUMIF(G:G,5,K:K)</f>
        <v>207609.20528549133</v>
      </c>
      <c r="E12" s="447">
        <f t="shared" ca="1" si="1"/>
        <v>4265496.3025430003</v>
      </c>
      <c r="F12" s="431"/>
      <c r="G12" s="459">
        <v>1</v>
      </c>
      <c r="H12" s="459">
        <v>5</v>
      </c>
      <c r="I12" s="444">
        <f t="shared" ca="1" si="5"/>
        <v>3379439.8544053915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14080.9993933558</v>
      </c>
      <c r="L12" s="444">
        <f t="shared" ca="1" si="3"/>
        <v>3393520.8537987471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4265496.3025430003</v>
      </c>
      <c r="C13" s="447">
        <f t="shared" si="0"/>
        <v>116996.01957289393</v>
      </c>
      <c r="D13" s="447">
        <f ca="1">SUMIF(G:G,6,K:K)</f>
        <v>216760.28584526599</v>
      </c>
      <c r="E13" s="447">
        <f t="shared" ca="1" si="1"/>
        <v>4365260.568815372</v>
      </c>
      <c r="F13" s="431"/>
      <c r="G13" s="459">
        <v>1</v>
      </c>
      <c r="H13" s="459">
        <v>6</v>
      </c>
      <c r="I13" s="444">
        <f t="shared" ca="1" si="5"/>
        <v>3393520.8537987471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14139.670224161446</v>
      </c>
      <c r="L13" s="444">
        <f t="shared" ca="1" si="3"/>
        <v>3407660.5240229084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4365260.568815372</v>
      </c>
      <c r="C14" s="447">
        <f t="shared" si="0"/>
        <v>280790.44697494537</v>
      </c>
      <c r="D14" s="447">
        <f ca="1">SUMIF(G:G,7,K:K)</f>
        <v>215612.87125667487</v>
      </c>
      <c r="E14" s="447">
        <f t="shared" ca="1" si="1"/>
        <v>4300082.9930971013</v>
      </c>
      <c r="F14" s="431"/>
      <c r="G14" s="459">
        <v>1</v>
      </c>
      <c r="H14" s="459">
        <v>7</v>
      </c>
      <c r="I14" s="444">
        <f t="shared" ca="1" si="5"/>
        <v>3407660.5240229084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14198.585516762118</v>
      </c>
      <c r="L14" s="444">
        <f t="shared" ca="1" si="3"/>
        <v>3421859.1095396704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4300082.9930971013</v>
      </c>
      <c r="C15" s="447">
        <f t="shared" si="0"/>
        <v>280790.44697494537</v>
      </c>
      <c r="D15" s="447">
        <f ca="1">SUMIF(G:G,8,K:K)</f>
        <v>212278.26278359778</v>
      </c>
      <c r="E15" s="447">
        <f t="shared" ca="1" si="1"/>
        <v>4231570.8089057542</v>
      </c>
      <c r="F15" s="431"/>
      <c r="G15" s="459">
        <v>1</v>
      </c>
      <c r="H15" s="459">
        <v>8</v>
      </c>
      <c r="I15" s="444">
        <f t="shared" ca="1" si="5"/>
        <v>3421859.1095396704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14257.746289748624</v>
      </c>
      <c r="L15" s="444">
        <f t="shared" ca="1" si="3"/>
        <v>3436116.8558294191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4231570.8089057542</v>
      </c>
      <c r="C16" s="447">
        <f t="shared" si="0"/>
        <v>261607.54257494543</v>
      </c>
      <c r="D16" s="447">
        <f ca="1">SUMIF(G:G,9,K:K)</f>
        <v>209259.3456157168</v>
      </c>
      <c r="E16" s="447">
        <f t="shared" ca="1" si="1"/>
        <v>4179222.6119465255</v>
      </c>
      <c r="F16" s="431"/>
      <c r="G16" s="459">
        <v>1</v>
      </c>
      <c r="H16" s="459">
        <v>9</v>
      </c>
      <c r="I16" s="444">
        <f t="shared" ca="1" si="5"/>
        <v>3436116.8558294191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14317.153565955912</v>
      </c>
      <c r="L16" s="444">
        <f t="shared" ca="1" si="3"/>
        <v>3450434.0093953749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4179222.6119465255</v>
      </c>
      <c r="C17" s="447">
        <f t="shared" si="0"/>
        <v>259863.64217494545</v>
      </c>
      <c r="D17" s="447">
        <f ca="1">SUMIF(G:G,10,K:K)</f>
        <v>206670.33376277654</v>
      </c>
      <c r="E17" s="447">
        <f t="shared" ca="1" si="1"/>
        <v>4126029.3035343564</v>
      </c>
      <c r="F17" s="431"/>
      <c r="G17" s="459">
        <v>1</v>
      </c>
      <c r="H17" s="459">
        <v>10</v>
      </c>
      <c r="I17" s="444">
        <f t="shared" ca="1" si="5"/>
        <v>3450434.0093953749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14376.808372480729</v>
      </c>
      <c r="L17" s="444">
        <f t="shared" ca="1" si="3"/>
        <v>3464810.8177678557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4126029.3035343564</v>
      </c>
      <c r="C18" s="447">
        <f t="shared" si="0"/>
        <v>259863.64217494545</v>
      </c>
      <c r="D18" s="447">
        <f ca="1">SUMIF(G:G,11,K:K)</f>
        <v>203948.86314980159</v>
      </c>
      <c r="E18" s="447">
        <f t="shared" ca="1" si="1"/>
        <v>4070114.5245092125</v>
      </c>
      <c r="F18" s="431"/>
      <c r="G18" s="459">
        <v>1</v>
      </c>
      <c r="H18" s="459">
        <v>11</v>
      </c>
      <c r="I18" s="444">
        <f t="shared" ca="1" si="5"/>
        <v>3464810.8177678557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14436.711740699398</v>
      </c>
      <c r="L18" s="444">
        <f t="shared" ca="1" si="3"/>
        <v>3479247.5295085553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4070114.5245092125</v>
      </c>
      <c r="C19" s="447">
        <f t="shared" si="0"/>
        <v>259863.64217494545</v>
      </c>
      <c r="D19" s="447">
        <f ca="1">SUMIF(G:G,12,K:K)</f>
        <v>201088.15693523749</v>
      </c>
      <c r="E19" s="447">
        <f t="shared" ca="1" si="1"/>
        <v>4011339.0392695041</v>
      </c>
      <c r="F19" s="431"/>
      <c r="G19" s="459">
        <v>1</v>
      </c>
      <c r="H19" s="459">
        <v>12</v>
      </c>
      <c r="I19" s="444">
        <f t="shared" ca="1" si="5"/>
        <v>3479247.5295085553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14496.864706285649</v>
      </c>
      <c r="L19" s="444">
        <f t="shared" ca="1" si="3"/>
        <v>3493744.3942148411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4011339.0392695041</v>
      </c>
      <c r="C20" s="447">
        <f t="shared" si="0"/>
        <v>259863.64217494545</v>
      </c>
      <c r="D20" s="447">
        <f ca="1">SUMIF(G:G,13,K:K)</f>
        <v>198081.0915614542</v>
      </c>
      <c r="E20" s="447">
        <f t="shared" ca="1" si="1"/>
        <v>3949556.4886560133</v>
      </c>
      <c r="F20" s="431"/>
      <c r="G20" s="459">
        <v>2</v>
      </c>
      <c r="H20" s="459">
        <v>13</v>
      </c>
      <c r="I20" s="444">
        <f t="shared" ca="1" si="5"/>
        <v>3493744.3942148411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14557.268309228502</v>
      </c>
      <c r="L20" s="444">
        <f t="shared" ca="1" si="3"/>
        <v>3508301.6625240697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3949556.4886560133</v>
      </c>
      <c r="C21" s="447">
        <f t="shared" si="0"/>
        <v>259863.64217494545</v>
      </c>
      <c r="D21" s="447">
        <f ca="1">SUMIF(G:G,14,K:K)</f>
        <v>194920.17901609369</v>
      </c>
      <c r="E21" s="447">
        <f t="shared" ca="1" si="1"/>
        <v>3884613.0254971618</v>
      </c>
      <c r="F21" s="431"/>
      <c r="G21" s="459">
        <v>2</v>
      </c>
      <c r="H21" s="459">
        <v>14</v>
      </c>
      <c r="I21" s="444">
        <f t="shared" ca="1" si="5"/>
        <v>3508301.6625240697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14617.92359385029</v>
      </c>
      <c r="L21" s="444">
        <f t="shared" ca="1" si="3"/>
        <v>3522919.58611792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3884613.0254971618</v>
      </c>
      <c r="C22" s="447">
        <f t="shared" si="0"/>
        <v>259863.64217494545</v>
      </c>
      <c r="D22" s="447">
        <f ca="1">SUMIF(G:G,15,K:K)</f>
        <v>191597.54818587436</v>
      </c>
      <c r="E22" s="447">
        <f t="shared" ca="1" si="1"/>
        <v>3816346.9315080908</v>
      </c>
      <c r="F22" s="431"/>
      <c r="G22" s="459">
        <v>2</v>
      </c>
      <c r="H22" s="459">
        <v>15</v>
      </c>
      <c r="I22" s="444">
        <f t="shared" ca="1" si="5"/>
        <v>3522919.58611792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14678.831608824665</v>
      </c>
      <c r="L22" s="444">
        <f t="shared" ca="1" si="3"/>
        <v>3537598.4177267449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3816346.9315080908</v>
      </c>
      <c r="C23" s="447">
        <f t="shared" si="0"/>
        <v>259863.64217494545</v>
      </c>
      <c r="D23" s="447">
        <f ca="1">SUMIF(G:G,16,K:K)</f>
        <v>188104.92525642065</v>
      </c>
      <c r="E23" s="447">
        <f t="shared" ca="1" si="1"/>
        <v>3744588.214589566</v>
      </c>
      <c r="F23" s="431"/>
      <c r="G23" s="459">
        <v>2</v>
      </c>
      <c r="H23" s="459">
        <v>16</v>
      </c>
      <c r="I23" s="444">
        <f t="shared" ca="1" si="5"/>
        <v>3537598.4177267449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14739.993407194772</v>
      </c>
      <c r="L23" s="444">
        <f t="shared" ca="1" si="3"/>
        <v>3552338.4111339399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3744588.214589566</v>
      </c>
      <c r="C24" s="447">
        <f t="shared" si="0"/>
        <v>259863.64217494545</v>
      </c>
      <c r="D24" s="447">
        <f ca="1">SUMIF(G:G,17,K:K)</f>
        <v>184433.61310931091</v>
      </c>
      <c r="E24" s="447">
        <f t="shared" ca="1" si="1"/>
        <v>3669158.1855239319</v>
      </c>
      <c r="F24" s="431"/>
      <c r="G24" s="459">
        <v>2</v>
      </c>
      <c r="H24" s="459">
        <v>17</v>
      </c>
      <c r="I24" s="444">
        <f t="shared" ca="1" si="5"/>
        <v>3552338.4111339399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14801.410046391416</v>
      </c>
      <c r="L24" s="444">
        <f t="shared" ca="1" si="3"/>
        <v>3567139.8211803311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3669158.1855239319</v>
      </c>
      <c r="C25" s="447">
        <f t="shared" si="0"/>
        <v>259863.64217494545</v>
      </c>
      <c r="D25" s="447">
        <f ca="1">SUMIF(G:G,18,K:K)</f>
        <v>180574.46966503875</v>
      </c>
      <c r="E25" s="447">
        <f t="shared" ca="1" si="1"/>
        <v>3589869.0130140255</v>
      </c>
      <c r="F25" s="431"/>
      <c r="G25" s="459">
        <v>2</v>
      </c>
      <c r="H25" s="459">
        <v>18</v>
      </c>
      <c r="I25" s="444">
        <f t="shared" ca="1" si="5"/>
        <v>3567139.8211803311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14863.08258825138</v>
      </c>
      <c r="L25" s="444">
        <f t="shared" ca="1" si="3"/>
        <v>3582002.9037685823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3589869.0130140255</v>
      </c>
      <c r="C26" s="447">
        <f t="shared" si="0"/>
        <v>259863.64217494545</v>
      </c>
      <c r="D26" s="447">
        <f ca="1">SUMIF(G:G,19,K:K)</f>
        <v>176517.88511795964</v>
      </c>
      <c r="E26" s="447">
        <f t="shared" ca="1" si="1"/>
        <v>3506523.2559570395</v>
      </c>
      <c r="F26" s="431"/>
      <c r="G26" s="459">
        <v>2</v>
      </c>
      <c r="H26" s="459">
        <v>19</v>
      </c>
      <c r="I26" s="444">
        <f t="shared" ca="1" si="5"/>
        <v>3582002.9037685823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14925.012099035761</v>
      </c>
      <c r="L26" s="444">
        <f t="shared" ca="1" si="3"/>
        <v>3596927.9158676178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3506523.2559570395</v>
      </c>
      <c r="C27" s="447">
        <f t="shared" si="0"/>
        <v>259863.64217494545</v>
      </c>
      <c r="D27" s="447">
        <f ca="1">SUMIF(G:G,20,K:K)</f>
        <v>172253.75800653431</v>
      </c>
      <c r="E27" s="447">
        <f t="shared" ca="1" si="1"/>
        <v>3418913.3717886284</v>
      </c>
      <c r="F27" s="431"/>
      <c r="G27" s="459">
        <v>2</v>
      </c>
      <c r="H27" s="459">
        <v>20</v>
      </c>
      <c r="I27" s="444">
        <f t="shared" ca="1" si="5"/>
        <v>3596927.9158676178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14987.199649448406</v>
      </c>
      <c r="L27" s="444">
        <f t="shared" ca="1" si="3"/>
        <v>3611915.1155170663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3418913.3717886284</v>
      </c>
      <c r="C28" s="447">
        <f t="shared" si="0"/>
        <v>259863.64217494545</v>
      </c>
      <c r="D28" s="447">
        <f ca="1">SUMIF(G:G,21,K:K)</f>
        <v>167771.47005927956</v>
      </c>
      <c r="E28" s="447">
        <f t="shared" ca="1" si="1"/>
        <v>3326821.1996729625</v>
      </c>
      <c r="F28" s="431"/>
      <c r="G28" s="459">
        <v>2</v>
      </c>
      <c r="H28" s="459">
        <v>21</v>
      </c>
      <c r="I28" s="444">
        <f t="shared" ca="1" si="5"/>
        <v>3611915.1155170663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15049.646314654445</v>
      </c>
      <c r="L28" s="444">
        <f t="shared" ca="1" si="3"/>
        <v>3626964.7618317208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3326821.1996729625</v>
      </c>
      <c r="C29" s="447">
        <f t="shared" si="0"/>
        <v>259863.64217494545</v>
      </c>
      <c r="D29" s="447">
        <f ca="1">SUMIF(G:G,22,K:K)</f>
        <v>163059.85975379086</v>
      </c>
      <c r="E29" s="447">
        <f t="shared" ca="1" si="1"/>
        <v>3230017.4172518081</v>
      </c>
      <c r="F29" s="431"/>
      <c r="G29" s="459">
        <v>2</v>
      </c>
      <c r="H29" s="459">
        <v>22</v>
      </c>
      <c r="I29" s="444">
        <f t="shared" ca="1" si="5"/>
        <v>3626964.7618317208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15112.353174298836</v>
      </c>
      <c r="L29" s="444">
        <f t="shared" ca="1" si="3"/>
        <v>3642077.1150060198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3230017.4172518081</v>
      </c>
      <c r="C30" s="447">
        <f t="shared" si="0"/>
        <v>259863.64217494545</v>
      </c>
      <c r="D30" s="447">
        <f ca="1">SUMIF(G:G,23,K:K)</f>
        <v>158107.19452299416</v>
      </c>
      <c r="E30" s="447">
        <f t="shared" ca="1" si="1"/>
        <v>3128260.9695998565</v>
      </c>
      <c r="F30" s="431"/>
      <c r="G30" s="459">
        <v>2</v>
      </c>
      <c r="H30" s="459">
        <v>23</v>
      </c>
      <c r="I30" s="444">
        <f t="shared" ca="1" si="5"/>
        <v>3642077.1150060198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15175.321312525082</v>
      </c>
      <c r="L30" s="444">
        <f t="shared" ca="1" si="3"/>
        <v>3657252.4363185451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3128260.9695998565</v>
      </c>
      <c r="C31" s="447">
        <f t="shared" si="0"/>
        <v>259863.64217494545</v>
      </c>
      <c r="D31" s="447">
        <f ca="1">SUMIF(G:G,24,K:K)</f>
        <v>152901.14153941709</v>
      </c>
      <c r="E31" s="447">
        <f t="shared" ca="1" si="1"/>
        <v>3021298.4689643281</v>
      </c>
      <c r="F31" s="431"/>
      <c r="G31" s="459">
        <v>2</v>
      </c>
      <c r="H31" s="459">
        <v>24</v>
      </c>
      <c r="I31" s="444">
        <f t="shared" ca="1" si="5"/>
        <v>3657252.4363185451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15238.551817993935</v>
      </c>
      <c r="L31" s="444">
        <f t="shared" ca="1" si="3"/>
        <v>3672490.9881365392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3021298.4689643281</v>
      </c>
      <c r="C32" s="447">
        <f t="shared" si="0"/>
        <v>259863.64217494545</v>
      </c>
      <c r="D32" s="447">
        <f ca="1">SUMIF(G:G,25,K:K)</f>
        <v>147428.73700472736</v>
      </c>
      <c r="E32" s="447">
        <f t="shared" ca="1" si="1"/>
        <v>2908863.56379411</v>
      </c>
      <c r="F32" s="431"/>
      <c r="G32" s="459">
        <v>3</v>
      </c>
      <c r="H32" s="459">
        <v>25</v>
      </c>
      <c r="I32" s="444">
        <f t="shared" ca="1" si="5"/>
        <v>3672490.9881365392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15302.045783902247</v>
      </c>
      <c r="L32" s="444">
        <f t="shared" ca="1" si="3"/>
        <v>3687793.0339204413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2908863.56379411</v>
      </c>
      <c r="C33" s="447">
        <f t="shared" si="0"/>
        <v>259863.64217494545</v>
      </c>
      <c r="D33" s="447">
        <f ca="1">SUMIF(G:G,26,K:K)</f>
        <v>141676.35386806628</v>
      </c>
      <c r="E33" s="447">
        <f t="shared" ca="1" si="1"/>
        <v>2790676.2754872311</v>
      </c>
      <c r="F33" s="431"/>
      <c r="G33" s="459">
        <v>3</v>
      </c>
      <c r="H33" s="459">
        <v>26</v>
      </c>
      <c r="I33" s="444">
        <f t="shared" ca="1" si="5"/>
        <v>3687793.0339204413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15365.80430800184</v>
      </c>
      <c r="L33" s="444">
        <f t="shared" ca="1" si="3"/>
        <v>3703158.8382284432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2790676.2754872311</v>
      </c>
      <c r="C34" s="447">
        <f t="shared" si="0"/>
        <v>259863.64217494545</v>
      </c>
      <c r="D34" s="447">
        <f ca="1">SUMIF(G:G,27,K:K)</f>
        <v>135629.66789279075</v>
      </c>
      <c r="E34" s="447">
        <f t="shared" ca="1" si="1"/>
        <v>2666442.3012050767</v>
      </c>
      <c r="F34" s="431"/>
      <c r="G34" s="459">
        <v>3</v>
      </c>
      <c r="H34" s="459">
        <v>27</v>
      </c>
      <c r="I34" s="444">
        <f t="shared" ca="1" si="5"/>
        <v>3703158.8382284432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15429.828492618515</v>
      </c>
      <c r="L34" s="444">
        <f t="shared" ca="1" si="3"/>
        <v>3718588.6667210618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2666442.3012050767</v>
      </c>
      <c r="C35" s="447">
        <f t="shared" si="0"/>
        <v>259863.64217494545</v>
      </c>
      <c r="D35" s="447">
        <f ca="1">SUMIF(G:G,28,K:K)</f>
        <v>129273.62198712525</v>
      </c>
      <c r="E35" s="447">
        <f t="shared" ca="1" si="1"/>
        <v>2535852.2810172564</v>
      </c>
      <c r="F35" s="431"/>
      <c r="G35" s="459">
        <v>3</v>
      </c>
      <c r="H35" s="459">
        <v>28</v>
      </c>
      <c r="I35" s="444">
        <f t="shared" ca="1" si="5"/>
        <v>3718588.6667210618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15494.119444671091</v>
      </c>
      <c r="L35" s="444">
        <f t="shared" ca="1" si="3"/>
        <v>3734082.7861657329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2535852.2810172564</v>
      </c>
      <c r="C36" s="447">
        <f t="shared" si="0"/>
        <v>259863.64217494545</v>
      </c>
      <c r="D36" s="447">
        <f ca="1">SUMIF(G:G,29,K:K)</f>
        <v>122592.38870990253</v>
      </c>
      <c r="E36" s="447">
        <f t="shared" ca="1" si="1"/>
        <v>2398581.0275522135</v>
      </c>
      <c r="F36" s="431"/>
      <c r="G36" s="459">
        <v>3</v>
      </c>
      <c r="H36" s="459">
        <v>29</v>
      </c>
      <c r="I36" s="444">
        <f t="shared" ca="1" si="5"/>
        <v>3734082.7861657329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15558.678275690552</v>
      </c>
      <c r="L36" s="444">
        <f t="shared" ca="1" si="3"/>
        <v>3749641.4644414233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2398581.0275522135</v>
      </c>
      <c r="C37" s="447">
        <f t="shared" si="0"/>
        <v>259863.64217494545</v>
      </c>
      <c r="D37" s="447">
        <f ca="1">SUMIF(G:G,30,K:K)</f>
        <v>115569.33085802643</v>
      </c>
      <c r="E37" s="447">
        <f t="shared" ca="1" si="1"/>
        <v>2254286.7162352949</v>
      </c>
      <c r="F37" s="431"/>
      <c r="G37" s="459">
        <v>3</v>
      </c>
      <c r="H37" s="459">
        <v>30</v>
      </c>
      <c r="I37" s="444">
        <f t="shared" ca="1" si="5"/>
        <v>3749641.4644414233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15623.506101839264</v>
      </c>
      <c r="L37" s="444">
        <f t="shared" ca="1" si="3"/>
        <v>3765264.9705432625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2254286.7162352949</v>
      </c>
      <c r="C38" s="447">
        <f t="shared" si="0"/>
        <v>259863.64217494545</v>
      </c>
      <c r="D38" s="447">
        <f ca="1">SUMIF(G:G,31,K:K)</f>
        <v>108186.96003751516</v>
      </c>
      <c r="E38" s="447">
        <f t="shared" ca="1" si="1"/>
        <v>2102610.0340978648</v>
      </c>
      <c r="F38" s="431"/>
      <c r="G38" s="459">
        <v>3</v>
      </c>
      <c r="H38" s="459">
        <v>31</v>
      </c>
      <c r="I38" s="444">
        <f t="shared" ca="1" si="5"/>
        <v>3765264.9705432625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15688.60404393026</v>
      </c>
      <c r="L38" s="444">
        <f t="shared" ca="1" si="3"/>
        <v>3780953.5745871929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2102610.0340978648</v>
      </c>
      <c r="C39" s="447">
        <f t="shared" si="0"/>
        <v>259863.64217494545</v>
      </c>
      <c r="D39" s="447">
        <f ca="1">SUMIF(G:G,32,K:K)</f>
        <v>100426.89311495979</v>
      </c>
      <c r="E39" s="447">
        <f t="shared" ca="1" si="1"/>
        <v>1943173.2850378791</v>
      </c>
      <c r="F39" s="431"/>
      <c r="G39" s="459">
        <v>3</v>
      </c>
      <c r="H39" s="459">
        <v>32</v>
      </c>
      <c r="I39" s="444">
        <f t="shared" ca="1" si="5"/>
        <v>3780953.5745871929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15753.973227446637</v>
      </c>
      <c r="L39" s="444">
        <f t="shared" ca="1" si="3"/>
        <v>3796707.5478146393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1943173.2850378791</v>
      </c>
      <c r="C40" s="447">
        <f t="shared" si="0"/>
        <v>259863.64217494545</v>
      </c>
      <c r="D40" s="447">
        <f ca="1">SUMIF(G:G,33,K:K)</f>
        <v>92269.80644095724</v>
      </c>
      <c r="E40" s="447">
        <f t="shared" ca="1" si="1"/>
        <v>1775579.449303891</v>
      </c>
      <c r="F40" s="431"/>
      <c r="G40" s="459">
        <v>3</v>
      </c>
      <c r="H40" s="459">
        <v>33</v>
      </c>
      <c r="I40" s="444">
        <f t="shared" ca="1" si="5"/>
        <v>3796707.5478146393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15819.614782560997</v>
      </c>
      <c r="L40" s="444">
        <f t="shared" ca="1" si="3"/>
        <v>3812527.1625972004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1775579.449303891</v>
      </c>
      <c r="C41" s="447">
        <f t="shared" si="0"/>
        <v>259863.64217494545</v>
      </c>
      <c r="D41" s="447">
        <f ca="1">SUMIF(G:G,34,K:K)</f>
        <v>83695.38773152692</v>
      </c>
      <c r="E41" s="447">
        <f t="shared" ca="1" si="1"/>
        <v>1599411.1948604726</v>
      </c>
      <c r="F41" s="431"/>
      <c r="G41" s="459">
        <v>3</v>
      </c>
      <c r="H41" s="459">
        <v>34</v>
      </c>
      <c r="I41" s="444">
        <f t="shared" ca="1" si="5"/>
        <v>3812527.1625972004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15885.529844155004</v>
      </c>
      <c r="L41" s="444">
        <f t="shared" ca="1" si="3"/>
        <v>3828412.6924413554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1599411.1948604726</v>
      </c>
      <c r="C42" s="447">
        <f t="shared" si="0"/>
        <v>259863.64217494545</v>
      </c>
      <c r="D42" s="447">
        <f ca="1">SUMIF(G:G,35,K:K)</f>
        <v>74682.285487689514</v>
      </c>
      <c r="E42" s="447">
        <f t="shared" ca="1" si="1"/>
        <v>1414229.8381732167</v>
      </c>
      <c r="F42" s="431"/>
      <c r="G42" s="459">
        <v>3</v>
      </c>
      <c r="H42" s="459">
        <v>35</v>
      </c>
      <c r="I42" s="444">
        <f t="shared" ca="1" si="5"/>
        <v>3828412.6924413554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15951.71955183898</v>
      </c>
      <c r="L42" s="444">
        <f t="shared" ca="1" si="3"/>
        <v>3844364.4119931944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1414229.8381732167</v>
      </c>
      <c r="C43" s="447">
        <f t="shared" si="0"/>
        <v>259863.64217494545</v>
      </c>
      <c r="D43" s="447">
        <f ca="1">SUMIF(G:G,36,K:K)</f>
        <v>65208.055827255303</v>
      </c>
      <c r="E43" s="447">
        <f t="shared" ca="1" si="1"/>
        <v>1219574.2518255266</v>
      </c>
      <c r="F43" s="431"/>
      <c r="G43" s="459">
        <v>3</v>
      </c>
      <c r="H43" s="459">
        <v>36</v>
      </c>
      <c r="I43" s="444">
        <f t="shared" ca="1" si="5"/>
        <v>3844364.4119931944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16018.185049971646</v>
      </c>
      <c r="L43" s="444">
        <f t="shared" ca="1" si="3"/>
        <v>3860382.5970431659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1219574.2518255266</v>
      </c>
      <c r="C44" s="447">
        <f t="shared" si="0"/>
        <v>259863.64217494545</v>
      </c>
      <c r="D44" s="447">
        <f ca="1">SUMIF(G:G,37,K:K)</f>
        <v>55249.106596425852</v>
      </c>
      <c r="E44" s="447">
        <f t="shared" ca="1" si="1"/>
        <v>1014959.716247007</v>
      </c>
      <c r="F44" s="431"/>
      <c r="G44" s="459">
        <v>4</v>
      </c>
      <c r="H44" s="459">
        <v>37</v>
      </c>
      <c r="I44" s="444">
        <f t="shared" ca="1" si="5"/>
        <v>3860382.5970431659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16084.927487679857</v>
      </c>
      <c r="L44" s="444">
        <f t="shared" ca="1" si="3"/>
        <v>3876467.5245308457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1014959.716247007</v>
      </c>
      <c r="C45" s="447">
        <f t="shared" si="0"/>
        <v>259863.64217494545</v>
      </c>
      <c r="D45" s="447">
        <f ca="1">SUMIF(G:G,38,K:K)</f>
        <v>44780.638622039362</v>
      </c>
      <c r="E45" s="447">
        <f t="shared" ca="1" si="1"/>
        <v>799876.71269410092</v>
      </c>
      <c r="F45" s="431"/>
      <c r="G45" s="459">
        <v>4</v>
      </c>
      <c r="H45" s="459">
        <v>38</v>
      </c>
      <c r="I45" s="444">
        <f t="shared" ca="1" si="5"/>
        <v>3876467.5245308457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16151.948018878526</v>
      </c>
      <c r="L45" s="444">
        <f t="shared" ca="1" si="3"/>
        <v>3892619.4725497244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799876.71269410092</v>
      </c>
      <c r="C46" s="447">
        <f t="shared" si="0"/>
        <v>259863.64217494545</v>
      </c>
      <c r="D46" s="447">
        <f ca="1">SUMIF(G:G,39,K:K)</f>
        <v>33776.583958169118</v>
      </c>
      <c r="E46" s="447">
        <f t="shared" ca="1" si="1"/>
        <v>573789.65447732457</v>
      </c>
      <c r="F46" s="431"/>
      <c r="G46" s="459">
        <v>4</v>
      </c>
      <c r="H46" s="459">
        <v>39</v>
      </c>
      <c r="I46" s="444">
        <f t="shared" ca="1" si="5"/>
        <v>3892619.4725497244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16219.247802290518</v>
      </c>
      <c r="L46" s="444">
        <f t="shared" ca="1" si="3"/>
        <v>3908838.720352015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573789.65447732457</v>
      </c>
      <c r="C47" s="447">
        <f t="shared" si="0"/>
        <v>259863.64217494545</v>
      </c>
      <c r="D47" s="447">
        <f ca="1">SUMIF(G:G,40,K:K)</f>
        <v>22209.540973300944</v>
      </c>
      <c r="E47" s="447">
        <f t="shared" ca="1" si="1"/>
        <v>336135.55327568005</v>
      </c>
      <c r="F47" s="431"/>
      <c r="G47" s="459">
        <v>4</v>
      </c>
      <c r="H47" s="459">
        <v>40</v>
      </c>
      <c r="I47" s="444">
        <f t="shared" ca="1" si="5"/>
        <v>3908838.720352015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16286.828001466729</v>
      </c>
      <c r="L47" s="444">
        <f t="shared" ca="1" si="3"/>
        <v>3925125.5483534816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336135.55327568005</v>
      </c>
      <c r="C48" s="447">
        <f t="shared" si="0"/>
        <v>259863.64217494545</v>
      </c>
      <c r="D48" s="447">
        <f ca="1">SUMIF(G:G,41,K:K)</f>
        <v>10050.706116447327</v>
      </c>
      <c r="E48" s="447">
        <f t="shared" ca="1" si="1"/>
        <v>86322.617217181934</v>
      </c>
      <c r="F48" s="431"/>
      <c r="G48" s="459">
        <v>4</v>
      </c>
      <c r="H48" s="459">
        <v>41</v>
      </c>
      <c r="I48" s="444">
        <f t="shared" ca="1" si="5"/>
        <v>3925125.5483534816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16354.689784806173</v>
      </c>
      <c r="L48" s="444">
        <f t="shared" ca="1" si="3"/>
        <v>3941480.2381382878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86322.617217181934</v>
      </c>
      <c r="C49" s="447">
        <f t="shared" si="0"/>
        <v>259863.64217494545</v>
      </c>
      <c r="D49" s="447">
        <f ca="1">SUMIF(G:G,42,K:K)</f>
        <v>-2730.1978077134991</v>
      </c>
      <c r="E49" s="447">
        <f t="shared" ca="1" si="1"/>
        <v>-176271.222765477</v>
      </c>
      <c r="F49" s="431"/>
      <c r="G49" s="459">
        <v>4</v>
      </c>
      <c r="H49" s="459">
        <v>42</v>
      </c>
      <c r="I49" s="444">
        <f t="shared" ca="1" si="5"/>
        <v>3941480.2381382878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16422.834325576201</v>
      </c>
      <c r="L49" s="444">
        <f t="shared" ca="1" si="3"/>
        <v>3957903.072463864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-176271.222765477</v>
      </c>
      <c r="C50" s="447">
        <f t="shared" si="0"/>
        <v>259863.64217494545</v>
      </c>
      <c r="D50" s="447">
        <f ca="1">SUMIF(G:G,43,K:K)</f>
        <v>-16164.997033278481</v>
      </c>
      <c r="E50" s="447">
        <f t="shared" ca="1" si="1"/>
        <v>-452299.86197370093</v>
      </c>
      <c r="F50" s="431"/>
      <c r="G50" s="459">
        <v>4</v>
      </c>
      <c r="H50" s="459">
        <v>43</v>
      </c>
      <c r="I50" s="444">
        <f t="shared" ca="1" si="5"/>
        <v>3957903.072463864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16491.262801932764</v>
      </c>
      <c r="L50" s="444">
        <f t="shared" ca="1" si="3"/>
        <v>3974394.3352657966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-452299.86197370093</v>
      </c>
      <c r="C51" s="447">
        <f t="shared" si="0"/>
        <v>259863.64217494545</v>
      </c>
      <c r="D51" s="447">
        <f ca="1">SUMIF(G:G,44,K:K)</f>
        <v>-30287.146084883396</v>
      </c>
      <c r="E51" s="447">
        <f t="shared" ca="1" si="1"/>
        <v>-742450.65023352974</v>
      </c>
      <c r="F51" s="431"/>
      <c r="G51" s="459">
        <v>4</v>
      </c>
      <c r="H51" s="459">
        <v>44</v>
      </c>
      <c r="I51" s="444">
        <f t="shared" ca="1" si="5"/>
        <v>3974394.3352657966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16559.976396940816</v>
      </c>
      <c r="L51" s="444">
        <f t="shared" ca="1" si="3"/>
        <v>3990954.3116627373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-742450.65023352974</v>
      </c>
      <c r="C52" s="447">
        <f t="shared" si="0"/>
        <v>259863.64217494545</v>
      </c>
      <c r="D52" s="447">
        <f ca="1">SUMIF(G:G,45,K:K)</f>
        <v>-45131.811084137145</v>
      </c>
      <c r="E52" s="447">
        <f t="shared" ca="1" si="1"/>
        <v>-1047446.1034926124</v>
      </c>
      <c r="F52" s="431"/>
      <c r="G52" s="459">
        <v>4</v>
      </c>
      <c r="H52" s="459">
        <v>45</v>
      </c>
      <c r="I52" s="444">
        <f t="shared" ca="1" si="5"/>
        <v>3990954.3116627373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16628.976298594738</v>
      </c>
      <c r="L52" s="444">
        <f t="shared" ca="1" si="3"/>
        <v>4007583.2879613321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-1047446.1034926124</v>
      </c>
      <c r="C53" s="447">
        <f t="shared" si="0"/>
        <v>259863.64217494545</v>
      </c>
      <c r="D53" s="447">
        <f ca="1">SUMIF(G:G,46,K:K)</f>
        <v>-60735.957318171269</v>
      </c>
      <c r="E53" s="447">
        <f t="shared" ca="1" si="1"/>
        <v>-1368045.7029857289</v>
      </c>
      <c r="F53" s="431"/>
      <c r="G53" s="459">
        <v>4</v>
      </c>
      <c r="H53" s="459">
        <v>46</v>
      </c>
      <c r="I53" s="444">
        <f t="shared" ca="1" si="5"/>
        <v>4007583.2879613321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16698.263699838884</v>
      </c>
      <c r="L53" s="444">
        <f t="shared" ca="1" si="3"/>
        <v>4024281.551661171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-1368045.7029857289</v>
      </c>
      <c r="C54" s="447">
        <f t="shared" si="0"/>
        <v>259863.64217494545</v>
      </c>
      <c r="D54" s="447">
        <f ca="1">SUMIF(G:G,47,K:K)</f>
        <v>-77138.441288362679</v>
      </c>
      <c r="E54" s="447">
        <f t="shared" ca="1" si="1"/>
        <v>-1705047.786449037</v>
      </c>
      <c r="F54" s="431"/>
      <c r="G54" s="459">
        <v>4</v>
      </c>
      <c r="H54" s="459">
        <v>47</v>
      </c>
      <c r="I54" s="444">
        <f t="shared" ca="1" si="5"/>
        <v>4024281.551661171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16767.839798588211</v>
      </c>
      <c r="L54" s="444">
        <f t="shared" ca="1" si="3"/>
        <v>4041049.3914597593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-1705047.786449037</v>
      </c>
      <c r="C55" s="447">
        <f t="shared" si="0"/>
        <v>259863.64217494545</v>
      </c>
      <c r="D55" s="447">
        <f ca="1">SUMIF(G:G,48,K:K)</f>
        <v>-94380.107468443821</v>
      </c>
      <c r="E55" s="447">
        <f t="shared" ca="1" si="1"/>
        <v>-2059291.5360924264</v>
      </c>
      <c r="F55" s="431"/>
      <c r="G55" s="459">
        <v>4</v>
      </c>
      <c r="H55" s="459">
        <v>48</v>
      </c>
      <c r="I55" s="444">
        <f t="shared" ca="1" si="5"/>
        <v>4041049.3914597593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16837.705797748997</v>
      </c>
      <c r="L55" s="444">
        <f t="shared" ca="1" si="3"/>
        <v>4057887.0972575084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-2059291.5360924264</v>
      </c>
      <c r="C56" s="447">
        <f t="shared" si="0"/>
        <v>259863.64217494545</v>
      </c>
      <c r="D56" s="447">
        <f ca="1">SUMIF(G:G,49,K:K)</f>
        <v>-112503.89001294121</v>
      </c>
      <c r="E56" s="447">
        <f t="shared" ca="1" si="1"/>
        <v>-2431659.0682803132</v>
      </c>
      <c r="F56" s="431"/>
      <c r="G56" s="459">
        <f>G55+1</f>
        <v>5</v>
      </c>
      <c r="H56" s="459">
        <v>49</v>
      </c>
      <c r="I56" s="444">
        <f t="shared" ca="1" si="5"/>
        <v>4057887.0972575084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16907.862905239617</v>
      </c>
      <c r="L56" s="444">
        <f t="shared" ca="1" si="3"/>
        <v>4074794.9601627481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-2431659.0682803132</v>
      </c>
      <c r="C57" s="447">
        <f t="shared" si="0"/>
        <v>259863.64217494545</v>
      </c>
      <c r="D57" s="447">
        <f ca="1">SUMIF(G:G,50,K:K)</f>
        <v>-131554.91966921091</v>
      </c>
      <c r="E57" s="447">
        <f t="shared" ca="1" si="1"/>
        <v>-2823077.6301244693</v>
      </c>
      <c r="F57" s="431"/>
      <c r="G57" s="459">
        <f t="shared" ref="G57:G67" si="8">G56</f>
        <v>5</v>
      </c>
      <c r="H57" s="459">
        <v>50</v>
      </c>
      <c r="I57" s="444">
        <f t="shared" ca="1" si="5"/>
        <v>4074794.9601627481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16978.312334011451</v>
      </c>
      <c r="L57" s="444">
        <f t="shared" ca="1" si="3"/>
        <v>4091773.2724967594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-2823077.6301244693</v>
      </c>
      <c r="C58" s="447">
        <f t="shared" si="0"/>
        <v>259863.64217494545</v>
      </c>
      <c r="D58" s="447">
        <f ca="1">SUMIF(G:G,51,K:K)</f>
        <v>-151580.63615929653</v>
      </c>
      <c r="E58" s="447">
        <f t="shared" ca="1" si="1"/>
        <v>-3234521.9084587111</v>
      </c>
      <c r="F58" s="431"/>
      <c r="G58" s="459">
        <f t="shared" si="8"/>
        <v>5</v>
      </c>
      <c r="H58" s="459">
        <v>51</v>
      </c>
      <c r="I58" s="444">
        <f t="shared" ca="1" si="5"/>
        <v>4091773.2724967594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17049.055302069832</v>
      </c>
      <c r="L58" s="444">
        <f t="shared" ca="1" si="3"/>
        <v>4108822.3277988294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-3234521.9084587111</v>
      </c>
      <c r="C59" s="447">
        <f t="shared" si="0"/>
        <v>259863.64217494545</v>
      </c>
      <c r="D59" s="447">
        <f ca="1">SUMIF(G:G,52,K:K)</f>
        <v>-172630.90631145643</v>
      </c>
      <c r="E59" s="447">
        <f t="shared" ca="1" si="1"/>
        <v>-3667016.4569451134</v>
      </c>
      <c r="F59" s="431"/>
      <c r="G59" s="459">
        <f t="shared" si="8"/>
        <v>5</v>
      </c>
      <c r="H59" s="459">
        <v>52</v>
      </c>
      <c r="I59" s="444">
        <f t="shared" ca="1" si="5"/>
        <v>4108822.3277988294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17120.093032495119</v>
      </c>
      <c r="L59" s="444">
        <f t="shared" ca="1" si="3"/>
        <v>4125942.4208313245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-3667016.4569451134</v>
      </c>
      <c r="C60" s="447">
        <f t="shared" si="0"/>
        <v>259863.64217494545</v>
      </c>
      <c r="D60" s="447">
        <f ca="1">SUMIF(G:G,53,K:K)</f>
        <v>-194758.14823552407</v>
      </c>
      <c r="E60" s="447">
        <f t="shared" ca="1" si="1"/>
        <v>-4121638.2473555831</v>
      </c>
      <c r="F60" s="431"/>
      <c r="G60" s="459">
        <f t="shared" si="8"/>
        <v>5</v>
      </c>
      <c r="H60" s="459">
        <v>53</v>
      </c>
      <c r="I60" s="444">
        <f t="shared" ca="1" si="5"/>
        <v>4125942.4208313245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17191.426753463853</v>
      </c>
      <c r="L60" s="444">
        <f t="shared" ca="1" si="3"/>
        <v>4143133.8475847882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-4121638.2473555831</v>
      </c>
      <c r="C61" s="447">
        <f t="shared" si="0"/>
        <v>259863.64217494545</v>
      </c>
      <c r="D61" s="447">
        <f ca="1">SUMIF(G:G,54,K:K)</f>
        <v>-218017.46185131517</v>
      </c>
      <c r="E61" s="447">
        <f t="shared" ca="1" si="1"/>
        <v>-4599519.3513818439</v>
      </c>
      <c r="F61" s="431"/>
      <c r="G61" s="459">
        <f t="shared" si="8"/>
        <v>5</v>
      </c>
      <c r="H61" s="459">
        <v>54</v>
      </c>
      <c r="I61" s="444">
        <f t="shared" ca="1" si="5"/>
        <v>4143133.8475847882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17263.057698269949</v>
      </c>
      <c r="L61" s="444">
        <f t="shared" ca="1" si="3"/>
        <v>4160396.9052830581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-4599519.3513818439</v>
      </c>
      <c r="C62" s="447">
        <f t="shared" si="0"/>
        <v>259863.64217494545</v>
      </c>
      <c r="D62" s="447">
        <f ca="1">SUMIF(G:G,55,K:K)</f>
        <v>-242466.76609511639</v>
      </c>
      <c r="E62" s="447">
        <f t="shared" ca="1" si="1"/>
        <v>-5101849.7596519059</v>
      </c>
      <c r="F62" s="431"/>
      <c r="G62" s="459">
        <f t="shared" si="8"/>
        <v>5</v>
      </c>
      <c r="H62" s="459">
        <v>55</v>
      </c>
      <c r="I62" s="444">
        <f t="shared" ca="1" si="5"/>
        <v>4160396.9052830581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17334.987105346074</v>
      </c>
      <c r="L62" s="444">
        <f t="shared" ca="1" si="3"/>
        <v>4177731.8923884043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-5101849.7596519059</v>
      </c>
      <c r="C63" s="447">
        <f t="shared" si="0"/>
        <v>259863.64217494545</v>
      </c>
      <c r="D63" s="447">
        <f ca="1">SUMIF(G:G,56,K:K)</f>
        <v>-268166.94314591843</v>
      </c>
      <c r="E63" s="447">
        <f t="shared" ca="1" si="1"/>
        <v>-5629880.3449727697</v>
      </c>
      <c r="F63" s="431"/>
      <c r="G63" s="459">
        <f t="shared" si="8"/>
        <v>5</v>
      </c>
      <c r="H63" s="459">
        <v>56</v>
      </c>
      <c r="I63" s="444">
        <f t="shared" ca="1" si="5"/>
        <v>4177731.8923884043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17407.216218285019</v>
      </c>
      <c r="L63" s="444">
        <f t="shared" ca="1" si="3"/>
        <v>4195139.1086066896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-5629880.3449727697</v>
      </c>
      <c r="C64" s="447">
        <f t="shared" si="0"/>
        <v>259863.64217494545</v>
      </c>
      <c r="D64" s="447">
        <f ca="1">SUMIF(G:G,57,K:K)</f>
        <v>-295181.99003053602</v>
      </c>
      <c r="E64" s="447">
        <f t="shared" ca="1" si="1"/>
        <v>-6184925.9771782514</v>
      </c>
      <c r="F64" s="431"/>
      <c r="G64" s="459">
        <f t="shared" si="8"/>
        <v>5</v>
      </c>
      <c r="H64" s="459">
        <v>57</v>
      </c>
      <c r="I64" s="444">
        <f t="shared" ca="1" si="5"/>
        <v>4195139.1086066896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17479.746285861205</v>
      </c>
      <c r="L64" s="444">
        <f t="shared" ca="1" si="3"/>
        <v>4212618.854892551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-6184925.9771782514</v>
      </c>
      <c r="C65" s="447">
        <f t="shared" si="0"/>
        <v>259863.64217494545</v>
      </c>
      <c r="D65" s="447">
        <f ca="1">SUMIF(G:G,58,K:K)</f>
        <v>-323579.17798513471</v>
      </c>
      <c r="E65" s="447">
        <f t="shared" ca="1" si="1"/>
        <v>-6768368.7973383311</v>
      </c>
      <c r="F65" s="431"/>
      <c r="G65" s="459">
        <f t="shared" si="8"/>
        <v>5</v>
      </c>
      <c r="H65" s="459">
        <v>58</v>
      </c>
      <c r="I65" s="444">
        <f t="shared" ca="1" si="5"/>
        <v>4212618.854892551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17552.578562052295</v>
      </c>
      <c r="L65" s="444">
        <f t="shared" ca="1" si="3"/>
        <v>4230171.433454603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-6768368.7973383311</v>
      </c>
      <c r="C66" s="447">
        <f t="shared" si="0"/>
        <v>259863.64217494545</v>
      </c>
      <c r="D66" s="447">
        <f ca="1">SUMIF(G:G,59,K:K)</f>
        <v>-353429.2199699948</v>
      </c>
      <c r="E66" s="447">
        <f t="shared" ca="1" si="1"/>
        <v>-7381661.6594832707</v>
      </c>
      <c r="F66" s="431"/>
      <c r="G66" s="459">
        <f t="shared" si="8"/>
        <v>5</v>
      </c>
      <c r="H66" s="459">
        <v>59</v>
      </c>
      <c r="I66" s="444">
        <f t="shared" ca="1" si="5"/>
        <v>4230171.433454603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17625.714306060847</v>
      </c>
      <c r="L66" s="444">
        <f t="shared" ca="1" si="3"/>
        <v>4247797.1477606641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-7381661.6594832707</v>
      </c>
      <c r="C67" s="447">
        <f t="shared" si="0"/>
        <v>259863.64217494545</v>
      </c>
      <c r="D67" s="447">
        <f t="shared" ref="D67:D71" ca="1" si="9">SUMIF(G:G,60,K:K)</f>
        <v>-384806.44675464992</v>
      </c>
      <c r="E67" s="447">
        <f t="shared" ca="1" si="1"/>
        <v>-8026331.7484128661</v>
      </c>
      <c r="F67" s="431"/>
      <c r="G67" s="459">
        <f t="shared" si="8"/>
        <v>5</v>
      </c>
      <c r="H67" s="459">
        <v>60</v>
      </c>
      <c r="I67" s="444">
        <f t="shared" ca="1" si="5"/>
        <v>4247797.1477606641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17699.1547823361</v>
      </c>
      <c r="L67" s="444">
        <f t="shared" ca="1" si="3"/>
        <v>4265496.3025430003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-8026331.7484128661</v>
      </c>
      <c r="C68" s="447">
        <f t="shared" si="0"/>
        <v>259863.64217494545</v>
      </c>
      <c r="D68" s="447">
        <f t="shared" ca="1" si="9"/>
        <v>-384806.44675464992</v>
      </c>
      <c r="E68" s="447">
        <f t="shared" ca="1" si="1"/>
        <v>-8671001.8373424616</v>
      </c>
      <c r="F68" s="431"/>
      <c r="G68" s="459">
        <f>G67+1</f>
        <v>6</v>
      </c>
      <c r="H68" s="459">
        <v>61</v>
      </c>
      <c r="I68" s="444">
        <f t="shared" ca="1" si="5"/>
        <v>4265496.3025430003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17772.901260595834</v>
      </c>
      <c r="L68" s="444">
        <f t="shared" ca="1" si="3"/>
        <v>4283269.2038035961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-8671001.8373424616</v>
      </c>
      <c r="C69" s="447">
        <f t="shared" si="0"/>
        <v>259863.64217494545</v>
      </c>
      <c r="D69" s="447">
        <f t="shared" ca="1" si="9"/>
        <v>-384806.44675464992</v>
      </c>
      <c r="E69" s="447">
        <f t="shared" ca="1" si="1"/>
        <v>-9315671.926272057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4283269.2038035961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17846.955015848318</v>
      </c>
      <c r="L69" s="444">
        <f t="shared" ca="1" si="3"/>
        <v>4301116.1588194445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-9315671.926272057</v>
      </c>
      <c r="C70" s="447">
        <f t="shared" si="0"/>
        <v>259863.64217494545</v>
      </c>
      <c r="D70" s="447">
        <f t="shared" ca="1" si="9"/>
        <v>-384806.44675464992</v>
      </c>
      <c r="E70" s="447">
        <f t="shared" ca="1" si="1"/>
        <v>-9960342.0152016524</v>
      </c>
      <c r="F70" s="431"/>
      <c r="G70" s="459">
        <f t="shared" si="10"/>
        <v>6</v>
      </c>
      <c r="H70" s="459">
        <v>63</v>
      </c>
      <c r="I70" s="444">
        <f t="shared" ca="1" si="5"/>
        <v>4301116.1588194445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17921.317328414352</v>
      </c>
      <c r="L70" s="444">
        <f t="shared" ca="1" si="3"/>
        <v>4319037.4761478584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-9960342.0152016524</v>
      </c>
      <c r="C71" s="447">
        <f t="shared" si="0"/>
        <v>259863.64217494545</v>
      </c>
      <c r="D71" s="447">
        <f t="shared" ca="1" si="9"/>
        <v>-384806.44675464992</v>
      </c>
      <c r="E71" s="447">
        <f t="shared" ca="1" si="1"/>
        <v>-10605012.104131248</v>
      </c>
      <c r="F71" s="431"/>
      <c r="G71" s="459">
        <f t="shared" si="10"/>
        <v>6</v>
      </c>
      <c r="H71" s="459">
        <v>64</v>
      </c>
      <c r="I71" s="444">
        <f t="shared" ca="1" si="5"/>
        <v>4319037.4761478584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17995.989483949408</v>
      </c>
      <c r="L71" s="444">
        <f t="shared" ca="1" si="3"/>
        <v>4337033.4656318082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4337033.4656318082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18070.972773465866</v>
      </c>
      <c r="L72" s="444">
        <f t="shared" ca="1" si="3"/>
        <v>4355104.4384052744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4355104.4384052744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18146.26849335531</v>
      </c>
      <c r="L73" s="444">
        <f t="shared" ca="1" si="3"/>
        <v>4373250.7068986297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4373250.7068986297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18221.877945410957</v>
      </c>
      <c r="L74" s="444">
        <f t="shared" ca="1" si="3"/>
        <v>4391472.5848440407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4391472.5848440407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18200.305753872755</v>
      </c>
      <c r="L75" s="444">
        <f t="shared" ca="1" si="3"/>
        <v>4386273.6866833344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4386273.6866833344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18178.643678203149</v>
      </c>
      <c r="L76" s="444">
        <f t="shared" ca="1" si="3"/>
        <v>4381053.1264469586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4381053.1264469586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18156.891343884916</v>
      </c>
      <c r="L77" s="444">
        <f t="shared" ca="1" si="3"/>
        <v>4375810.8138762647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4375810.8138762647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18135.048374840357</v>
      </c>
      <c r="L78" s="444">
        <f t="shared" ca="1" si="3"/>
        <v>4370546.6583365258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4370546.6583365258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18113.114393424778</v>
      </c>
      <c r="L79" s="444">
        <f t="shared" ca="1" si="3"/>
        <v>4365260.568815372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4365260.568815372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18091.089020419971</v>
      </c>
      <c r="L80" s="444">
        <f t="shared" ca="1" si="3"/>
        <v>4359952.4539212128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4359952.4539212128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18068.971875027641</v>
      </c>
      <c r="L81" s="444">
        <f t="shared" ca="1" si="3"/>
        <v>4354622.2218816616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4354622.2218816616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18046.762574862845</v>
      </c>
      <c r="L82" s="444">
        <f t="shared" ca="1" si="3"/>
        <v>4349269.7805419452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4349269.7805419452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18024.460735947359</v>
      </c>
      <c r="L83" s="444">
        <f t="shared" ca="1" si="3"/>
        <v>4343895.0373633131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4343895.0373633131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18002.065972703058</v>
      </c>
      <c r="L84" s="444">
        <f t="shared" ca="1" si="3"/>
        <v>4338497.8994214376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4338497.8994214376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17979.577897945244</v>
      </c>
      <c r="L85" s="444">
        <f t="shared" ca="1" si="3"/>
        <v>4333078.2734048041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4333078.2734048041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17956.996122875938</v>
      </c>
      <c r="L86" s="444">
        <f t="shared" ca="1" si="3"/>
        <v>4327636.0656131012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4327636.0656131012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17934.320257077175</v>
      </c>
      <c r="L87" s="444">
        <f t="shared" ca="1" si="3"/>
        <v>4322171.1819555992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4322171.1819555992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17911.54990850425</v>
      </c>
      <c r="L88" s="444">
        <f t="shared" ca="1" si="3"/>
        <v>4316683.5279495241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4316683.5279495241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17888.684683478939</v>
      </c>
      <c r="L89" s="444">
        <f t="shared" ca="1" si="3"/>
        <v>4311173.0087184245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4311173.0087184245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17865.724186682688</v>
      </c>
      <c r="L90" s="444">
        <f t="shared" ca="1" si="3"/>
        <v>4305639.5289905285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4305639.5289905285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17842.668021149788</v>
      </c>
      <c r="L91" s="444">
        <f t="shared" ca="1" si="3"/>
        <v>4300082.9930970995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4300082.9930970995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17819.515788260502</v>
      </c>
      <c r="L92" s="444">
        <f t="shared" ca="1" si="3"/>
        <v>4294503.3049707813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4294503.3049707813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17796.267087734177</v>
      </c>
      <c r="L93" s="444">
        <f t="shared" ca="1" si="3"/>
        <v>4288900.3681439366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4288900.3681439366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17772.921517622322</v>
      </c>
      <c r="L94" s="444">
        <f t="shared" ca="1" si="3"/>
        <v>4283274.0857469803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4283274.0857469803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17749.47867430167</v>
      </c>
      <c r="L95" s="444">
        <f t="shared" ca="1" si="3"/>
        <v>4277624.3605067031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4277624.3605067031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17725.938152467184</v>
      </c>
      <c r="L96" s="444">
        <f t="shared" ca="1" si="3"/>
        <v>4271951.094744591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4271951.094744591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17702.29954512505</v>
      </c>
      <c r="L97" s="444">
        <f t="shared" ca="1" si="3"/>
        <v>4266254.1903751371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4266254.1903751371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17678.562443585659</v>
      </c>
      <c r="L98" s="444">
        <f t="shared" ca="1" si="3"/>
        <v>4260533.5489041442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4260533.5489041442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17654.72643745652</v>
      </c>
      <c r="L99" s="444">
        <f t="shared" ca="1" si="3"/>
        <v>4254789.0714270221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4254789.0714270221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17630.79111463518</v>
      </c>
      <c r="L100" s="444">
        <f t="shared" ca="1" si="3"/>
        <v>4249020.6586270779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4249020.6586270779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17606.75606130208</v>
      </c>
      <c r="L101" s="444">
        <f t="shared" ca="1" si="3"/>
        <v>4243228.2107738014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4243228.2107738014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17582.620861913427</v>
      </c>
      <c r="L102" s="444">
        <f t="shared" ca="1" si="3"/>
        <v>4237411.6277211355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4237411.6277211355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17558.385099193983</v>
      </c>
      <c r="L103" s="444">
        <f t="shared" ca="1" si="3"/>
        <v>4231570.8089057505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4231570.8089057505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17534.048354129882</v>
      </c>
      <c r="L104" s="444">
        <f t="shared" ca="1" si="3"/>
        <v>4225705.6533453017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4225705.6533453017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17516.876457628015</v>
      </c>
      <c r="L105" s="444">
        <f t="shared" ca="1" si="3"/>
        <v>4221567.2262883512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4221567.2262883512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17499.633011557387</v>
      </c>
      <c r="L106" s="444">
        <f t="shared" ca="1" si="3"/>
        <v>4217411.55578533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4217411.55578533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17482.317717794798</v>
      </c>
      <c r="L107" s="444">
        <f t="shared" ca="1" si="3"/>
        <v>4213238.5699885469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4213238.5699885469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17464.930276974868</v>
      </c>
      <c r="L108" s="444">
        <f t="shared" ca="1" si="3"/>
        <v>4209048.1967509426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4209048.1967509426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17447.47038848485</v>
      </c>
      <c r="L109" s="444">
        <f t="shared" ca="1" si="3"/>
        <v>4204840.3636248484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4204840.3636248484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17429.937750459456</v>
      </c>
      <c r="L110" s="444">
        <f t="shared" ca="1" si="3"/>
        <v>4200614.9978607288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4200614.9978607288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17412.332059775625</v>
      </c>
      <c r="L111" s="444">
        <f t="shared" ca="1" si="3"/>
        <v>4196372.0264059259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4196372.0264059259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17394.653012047278</v>
      </c>
      <c r="L112" s="444">
        <f t="shared" ca="1" si="3"/>
        <v>4192111.3759033941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4192111.3759033941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17376.900301620062</v>
      </c>
      <c r="L113" s="444">
        <f t="shared" ca="1" si="3"/>
        <v>4187832.9726904351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4187832.9726904351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17359.073621566069</v>
      </c>
      <c r="L114" s="444">
        <f t="shared" ca="1" si="3"/>
        <v>4183536.7427974222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4183536.7427974222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17341.172663678513</v>
      </c>
      <c r="L115" s="444">
        <f t="shared" ca="1" si="3"/>
        <v>4179222.6119465218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4179222.6119465218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17323.197118466425</v>
      </c>
      <c r="L116" s="444">
        <f t="shared" ca="1" si="3"/>
        <v>4174890.5055504092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4174890.5055504092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17305.146675149292</v>
      </c>
      <c r="L117" s="444">
        <f t="shared" ca="1" si="3"/>
        <v>4170540.3487109798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4170540.3487109798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17287.021021651672</v>
      </c>
      <c r="L118" s="444">
        <f t="shared" ca="1" si="3"/>
        <v>4166172.0662180525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4166172.0662180525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17268.819844597805</v>
      </c>
      <c r="L119" s="444">
        <f t="shared" ca="1" si="3"/>
        <v>4161785.5825480716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4161785.5825480716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17250.542829306218</v>
      </c>
      <c r="L120" s="444">
        <f t="shared" ca="1" si="3"/>
        <v>4157380.8218627991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4157380.8218627991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17232.18965978425</v>
      </c>
      <c r="L121" s="444">
        <f t="shared" ca="1" si="3"/>
        <v>4152957.7080080044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4152957.7080080044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17213.760018722605</v>
      </c>
      <c r="L122" s="444">
        <f t="shared" ca="1" si="3"/>
        <v>4148516.1645121481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4148516.1645121481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17195.253587489871</v>
      </c>
      <c r="L123" s="444">
        <f t="shared" ca="1" si="3"/>
        <v>4144056.1145850592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4144056.1145850592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17176.670046127001</v>
      </c>
      <c r="L124" s="444">
        <f t="shared" ca="1" si="3"/>
        <v>4139577.4811166073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4139577.4811166073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17158.009073341782</v>
      </c>
      <c r="L125" s="444">
        <f t="shared" ca="1" si="3"/>
        <v>4135080.1866753702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4135080.1866753702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17139.270346503297</v>
      </c>
      <c r="L126" s="444">
        <f t="shared" ca="1" si="3"/>
        <v>4130564.1535072946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4130564.1535072946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17120.453541636318</v>
      </c>
      <c r="L127" s="444">
        <f t="shared" ca="1" si="3"/>
        <v>4126029.3035343522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4126029.3035343522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17101.558333415724</v>
      </c>
      <c r="L128" s="444">
        <f t="shared" ca="1" si="3"/>
        <v>4121475.5583531889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4121475.5583531889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17082.584395160877</v>
      </c>
      <c r="L129" s="444">
        <f t="shared" ca="1" si="3"/>
        <v>4116902.839233771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4116902.839233771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17063.531398829968</v>
      </c>
      <c r="L130" s="444">
        <f t="shared" ca="1" si="3"/>
        <v>4112311.0671180221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4112311.0671180221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17044.399015014347</v>
      </c>
      <c r="L131" s="444">
        <f t="shared" ca="1" si="3"/>
        <v>4107700.1626184578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4107700.1626184578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17025.186912932826</v>
      </c>
      <c r="L132" s="444">
        <f t="shared" ca="1" si="3"/>
        <v>4103070.0460168119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4103070.0460168119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17005.89476042597</v>
      </c>
      <c r="L133" s="444">
        <f t="shared" ca="1" si="3"/>
        <v>4098420.6372626591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4098420.6372626591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16986.522223950335</v>
      </c>
      <c r="L134" s="444">
        <f t="shared" ca="1" si="3"/>
        <v>4093751.8559720307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4093751.8559720307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16967.068968572716</v>
      </c>
      <c r="L135" s="444">
        <f t="shared" ca="1" si="3"/>
        <v>4089063.6214260245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4089063.6214260245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16947.534657964356</v>
      </c>
      <c r="L136" s="444">
        <f t="shared" ca="1" si="3"/>
        <v>4084355.8525694101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4084355.8525694101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16927.918954395129</v>
      </c>
      <c r="L137" s="444">
        <f t="shared" ca="1" si="3"/>
        <v>4079628.4680092265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4079628.4680092265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16908.221518727696</v>
      </c>
      <c r="L138" s="444">
        <f t="shared" ca="1" si="3"/>
        <v>4074881.3860133751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4074881.3860133751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16888.442010411651</v>
      </c>
      <c r="L139" s="444">
        <f t="shared" ca="1" si="3"/>
        <v>4070114.5245092078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4070114.5245092078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16868.580087477621</v>
      </c>
      <c r="L140" s="444">
        <f t="shared" ca="1" si="3"/>
        <v>4065327.8010821068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4065327.8010821068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16848.635406531364</v>
      </c>
      <c r="L141" s="444">
        <f t="shared" ca="1" si="3"/>
        <v>4060521.1329740593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4060521.1329740593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16828.607622747837</v>
      </c>
      <c r="L142" s="444">
        <f t="shared" ca="1" si="3"/>
        <v>4055694.4370822283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4055694.4370822283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16808.496389865206</v>
      </c>
      <c r="L143" s="444">
        <f t="shared" ca="1" si="3"/>
        <v>4050847.6299575148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4050847.6299575148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16788.301360178899</v>
      </c>
      <c r="L144" s="444">
        <f t="shared" ca="1" si="3"/>
        <v>4045980.6278031147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4045980.6278031147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16768.022184535566</v>
      </c>
      <c r="L145" s="444">
        <f t="shared" ca="1" si="3"/>
        <v>4041093.3464730713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4041093.3464730713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16747.658512327052</v>
      </c>
      <c r="L146" s="444">
        <f t="shared" ca="1" si="3"/>
        <v>4036185.7014708193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4036185.7014708193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16727.209991484335</v>
      </c>
      <c r="L147" s="444">
        <f t="shared" ca="1" si="3"/>
        <v>4031257.6079477249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4031257.6079477249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16706.676268471441</v>
      </c>
      <c r="L148" s="444">
        <f t="shared" ca="1" si="3"/>
        <v>4026308.9807016174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4026308.9807016174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16686.056988279328</v>
      </c>
      <c r="L149" s="444">
        <f t="shared" ca="1" si="3"/>
        <v>4021339.7341753179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4021339.7341753179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16665.351794419745</v>
      </c>
      <c r="L150" s="444">
        <f t="shared" ca="1" si="3"/>
        <v>4016349.7824551589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4016349.7824551589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16644.560328919084</v>
      </c>
      <c r="L151" s="444">
        <f t="shared" ca="1" si="3"/>
        <v>4011339.039269499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4011339.039269499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16623.682232312167</v>
      </c>
      <c r="L152" s="444">
        <f t="shared" ca="1" si="3"/>
        <v>4006307.4179872326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4006307.4179872326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16602.717143636059</v>
      </c>
      <c r="L153" s="444">
        <f t="shared" ca="1" si="3"/>
        <v>4001254.8316162899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4001254.8316162899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16581.664700423797</v>
      </c>
      <c r="L154" s="444">
        <f t="shared" ca="1" si="3"/>
        <v>3996181.1928021349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3996181.1928021349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16560.524538698151</v>
      </c>
      <c r="L155" s="444">
        <f t="shared" ca="1" si="3"/>
        <v>3991086.4138262542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3991086.4138262542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16539.296292965315</v>
      </c>
      <c r="L156" s="444">
        <f t="shared" ca="1" si="3"/>
        <v>3985970.4066046407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3985970.4066046407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16517.979596208592</v>
      </c>
      <c r="L157" s="444">
        <f t="shared" ca="1" si="3"/>
        <v>3980833.0826862706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3980833.0826862706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16496.574079882048</v>
      </c>
      <c r="L158" s="444">
        <f t="shared" ca="1" si="3"/>
        <v>3975674.3532515736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3975674.3532515736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16475.079373904147</v>
      </c>
      <c r="L159" s="444">
        <f t="shared" ca="1" si="3"/>
        <v>3970494.1291108988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3970494.1291108988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16453.495106651331</v>
      </c>
      <c r="L160" s="444">
        <f t="shared" ca="1" si="3"/>
        <v>3965292.3207029714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3965292.3207029714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16431.820904951637</v>
      </c>
      <c r="L161" s="444">
        <f t="shared" ca="1" si="3"/>
        <v>3960068.8380933441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3960068.8380933441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16410.056394078187</v>
      </c>
      <c r="L162" s="444">
        <f t="shared" ca="1" si="3"/>
        <v>3954823.5909728436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3954823.5909728436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16388.201197742768</v>
      </c>
      <c r="L163" s="444">
        <f t="shared" ca="1" si="3"/>
        <v>3949556.4886560077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3949556.4886560077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16366.254938089285</v>
      </c>
      <c r="L164" s="444">
        <f t="shared" ca="1" si="3"/>
        <v>3944267.4400795181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3944267.4400795181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16344.217235687247</v>
      </c>
      <c r="L165" s="444">
        <f t="shared" ca="1" si="3"/>
        <v>3938956.3538006265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3938956.3538006265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16322.087709525198</v>
      </c>
      <c r="L166" s="444">
        <f t="shared" ca="1" si="3"/>
        <v>3933623.1379955728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3933623.1379955728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16299.865977004141</v>
      </c>
      <c r="L167" s="444">
        <f t="shared" ca="1" si="3"/>
        <v>3928267.7004579981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3928267.7004579981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16277.551653930914</v>
      </c>
      <c r="L168" s="444">
        <f t="shared" ca="1" si="3"/>
        <v>3922889.9485973502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3922889.9485973502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16255.144354511547</v>
      </c>
      <c r="L169" s="444">
        <f t="shared" ca="1" si="3"/>
        <v>3917489.7894372828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3917489.7894372828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16232.6436913446</v>
      </c>
      <c r="L170" s="444">
        <f t="shared" ca="1" si="3"/>
        <v>3912067.1296140486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3912067.1296140486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16210.049275414458</v>
      </c>
      <c r="L171" s="444">
        <f t="shared" ca="1" si="3"/>
        <v>3906621.8753748843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3906621.8753748843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16187.360716084604</v>
      </c>
      <c r="L172" s="444">
        <f t="shared" ca="1" si="3"/>
        <v>3901153.93257639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3901153.93257639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16164.577621090879</v>
      </c>
      <c r="L173" s="444">
        <f t="shared" ca="1" si="3"/>
        <v>3895663.2066829018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3895663.2066829018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16141.699596534681</v>
      </c>
      <c r="L174" s="444">
        <f t="shared" ca="1" si="3"/>
        <v>3890149.6027648575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3890149.6027648575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16118.726246876158</v>
      </c>
      <c r="L175" s="444">
        <f t="shared" ca="1" si="3"/>
        <v>3884613.0254971548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3884613.0254971548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16095.657174927399</v>
      </c>
      <c r="L176" s="444">
        <f t="shared" ca="1" si="3"/>
        <v>3879053.3791575031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3879053.3791575031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16072.491981845518</v>
      </c>
      <c r="L177" s="444">
        <f t="shared" ca="1" si="3"/>
        <v>3873470.5676247696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3873470.5676247696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16049.230267125797</v>
      </c>
      <c r="L178" s="444">
        <f t="shared" ca="1" si="3"/>
        <v>3867864.4943773164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3867864.4943773164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16025.871628594741</v>
      </c>
      <c r="L179" s="444">
        <f t="shared" ca="1" si="3"/>
        <v>3862235.0624913322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3862235.0624913322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16002.415662403138</v>
      </c>
      <c r="L180" s="444">
        <f t="shared" ca="1" si="3"/>
        <v>3856582.1746391566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3856582.1746391566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15978.861963019073</v>
      </c>
      <c r="L181" s="444">
        <f t="shared" ca="1" si="3"/>
        <v>3850905.7330875969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3850905.7330875969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15955.210123220908</v>
      </c>
      <c r="L182" s="444">
        <f t="shared" ca="1" si="3"/>
        <v>3845205.639696239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3845205.639696239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15931.459734090251</v>
      </c>
      <c r="L183" s="444">
        <f t="shared" ca="1" si="3"/>
        <v>3839481.7959157503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3839481.7959157503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15907.61038500488</v>
      </c>
      <c r="L184" s="444">
        <f t="shared" ca="1" si="3"/>
        <v>3833734.1027861764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3833734.1027861764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15883.661663631656</v>
      </c>
      <c r="L185" s="444">
        <f t="shared" ca="1" si="3"/>
        <v>3827962.460935229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3827962.460935229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15859.613155919375</v>
      </c>
      <c r="L186" s="444">
        <f t="shared" ca="1" si="3"/>
        <v>3822166.7705765697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3822166.7705765697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15835.464446091628</v>
      </c>
      <c r="L187" s="444">
        <f t="shared" ca="1" si="3"/>
        <v>3816346.9315080824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3816346.9315080824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15811.215116639598</v>
      </c>
      <c r="L188" s="444">
        <f t="shared" ca="1" si="3"/>
        <v>3810502.8431101432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3810502.8431101432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15786.864748314852</v>
      </c>
      <c r="L189" s="444">
        <f t="shared" ca="1" si="3"/>
        <v>3804634.4043438793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3804634.4043438793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15762.412920122086</v>
      </c>
      <c r="L190" s="444">
        <f t="shared" ca="1" si="3"/>
        <v>3798741.5137494225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3798741.5137494225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15737.85920931185</v>
      </c>
      <c r="L191" s="444">
        <f t="shared" ca="1" si="3"/>
        <v>3792824.0694441553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3792824.0694441553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15713.203191373235</v>
      </c>
      <c r="L192" s="444">
        <f t="shared" ca="1" si="3"/>
        <v>3786881.9691209495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3786881.9691209495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15688.444440026542</v>
      </c>
      <c r="L193" s="444">
        <f t="shared" ca="1" si="3"/>
        <v>3780915.1100463974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3780915.1100463974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15663.582527215911</v>
      </c>
      <c r="L194" s="444">
        <f t="shared" ca="1" si="3"/>
        <v>3774923.3890590346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3774923.3890590346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15638.617023101897</v>
      </c>
      <c r="L195" s="444">
        <f t="shared" ca="1" si="3"/>
        <v>3768906.7025675578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3768906.7025675578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15613.547496054076</v>
      </c>
      <c r="L196" s="444">
        <f t="shared" ca="1" si="3"/>
        <v>3762864.9465490328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3762864.9465490328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15588.373512643559</v>
      </c>
      <c r="L197" s="444">
        <f t="shared" ca="1" si="3"/>
        <v>3756798.0165470974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3756798.0165470974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15563.094637635495</v>
      </c>
      <c r="L198" s="444">
        <f t="shared" ca="1" si="3"/>
        <v>3750705.8076701541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3750705.8076701541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15537.710433981563</v>
      </c>
      <c r="L199" s="444">
        <f t="shared" ca="1" si="3"/>
        <v>3744588.2145895567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3744588.2145895567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15512.220462812407</v>
      </c>
      <c r="L200" s="444">
        <f t="shared" ca="1" si="3"/>
        <v>3738445.1315377904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3738445.1315377904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15486.624283430048</v>
      </c>
      <c r="L201" s="444">
        <f t="shared" ca="1" si="3"/>
        <v>3732276.4523066417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3732276.4523066417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15460.92145330026</v>
      </c>
      <c r="L202" s="444">
        <f t="shared" ca="1" si="3"/>
        <v>3726082.0702453633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3726082.0702453633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15435.111528044936</v>
      </c>
      <c r="L203" s="444">
        <f t="shared" ca="1" si="3"/>
        <v>3719861.8782588295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3719861.8782588295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15409.194061434377</v>
      </c>
      <c r="L204" s="444">
        <f t="shared" ca="1" si="3"/>
        <v>3713615.768805685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3713615.768805685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15383.168605379609</v>
      </c>
      <c r="L205" s="444">
        <f t="shared" ca="1" si="3"/>
        <v>3707343.6338964859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3707343.6338964859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15357.034709924612</v>
      </c>
      <c r="L206" s="444">
        <f t="shared" ca="1" si="3"/>
        <v>3701045.3650918319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3701045.3650918319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15330.791923238554</v>
      </c>
      <c r="L207" s="444">
        <f t="shared" ca="1" si="3"/>
        <v>3694720.8535004915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3694720.8535004915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15304.439791607969</v>
      </c>
      <c r="L208" s="444">
        <f t="shared" ca="1" si="3"/>
        <v>3688369.9897775208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3688369.9897775208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15277.977859428924</v>
      </c>
      <c r="L209" s="444">
        <f t="shared" ca="1" si="3"/>
        <v>3681992.664122371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3681992.664122371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15251.405669199135</v>
      </c>
      <c r="L210" s="444">
        <f t="shared" ca="1" si="3"/>
        <v>3675588.7662769915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3675588.7662769915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15224.722761510053</v>
      </c>
      <c r="L211" s="444">
        <f t="shared" ca="1" si="3"/>
        <v>3669158.1855239226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3669158.1855239226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15197.928675038931</v>
      </c>
      <c r="L212" s="444">
        <f t="shared" ca="1" si="3"/>
        <v>3662700.8106843824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3662700.8106843824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15171.022946540848</v>
      </c>
      <c r="L213" s="444">
        <f t="shared" ca="1" si="3"/>
        <v>3656216.5301163443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3656216.5301163443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15144.005110840691</v>
      </c>
      <c r="L214" s="444">
        <f t="shared" ca="1" si="3"/>
        <v>3649705.2317126063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3649705.2317126063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15116.874700825112</v>
      </c>
      <c r="L215" s="444">
        <f t="shared" ca="1" si="3"/>
        <v>3643166.8028988526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3643166.8028988526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15089.631247434472</v>
      </c>
      <c r="L216" s="444">
        <f t="shared" ca="1" si="3"/>
        <v>3636601.1306317081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3636601.1306317081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15062.274279654705</v>
      </c>
      <c r="L217" s="444">
        <f t="shared" ca="1" si="3"/>
        <v>3630008.1013967837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3630008.1013967837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15034.803324509188</v>
      </c>
      <c r="L218" s="444">
        <f t="shared" ca="1" si="3"/>
        <v>3623387.6012067143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3623387.6012067143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15007.217907050566</v>
      </c>
      <c r="L219" s="444">
        <f t="shared" ca="1" si="3"/>
        <v>3616739.5155991861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3616739.5155991861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14979.51755035253</v>
      </c>
      <c r="L220" s="444">
        <f t="shared" ca="1" si="3"/>
        <v>3610063.7296349597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3610063.7296349597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14951.701775501586</v>
      </c>
      <c r="L221" s="444">
        <f t="shared" ca="1" si="3"/>
        <v>3603360.1278958824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3603360.1278958824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14923.770101588763</v>
      </c>
      <c r="L222" s="444">
        <f t="shared" ca="1" si="3"/>
        <v>3596628.5944828922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3596628.5944828922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14895.722045701303</v>
      </c>
      <c r="L223" s="444">
        <f t="shared" ca="1" si="3"/>
        <v>3589869.0130140148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3589869.0130140148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14867.557122914315</v>
      </c>
      <c r="L224" s="444">
        <f t="shared" ca="1" si="3"/>
        <v>3583081.2666223501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3583081.2666223501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14839.274846282378</v>
      </c>
      <c r="L225" s="444">
        <f t="shared" ca="1" si="3"/>
        <v>3576265.2379540536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3576265.2379540536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14810.874726831142</v>
      </c>
      <c r="L226" s="444">
        <f t="shared" ca="1" si="3"/>
        <v>3569420.8091663057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3569420.8091663057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14782.356273548861</v>
      </c>
      <c r="L227" s="444">
        <f t="shared" ca="1" si="3"/>
        <v>3562547.8619252755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3562547.8619252755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14753.718993377901</v>
      </c>
      <c r="L228" s="444">
        <f t="shared" ca="1" si="3"/>
        <v>3555646.2774040746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3555646.2774040746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14724.962391206231</v>
      </c>
      <c r="L229" s="444">
        <f t="shared" ca="1" si="3"/>
        <v>3548715.9362807018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3548715.9362807018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14696.085969858845</v>
      </c>
      <c r="L230" s="444">
        <f t="shared" ca="1" si="3"/>
        <v>3541756.7187359817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3541756.7187359817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14667.089230089181</v>
      </c>
      <c r="L231" s="444">
        <f t="shared" ca="1" si="3"/>
        <v>3534768.5044514919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3534768.5044514919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14637.97167057047</v>
      </c>
      <c r="L232" s="444">
        <f t="shared" ca="1" si="3"/>
        <v>3527751.1726074833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3527751.1726074833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14608.732787887104</v>
      </c>
      <c r="L233" s="444">
        <f t="shared" ca="1" si="3"/>
        <v>3520704.6018807916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3520704.6018807916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14579.372076525886</v>
      </c>
      <c r="L234" s="444">
        <f t="shared" ca="1" si="3"/>
        <v>3513628.6704427386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3513628.6704427386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14549.88902886733</v>
      </c>
      <c r="L235" s="444">
        <f t="shared" ca="1" si="3"/>
        <v>3506523.255957027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3506523.255957027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14520.283135176867</v>
      </c>
      <c r="L236" s="444">
        <f t="shared" ca="1" si="3"/>
        <v>3499388.2355776248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3499388.2355776248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14490.553883596025</v>
      </c>
      <c r="L237" s="444">
        <f t="shared" ca="1" si="3"/>
        <v>3492223.4859466418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3492223.4859466418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14460.700760133594</v>
      </c>
      <c r="L238" s="444">
        <f t="shared" ca="1" si="3"/>
        <v>3485028.8831921965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3485028.8831921965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14430.723248656739</v>
      </c>
      <c r="L239" s="444">
        <f t="shared" ca="1" si="3"/>
        <v>3477804.3029262745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3477804.3029262745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14400.620830882064</v>
      </c>
      <c r="L240" s="444">
        <f t="shared" ca="1" si="3"/>
        <v>3470549.6202425775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3470549.6202425775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14370.392986366658</v>
      </c>
      <c r="L241" s="444">
        <f t="shared" ca="1" si="3"/>
        <v>3463264.7097143652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3463264.7097143652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14340.039192499109</v>
      </c>
      <c r="L242" s="444">
        <f t="shared" ca="1" si="3"/>
        <v>3455949.4453922855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3455949.4453922855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14309.558924490444</v>
      </c>
      <c r="L243" s="444">
        <f t="shared" ca="1" si="3"/>
        <v>3448603.7008021972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3448603.7008021972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14278.951655365076</v>
      </c>
      <c r="L244" s="444">
        <f t="shared" ca="1" si="3"/>
        <v>3441227.3489429834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3441227.3489429834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14248.216855951685</v>
      </c>
      <c r="L245" s="444">
        <f t="shared" ca="1" si="3"/>
        <v>3433820.2622843562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3433820.2622843562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14217.353994874073</v>
      </c>
      <c r="L246" s="444">
        <f t="shared" ca="1" si="3"/>
        <v>3426382.3127646516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3426382.3127646516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14186.362538541969</v>
      </c>
      <c r="L247" s="444">
        <f t="shared" ca="1" si="3"/>
        <v>3418913.3717886149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3418913.3717886149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14155.241951141817</v>
      </c>
      <c r="L248" s="444">
        <f t="shared" ca="1" si="3"/>
        <v>3411413.310225178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3411413.310225178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14123.991694627499</v>
      </c>
      <c r="L249" s="444">
        <f t="shared" ca="1" si="3"/>
        <v>3403881.9984052265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3403881.9984052265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14092.611228711032</v>
      </c>
      <c r="L250" s="444">
        <f t="shared" ca="1" si="3"/>
        <v>3396319.3061193586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3396319.3061193586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14061.100010853248</v>
      </c>
      <c r="L251" s="444">
        <f t="shared" ca="1" si="3"/>
        <v>3388725.102615633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3388725.102615633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14029.45749625439</v>
      </c>
      <c r="L252" s="444">
        <f t="shared" ca="1" si="3"/>
        <v>3381099.2565973084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3381099.2565973084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13997.683137844706</v>
      </c>
      <c r="L253" s="444">
        <f t="shared" ca="1" si="3"/>
        <v>3373441.6362205744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3373441.6362205744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13965.77638627498</v>
      </c>
      <c r="L254" s="444">
        <f t="shared" ca="1" si="3"/>
        <v>3365752.1090922705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3365752.1090922705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13933.736689907048</v>
      </c>
      <c r="L255" s="444">
        <f t="shared" ca="1" si="3"/>
        <v>3358030.5422675987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3358030.5422675987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13901.563494804252</v>
      </c>
      <c r="L256" s="444">
        <f t="shared" ca="1" si="3"/>
        <v>3350276.8022478241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3350276.8022478241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13869.256244721855</v>
      </c>
      <c r="L257" s="444">
        <f t="shared" ca="1" si="3"/>
        <v>3342490.7549779671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3342490.7549779671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13836.814381097451</v>
      </c>
      <c r="L258" s="444">
        <f t="shared" ca="1" si="3"/>
        <v>3334672.2658444857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3334672.2658444857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13804.237343041277</v>
      </c>
      <c r="L259" s="444">
        <f t="shared" ca="1" si="3"/>
        <v>3326821.1996729481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3326821.1996729481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13771.524567326538</v>
      </c>
      <c r="L260" s="444">
        <f t="shared" ca="1" si="3"/>
        <v>3318937.4207256958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3318937.4207256958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13738.675488379651</v>
      </c>
      <c r="L261" s="444">
        <f t="shared" ca="1" si="3"/>
        <v>3311020.7926994967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3311020.7926994967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13705.689538270493</v>
      </c>
      <c r="L262" s="444">
        <f t="shared" ca="1" si="3"/>
        <v>3303071.1787231886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3303071.1787231886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13672.56614670254</v>
      </c>
      <c r="L263" s="444">
        <f t="shared" ref="L263:L517" ca="1" si="28">I263-J263+K263</f>
        <v>3295088.4413553122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3295088.4413553122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13639.304741003056</v>
      </c>
      <c r="L264" s="444">
        <f t="shared" ca="1" si="28"/>
        <v>3287072.4425817365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3287072.4425817365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13605.904746113156</v>
      </c>
      <c r="L265" s="444">
        <f t="shared" ca="1" si="28"/>
        <v>3279023.043813271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3279023.043813271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13572.365584577883</v>
      </c>
      <c r="L266" s="444">
        <f t="shared" ca="1" si="28"/>
        <v>3270940.10588327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3270940.10588327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13538.686676536214</v>
      </c>
      <c r="L267" s="444">
        <f t="shared" ca="1" si="28"/>
        <v>3262823.4890452274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3262823.4890452274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13504.867439711035</v>
      </c>
      <c r="L268" s="444">
        <f t="shared" ca="1" si="28"/>
        <v>3254673.0529703596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3254673.0529703596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13470.907289399087</v>
      </c>
      <c r="L269" s="444">
        <f t="shared" ca="1" si="28"/>
        <v>3246488.65674518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3246488.65674518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13436.805638460837</v>
      </c>
      <c r="L270" s="444">
        <f t="shared" ca="1" si="28"/>
        <v>3238270.1588690621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3238270.1588690621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13402.561897310346</v>
      </c>
      <c r="L271" s="444">
        <f t="shared" ca="1" si="28"/>
        <v>3230017.4172517937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3230017.4172517937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13368.175473905061</v>
      </c>
      <c r="L272" s="444">
        <f t="shared" ca="1" si="28"/>
        <v>3221730.28921112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3221730.28921112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13333.645773735589</v>
      </c>
      <c r="L273" s="444">
        <f t="shared" ca="1" si="28"/>
        <v>3213408.6314702765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3213408.6314702765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13298.972199815407</v>
      </c>
      <c r="L274" s="444">
        <f t="shared" ca="1" si="28"/>
        <v>3205052.300155513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3205052.300155513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13264.154152670559</v>
      </c>
      <c r="L275" s="444">
        <f t="shared" ca="1" si="28"/>
        <v>3196661.1507936046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3196661.1507936046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13229.191030329273</v>
      </c>
      <c r="L276" s="444">
        <f t="shared" ca="1" si="28"/>
        <v>3188235.0383093548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3188235.0383093548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13194.082228311567</v>
      </c>
      <c r="L277" s="444">
        <f t="shared" ca="1" si="28"/>
        <v>3179773.8170230873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3179773.8170230873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13158.827139618785</v>
      </c>
      <c r="L278" s="444">
        <f t="shared" ca="1" si="28"/>
        <v>3171277.3406481273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3171277.3406481273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13123.425154723118</v>
      </c>
      <c r="L279" s="444">
        <f t="shared" ca="1" si="28"/>
        <v>3162745.4622882716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3162745.4622882716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13087.875661557053</v>
      </c>
      <c r="L280" s="444">
        <f t="shared" ca="1" si="28"/>
        <v>3154178.0344352499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3154178.0344352499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13052.178045502797</v>
      </c>
      <c r="L281" s="444">
        <f t="shared" ca="1" si="28"/>
        <v>3145574.9089661739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3145574.9089661739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13016.331689381646</v>
      </c>
      <c r="L282" s="444">
        <f t="shared" ca="1" si="28"/>
        <v>3136935.9371409765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3136935.9371409765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12980.335973443323</v>
      </c>
      <c r="L283" s="444">
        <f t="shared" ca="1" si="28"/>
        <v>3128260.9695998412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3128260.9695998412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12944.19027535526</v>
      </c>
      <c r="L284" s="444">
        <f t="shared" ca="1" si="28"/>
        <v>3119549.8563606176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3119549.8563606176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12907.893970191828</v>
      </c>
      <c r="L285" s="444">
        <f t="shared" ca="1" si="28"/>
        <v>3110802.4468162307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3110802.4468162307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12871.44643042355</v>
      </c>
      <c r="L286" s="444">
        <f t="shared" ca="1" si="28"/>
        <v>3102018.5897320756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3102018.5897320756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12834.847025906236</v>
      </c>
      <c r="L287" s="444">
        <f t="shared" ca="1" si="28"/>
        <v>3093198.1332434029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3093198.1332434029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12798.0951238701</v>
      </c>
      <c r="L288" s="444">
        <f t="shared" ca="1" si="28"/>
        <v>3084340.9248526944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3084340.9248526944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12761.190088908814</v>
      </c>
      <c r="L289" s="444">
        <f t="shared" ca="1" si="28"/>
        <v>3075446.8114270242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3075446.8114270242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12724.131282968523</v>
      </c>
      <c r="L290" s="444">
        <f t="shared" ca="1" si="28"/>
        <v>3066515.6391954138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3066515.6391954138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12686.918065336813</v>
      </c>
      <c r="L291" s="444">
        <f t="shared" ca="1" si="28"/>
        <v>3057547.2537461719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3057547.2537461719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12649.549792631638</v>
      </c>
      <c r="L292" s="444">
        <f t="shared" ca="1" si="28"/>
        <v>3048541.5000242246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3048541.5000242246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12612.025818790191</v>
      </c>
      <c r="L293" s="444">
        <f t="shared" ca="1" si="28"/>
        <v>3039498.2223284361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3039498.2223284361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12574.345495057738</v>
      </c>
      <c r="L294" s="444">
        <f t="shared" ca="1" si="28"/>
        <v>3030417.264308915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3030417.264308915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12536.508169976401</v>
      </c>
      <c r="L295" s="444">
        <f t="shared" ca="1" si="28"/>
        <v>3021298.4689643127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3021298.4689643127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12498.513189373891</v>
      </c>
      <c r="L296" s="444">
        <f t="shared" ca="1" si="28"/>
        <v>3012141.6786391078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3012141.6786391078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12460.359896352204</v>
      </c>
      <c r="L297" s="444">
        <f t="shared" ca="1" si="28"/>
        <v>3002946.7350208811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3002946.7350208811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12422.047631276258</v>
      </c>
      <c r="L298" s="444">
        <f t="shared" ca="1" si="28"/>
        <v>2993713.4791375785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2993713.4791375785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12383.575731762499</v>
      </c>
      <c r="L299" s="444">
        <f t="shared" ca="1" si="28"/>
        <v>2984441.7513547624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2984441.7513547624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12344.943532667432</v>
      </c>
      <c r="L300" s="444">
        <f t="shared" ca="1" si="28"/>
        <v>2975131.3913728511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2975131.3913728511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12306.150366076134</v>
      </c>
      <c r="L301" s="444">
        <f t="shared" ca="1" si="28"/>
        <v>2965782.2382243485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2965782.2382243485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12267.195561290708</v>
      </c>
      <c r="L302" s="444">
        <f t="shared" ca="1" si="28"/>
        <v>2956394.1302710604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2956394.1302710604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12228.078444818673</v>
      </c>
      <c r="L303" s="444">
        <f t="shared" ca="1" si="28"/>
        <v>2946966.9052013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2946966.9052013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12188.798340361338</v>
      </c>
      <c r="L304" s="444">
        <f t="shared" ca="1" si="28"/>
        <v>2937500.4000270828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2937500.4000270828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12149.3545688021</v>
      </c>
      <c r="L305" s="444">
        <f t="shared" ca="1" si="28"/>
        <v>2927994.4510813062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2927994.4510813062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12109.746448194697</v>
      </c>
      <c r="L306" s="444">
        <f t="shared" ca="1" si="28"/>
        <v>2918448.894014922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2918448.894014922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12069.973293751429</v>
      </c>
      <c r="L307" s="444">
        <f t="shared" ca="1" si="28"/>
        <v>2908863.5637940946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2908863.5637940946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12030.034417831315</v>
      </c>
      <c r="L308" s="444">
        <f t="shared" ca="1" si="28"/>
        <v>2899238.2946973471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2899238.2946973471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11989.929129928201</v>
      </c>
      <c r="L309" s="444">
        <f t="shared" ca="1" si="28"/>
        <v>2889572.9203126966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2889572.9203126966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11949.656736658824</v>
      </c>
      <c r="L310" s="444">
        <f t="shared" ca="1" si="28"/>
        <v>2879867.2735347766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2879867.2735347766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11909.216541750824</v>
      </c>
      <c r="L311" s="444">
        <f t="shared" ca="1" si="28"/>
        <v>2870121.1865619486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2870121.1865619486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11868.607846030707</v>
      </c>
      <c r="L312" s="444">
        <f t="shared" ca="1" si="28"/>
        <v>2860334.4908934003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2860334.4908934003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11827.829947411756</v>
      </c>
      <c r="L313" s="444">
        <f t="shared" ca="1" si="28"/>
        <v>2850507.017326233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2850507.017326233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11786.882140881891</v>
      </c>
      <c r="L314" s="444">
        <f t="shared" ca="1" si="28"/>
        <v>2840638.595952536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2840638.595952536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11745.763718491487</v>
      </c>
      <c r="L315" s="444">
        <f t="shared" ca="1" si="28"/>
        <v>2830729.0561564486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2830729.0561564486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11704.473969341123</v>
      </c>
      <c r="L316" s="444">
        <f t="shared" ca="1" si="28"/>
        <v>2820778.226611211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2820778.226611211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11663.012179569301</v>
      </c>
      <c r="L317" s="444">
        <f t="shared" ca="1" si="28"/>
        <v>2810785.9352762015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2810785.9352762015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11621.377632340094</v>
      </c>
      <c r="L318" s="444">
        <f t="shared" ca="1" si="28"/>
        <v>2800752.0093939626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2800752.0093939626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11579.569607830765</v>
      </c>
      <c r="L319" s="444">
        <f t="shared" ca="1" si="28"/>
        <v>2790676.2754872143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2790676.2754872143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11537.587383219314</v>
      </c>
      <c r="L320" s="444">
        <f t="shared" ca="1" si="28"/>
        <v>2780558.559355855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2780558.559355855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11495.430232671984</v>
      </c>
      <c r="L321" s="444">
        <f t="shared" ca="1" si="28"/>
        <v>2770398.6860739482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2770398.6860739482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11453.097427330706</v>
      </c>
      <c r="L322" s="444">
        <f t="shared" ca="1" si="28"/>
        <v>2760196.4799867002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2760196.4799867002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11410.588235300505</v>
      </c>
      <c r="L323" s="444">
        <f t="shared" ca="1" si="28"/>
        <v>2749951.7647074219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2749951.7647074219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11367.901921636845</v>
      </c>
      <c r="L324" s="444">
        <f t="shared" ca="1" si="28"/>
        <v>2739664.3631144799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2739664.3631144799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11325.037748332921</v>
      </c>
      <c r="L325" s="444">
        <f t="shared" ca="1" si="28"/>
        <v>2729334.0973482342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2729334.0973482342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11281.994974306897</v>
      </c>
      <c r="L326" s="444">
        <f t="shared" ca="1" si="28"/>
        <v>2718960.7888079621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2718960.7888079621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11238.772855389097</v>
      </c>
      <c r="L327" s="444">
        <f t="shared" ca="1" si="28"/>
        <v>2708544.2581487722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2708544.2581487722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11195.37064430914</v>
      </c>
      <c r="L328" s="444">
        <f t="shared" ca="1" si="28"/>
        <v>2698084.3252785024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2698084.3252785024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11151.787590683014</v>
      </c>
      <c r="L329" s="444">
        <f t="shared" ca="1" si="28"/>
        <v>2687580.8093546066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2687580.8093546066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11108.022941000116</v>
      </c>
      <c r="L330" s="444">
        <f t="shared" ca="1" si="28"/>
        <v>2677033.528781028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2677033.528781028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11064.075938610205</v>
      </c>
      <c r="L331" s="444">
        <f t="shared" ca="1" si="28"/>
        <v>2666442.3012050595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2666442.3012050595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11019.945823710335</v>
      </c>
      <c r="L332" s="444">
        <f t="shared" ca="1" si="28"/>
        <v>2655806.9435141911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2655806.9435141911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10975.631833331718</v>
      </c>
      <c r="L333" s="444">
        <f t="shared" ca="1" si="28"/>
        <v>2645127.2718329439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2645127.2718329439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10931.13320132652</v>
      </c>
      <c r="L334" s="444">
        <f t="shared" ca="1" si="28"/>
        <v>2634403.1015196918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2634403.1015196918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10886.449158354637</v>
      </c>
      <c r="L335" s="444">
        <f t="shared" ca="1" si="28"/>
        <v>2623634.2471634676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2623634.2471634676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10841.57893187037</v>
      </c>
      <c r="L336" s="444">
        <f t="shared" ca="1" si="28"/>
        <v>2612820.5225807591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2612820.5225807591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10796.521746109085</v>
      </c>
      <c r="L337" s="444">
        <f t="shared" ca="1" si="28"/>
        <v>2601961.7408122895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2601961.7408122895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10751.276822073794</v>
      </c>
      <c r="L338" s="444">
        <f t="shared" ca="1" si="28"/>
        <v>2591057.7141197845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2591057.7141197845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10705.843377521691</v>
      </c>
      <c r="L339" s="444">
        <f t="shared" ca="1" si="28"/>
        <v>2580108.2539827274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2580108.2539827274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10660.220626950619</v>
      </c>
      <c r="L340" s="444">
        <f t="shared" ca="1" si="28"/>
        <v>2569113.1710950993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2569113.1710950993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10614.407781585502</v>
      </c>
      <c r="L341" s="444">
        <f t="shared" ca="1" si="28"/>
        <v>2558072.275362106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2558072.275362106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10568.404049364697</v>
      </c>
      <c r="L342" s="444">
        <f t="shared" ca="1" si="28"/>
        <v>2546985.375896892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2546985.375896892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10522.208634926305</v>
      </c>
      <c r="L343" s="444">
        <f t="shared" ca="1" si="28"/>
        <v>2535852.2810172397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2535852.2810172397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10475.820739594419</v>
      </c>
      <c r="L344" s="444">
        <f t="shared" ca="1" si="28"/>
        <v>2524672.7982422551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2524672.7982422551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10429.239561365317</v>
      </c>
      <c r="L345" s="444">
        <f t="shared" ca="1" si="28"/>
        <v>2513446.7342890417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2513446.7342890417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10382.464294893594</v>
      </c>
      <c r="L346" s="444">
        <f t="shared" ca="1" si="28"/>
        <v>2502173.8950693565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2502173.8950693565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10335.494131478241</v>
      </c>
      <c r="L347" s="444">
        <f t="shared" ca="1" si="28"/>
        <v>2490854.0856862557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2490854.0856862557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10288.328259048654</v>
      </c>
      <c r="L348" s="444">
        <f t="shared" ca="1" si="28"/>
        <v>2479487.1104307254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2479487.1104307254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10240.96586215061</v>
      </c>
      <c r="L349" s="444">
        <f t="shared" ca="1" si="28"/>
        <v>2468072.7727782973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2468072.7727782973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10193.406121932159</v>
      </c>
      <c r="L350" s="444">
        <f t="shared" ca="1" si="28"/>
        <v>2456610.8753856504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2456610.8753856504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10145.648216129464</v>
      </c>
      <c r="L351" s="444">
        <f t="shared" ca="1" si="28"/>
        <v>2445101.2200872009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2445101.2200872009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10097.691319052592</v>
      </c>
      <c r="L352" s="444">
        <f t="shared" ca="1" si="28"/>
        <v>2433543.6078916746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2433543.6078916746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10049.534601571233</v>
      </c>
      <c r="L353" s="444">
        <f t="shared" ca="1" si="28"/>
        <v>2421937.8389786668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2421937.8389786668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10001.177231100366</v>
      </c>
      <c r="L354" s="444">
        <f t="shared" ca="1" si="28"/>
        <v>2410283.7126951884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2410283.7126951884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9952.6183715858733</v>
      </c>
      <c r="L355" s="444">
        <f t="shared" ca="1" si="28"/>
        <v>2398581.0275521954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2398581.0275521954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9903.8571834900686</v>
      </c>
      <c r="L356" s="444">
        <f t="shared" ca="1" si="28"/>
        <v>2386829.5812211065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2386829.5812211065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9854.8928237771979</v>
      </c>
      <c r="L357" s="444">
        <f t="shared" ca="1" si="28"/>
        <v>2375029.1705303048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2375029.1705303048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9805.7244458988571</v>
      </c>
      <c r="L358" s="444">
        <f t="shared" ca="1" si="28"/>
        <v>2363179.591461625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2363179.591461625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9756.3511997793594</v>
      </c>
      <c r="L359" s="444">
        <f t="shared" ca="1" si="28"/>
        <v>2351280.6391468253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2351280.6391468253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9706.7722318010274</v>
      </c>
      <c r="L360" s="444">
        <f t="shared" ca="1" si="28"/>
        <v>2339332.1078640474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2339332.1078640474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9656.9866847894518</v>
      </c>
      <c r="L361" s="444">
        <f t="shared" ca="1" si="28"/>
        <v>2327333.791034258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2327333.791034258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9606.9936979986633</v>
      </c>
      <c r="L362" s="444">
        <f t="shared" ca="1" si="28"/>
        <v>2315285.4812176777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2315285.4812176777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9556.7924070962454</v>
      </c>
      <c r="L363" s="444">
        <f t="shared" ca="1" si="28"/>
        <v>2303186.9701101952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2303186.9701101952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9506.3819441484011</v>
      </c>
      <c r="L364" s="444">
        <f t="shared" ca="1" si="28"/>
        <v>2291038.0485397647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2291038.0485397647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9455.7614376049405</v>
      </c>
      <c r="L365" s="444">
        <f t="shared" ca="1" si="28"/>
        <v>2278838.506462791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2278838.506462791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9404.9300122842178</v>
      </c>
      <c r="L366" s="444">
        <f t="shared" ca="1" si="28"/>
        <v>2266588.1329604965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2266588.1329604965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9353.88678935799</v>
      </c>
      <c r="L367" s="444">
        <f t="shared" ca="1" si="28"/>
        <v>2254286.7162352758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2254286.7162352758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9302.6308863362374</v>
      </c>
      <c r="L368" s="444">
        <f t="shared" ca="1" si="28"/>
        <v>2241934.0436070333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2241934.0436070333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9251.1614170518933</v>
      </c>
      <c r="L369" s="444">
        <f t="shared" ca="1" si="28"/>
        <v>2229529.9015095062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2229529.9015095062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9199.4774916455299</v>
      </c>
      <c r="L370" s="444">
        <f t="shared" ca="1" si="28"/>
        <v>2217074.0754865729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2217074.0754865729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9147.578216549975</v>
      </c>
      <c r="L371" s="444">
        <f t="shared" ca="1" si="28"/>
        <v>2204566.350188544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2204566.350188544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9095.4626944748543</v>
      </c>
      <c r="L372" s="444">
        <f t="shared" ca="1" si="28"/>
        <v>2192006.5093684401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2192006.5093684401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9043.1300243910882</v>
      </c>
      <c r="L373" s="444">
        <f t="shared" ca="1" si="28"/>
        <v>2179394.3358782525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2179394.3358782525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8990.5793015153067</v>
      </c>
      <c r="L374" s="444">
        <f t="shared" ca="1" si="28"/>
        <v>2166729.6116651888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2166729.6116651888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8937.8096172942078</v>
      </c>
      <c r="L375" s="444">
        <f t="shared" ca="1" si="28"/>
        <v>2154012.117767904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2154012.117767904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8884.8200593888541</v>
      </c>
      <c r="L376" s="444">
        <f t="shared" ca="1" si="28"/>
        <v>2141241.634312714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2141241.634312714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8831.6097116588971</v>
      </c>
      <c r="L377" s="444">
        <f t="shared" ca="1" si="28"/>
        <v>2128417.9405097938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2128417.9405097938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8778.1776541467298</v>
      </c>
      <c r="L378" s="444">
        <f t="shared" ca="1" si="28"/>
        <v>2115540.8146493617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2115540.8146493617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8724.5229630615959</v>
      </c>
      <c r="L379" s="444">
        <f t="shared" ca="1" si="28"/>
        <v>2102610.0340978443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2102610.0340978443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8670.644710763605</v>
      </c>
      <c r="L380" s="444">
        <f t="shared" ca="1" si="28"/>
        <v>2089625.375294029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2089625.375294029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8616.5419657477087</v>
      </c>
      <c r="L381" s="444">
        <f t="shared" ca="1" si="28"/>
        <v>2076586.6137451979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2076586.6137451979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8562.2137926275791</v>
      </c>
      <c r="L382" s="444">
        <f t="shared" ca="1" si="28"/>
        <v>2063493.5240232467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2063493.5240232467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8507.6592521194489</v>
      </c>
      <c r="L383" s="444">
        <f t="shared" ca="1" si="28"/>
        <v>2050345.8797607874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2050345.8797607874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8452.8774010258694</v>
      </c>
      <c r="L384" s="444">
        <f t="shared" ca="1" si="28"/>
        <v>2037143.4536472345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2037143.4536472345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8397.8672922193982</v>
      </c>
      <c r="L385" s="444">
        <f t="shared" ca="1" si="28"/>
        <v>2023886.0174248749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2023886.0174248749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8342.6279746262335</v>
      </c>
      <c r="L386" s="444">
        <f t="shared" ca="1" si="28"/>
        <v>2010573.3418849222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2010573.3418849222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8287.1584932097649</v>
      </c>
      <c r="L387" s="444">
        <f t="shared" ca="1" si="28"/>
        <v>1997205.1968635533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1997205.1968635533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8231.4578889540608</v>
      </c>
      <c r="L388" s="444">
        <f t="shared" ca="1" si="28"/>
        <v>1983781.3512379285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1983781.3512379285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8175.5251988472901</v>
      </c>
      <c r="L389" s="444">
        <f t="shared" ca="1" si="28"/>
        <v>1970301.5729221969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1970301.5729221969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8119.3594558650757</v>
      </c>
      <c r="L390" s="444">
        <f t="shared" ca="1" si="28"/>
        <v>1956765.6288634832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1956765.6288634832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8062.9596889537688</v>
      </c>
      <c r="L391" s="444">
        <f t="shared" ca="1" si="28"/>
        <v>1943173.2850378582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1943173.2850378582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8006.3249230136635</v>
      </c>
      <c r="L392" s="444">
        <f t="shared" ca="1" si="28"/>
        <v>1929524.3064462929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1929524.3064462929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7949.4541788821416</v>
      </c>
      <c r="L393" s="444">
        <f t="shared" ca="1" si="28"/>
        <v>1915818.4571105961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1915818.4571105961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7892.3464733167384</v>
      </c>
      <c r="L394" s="444">
        <f t="shared" ca="1" si="28"/>
        <v>1902055.5000693339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1902055.5000693339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7835.0008189781465</v>
      </c>
      <c r="L395" s="444">
        <f t="shared" ca="1" si="28"/>
        <v>1888235.1973737332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1888235.1973737332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7777.416224413143</v>
      </c>
      <c r="L396" s="444">
        <f t="shared" ca="1" si="28"/>
        <v>1874357.3100835674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1874357.3100835674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7719.5916940374509</v>
      </c>
      <c r="L397" s="444">
        <f t="shared" ca="1" si="28"/>
        <v>1860421.598263026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1860421.598263026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7661.5262281185305</v>
      </c>
      <c r="L398" s="444">
        <f t="shared" ca="1" si="28"/>
        <v>1846427.8209765656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1846427.8209765656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7603.2188227582783</v>
      </c>
      <c r="L399" s="444">
        <f t="shared" ca="1" si="28"/>
        <v>1832375.7362847449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1832375.7362847449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7544.6684698756917</v>
      </c>
      <c r="L400" s="444">
        <f t="shared" ca="1" si="28"/>
        <v>1818265.1012400417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1818265.1012400417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7485.8741571894279</v>
      </c>
      <c r="L401" s="444">
        <f t="shared" ca="1" si="28"/>
        <v>1804095.6718826522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1804095.6718826522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7426.8348682003052</v>
      </c>
      <c r="L402" s="444">
        <f t="shared" ca="1" si="28"/>
        <v>1789867.2032362737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1789867.2032362737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7367.5495821737277</v>
      </c>
      <c r="L403" s="444">
        <f t="shared" ca="1" si="28"/>
        <v>1775579.4493038687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1775579.4493038687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7308.0172741220422</v>
      </c>
      <c r="L404" s="444">
        <f t="shared" ca="1" si="28"/>
        <v>1761232.1630634118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1761232.1630634118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7248.2369147868039</v>
      </c>
      <c r="L405" s="444">
        <f t="shared" ca="1" si="28"/>
        <v>1746825.0964636197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1746825.0964636197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7188.2074706210033</v>
      </c>
      <c r="L406" s="444">
        <f t="shared" ca="1" si="28"/>
        <v>1732358.0004196619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1732358.0004196619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7127.9279037711804</v>
      </c>
      <c r="L407" s="444">
        <f t="shared" ca="1" si="28"/>
        <v>1717830.6248088542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1717830.6248088542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7067.3971720594791</v>
      </c>
      <c r="L408" s="444">
        <f t="shared" ca="1" si="28"/>
        <v>1703242.7184663347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1703242.7184663347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7006.6142289656491</v>
      </c>
      <c r="L409" s="444">
        <f t="shared" ca="1" si="28"/>
        <v>1688594.0291807216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1688594.0291807216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6945.5780236089267</v>
      </c>
      <c r="L410" s="444">
        <f t="shared" ca="1" si="28"/>
        <v>1673884.3036897518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1673884.3036897518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6884.2875007298871</v>
      </c>
      <c r="L411" s="444">
        <f t="shared" ca="1" si="28"/>
        <v>1659113.2876759027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1659113.2876759027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6822.7416006721824</v>
      </c>
      <c r="L412" s="444">
        <f t="shared" ca="1" si="28"/>
        <v>1644280.7257619961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1644280.7257619961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6760.9392593642388</v>
      </c>
      <c r="L413" s="444">
        <f t="shared" ca="1" si="28"/>
        <v>1629386.3615067815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1629386.3615067815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6698.8794083008443</v>
      </c>
      <c r="L414" s="444">
        <f t="shared" ca="1" si="28"/>
        <v>1614429.9374005035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1614429.9374005035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6636.5609745246866</v>
      </c>
      <c r="L415" s="444">
        <f t="shared" ca="1" si="28"/>
        <v>1599411.1948604493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1599411.1948604493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6573.982880607793</v>
      </c>
      <c r="L416" s="444">
        <f t="shared" ca="1" si="28"/>
        <v>1584329.8742264782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1584329.8742264782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6511.1440446329134</v>
      </c>
      <c r="L417" s="444">
        <f t="shared" ca="1" si="28"/>
        <v>1569185.7147565323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1569185.7147565323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6448.0433801748059</v>
      </c>
      <c r="L418" s="444">
        <f t="shared" ca="1" si="28"/>
        <v>1553978.4546221283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1553978.4546221283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6384.6797962814562</v>
      </c>
      <c r="L419" s="444">
        <f t="shared" ca="1" si="28"/>
        <v>1538707.8309038309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1538707.8309038309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6321.0521974552166</v>
      </c>
      <c r="L420" s="444">
        <f t="shared" ca="1" si="28"/>
        <v>1523373.5795867073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1523373.5795867073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6257.1594836338681</v>
      </c>
      <c r="L421" s="444">
        <f t="shared" ca="1" si="28"/>
        <v>1507975.4355557624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1507975.4355557624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6193.0005501715978</v>
      </c>
      <c r="L422" s="444">
        <f t="shared" ca="1" si="28"/>
        <v>1492513.1325913551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1492513.1325913551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6128.5742878199007</v>
      </c>
      <c r="L423" s="444">
        <f t="shared" ca="1" si="28"/>
        <v>1476986.4033645962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1476986.4033645962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6063.8795827084059</v>
      </c>
      <c r="L424" s="444">
        <f t="shared" ca="1" si="28"/>
        <v>1461394.9794327258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1461394.9794327258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5998.9153163256124</v>
      </c>
      <c r="L425" s="444">
        <f t="shared" ca="1" si="28"/>
        <v>1445738.5912344726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1445738.5912344726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5933.6803654995574</v>
      </c>
      <c r="L426" s="444">
        <f t="shared" ca="1" si="28"/>
        <v>1430016.9680853933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1430016.9680853933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5868.1736023783933</v>
      </c>
      <c r="L427" s="444">
        <f t="shared" ca="1" si="28"/>
        <v>1414229.8381731929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1414229.8381731929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5802.3938944108922</v>
      </c>
      <c r="L428" s="444">
        <f t="shared" ca="1" si="28"/>
        <v>1398376.928553025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1398376.928553025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5736.3401043268586</v>
      </c>
      <c r="L429" s="444">
        <f t="shared" ca="1" si="28"/>
        <v>1382457.965142773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1382457.965142773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5670.0110901174758</v>
      </c>
      <c r="L430" s="444">
        <f t="shared" ca="1" si="28"/>
        <v>1366472.6727183117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1366472.6727183117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5603.4057050155534</v>
      </c>
      <c r="L431" s="444">
        <f t="shared" ca="1" si="28"/>
        <v>1350420.7749087485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1350420.7749087485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5536.5227974757063</v>
      </c>
      <c r="L432" s="444">
        <f t="shared" ca="1" si="28"/>
        <v>1334301.9941916454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1334301.9941916454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5469.3612111544444</v>
      </c>
      <c r="L433" s="444">
        <f t="shared" ca="1" si="28"/>
        <v>1318116.0518882209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1318116.0518882209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5401.9197848901749</v>
      </c>
      <c r="L434" s="444">
        <f t="shared" ca="1" si="28"/>
        <v>1301862.6681585324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1301862.6681585324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5334.1973526831398</v>
      </c>
      <c r="L435" s="444">
        <f t="shared" ca="1" si="28"/>
        <v>1285541.5619966367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1285541.5619966367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5266.1927436752412</v>
      </c>
      <c r="L436" s="444">
        <f t="shared" ca="1" si="28"/>
        <v>1269152.4512257332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1269152.4512257332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5197.90478212981</v>
      </c>
      <c r="L437" s="444">
        <f t="shared" ca="1" si="28"/>
        <v>1252695.0524932842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1252695.0524932842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5129.3322874112728</v>
      </c>
      <c r="L438" s="444">
        <f t="shared" ca="1" si="28"/>
        <v>1236169.0812661166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1236169.0812661166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5060.4740739647405</v>
      </c>
      <c r="L439" s="444">
        <f t="shared" ca="1" si="28"/>
        <v>1219574.2518255024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1219574.2518255024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4991.3289512955143</v>
      </c>
      <c r="L440" s="444">
        <f t="shared" ca="1" si="28"/>
        <v>1202910.277262219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1202910.277262219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4921.8957239485007</v>
      </c>
      <c r="L441" s="444">
        <f t="shared" ca="1" si="28"/>
        <v>1186176.8694715886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1186176.8694715886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4852.1731914875409</v>
      </c>
      <c r="L442" s="444">
        <f t="shared" ca="1" si="28"/>
        <v>1169373.7391484973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1169373.7391484973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4782.1601484746607</v>
      </c>
      <c r="L443" s="444">
        <f t="shared" ca="1" si="28"/>
        <v>1152500.5957823931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1152500.5957823931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4711.8553844492262</v>
      </c>
      <c r="L444" s="444">
        <f t="shared" ca="1" si="28"/>
        <v>1135557.1476522635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1135557.1476522635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4641.2576839070198</v>
      </c>
      <c r="L445" s="444">
        <f t="shared" ca="1" si="28"/>
        <v>1118543.1018215916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1118543.1018215916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4570.3658262792196</v>
      </c>
      <c r="L446" s="444">
        <f t="shared" ca="1" si="28"/>
        <v>1101458.1641332919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1101458.1641332919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4499.1785859113043</v>
      </c>
      <c r="L447" s="444">
        <f t="shared" ca="1" si="28"/>
        <v>1084302.0392046245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1084302.0392046245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4427.6947320418567</v>
      </c>
      <c r="L448" s="444">
        <f t="shared" ca="1" si="28"/>
        <v>1067074.4304220874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1067074.4304220874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4355.9130287812859</v>
      </c>
      <c r="L449" s="444">
        <f t="shared" ca="1" si="28"/>
        <v>1049775.0399362899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1049775.0399362899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4283.8322350904627</v>
      </c>
      <c r="L450" s="444">
        <f t="shared" ca="1" si="28"/>
        <v>1032403.5686568015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1032403.5686568015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4211.4511047592614</v>
      </c>
      <c r="L451" s="444">
        <f t="shared" ca="1" si="28"/>
        <v>1014959.7162469819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1014959.7162469819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4138.7683863850125</v>
      </c>
      <c r="L452" s="444">
        <f t="shared" ca="1" si="28"/>
        <v>997443.18111878808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997443.18111878808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4065.7828233508721</v>
      </c>
      <c r="L453" s="444">
        <f t="shared" ca="1" si="28"/>
        <v>979853.66042756021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979853.66042756021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3992.4931538040892</v>
      </c>
      <c r="L454" s="444">
        <f t="shared" ca="1" si="28"/>
        <v>962190.85006678558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962190.85006678558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3918.8981106341953</v>
      </c>
      <c r="L455" s="444">
        <f t="shared" ca="1" si="28"/>
        <v>944454.44466284104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944454.44466284104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3844.9964214510924</v>
      </c>
      <c r="L456" s="444">
        <f t="shared" ca="1" si="28"/>
        <v>926644.13756971329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926644.13756971329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3770.7868085630607</v>
      </c>
      <c r="L457" s="444">
        <f t="shared" ca="1" si="28"/>
        <v>908759.62086369761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908759.62086369761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3696.2679889546621</v>
      </c>
      <c r="L458" s="444">
        <f t="shared" ca="1" si="28"/>
        <v>890800.58533807355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890800.58533807355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3621.4386742645611</v>
      </c>
      <c r="L459" s="444">
        <f t="shared" ca="1" si="28"/>
        <v>872766.72049775929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872766.72049775929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3546.2975707632522</v>
      </c>
      <c r="L460" s="444">
        <f t="shared" ca="1" si="28"/>
        <v>854657.71455394372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854657.71455394372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3470.8433793306867</v>
      </c>
      <c r="L461" s="444">
        <f t="shared" ca="1" si="28"/>
        <v>836473.25441869569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836473.25441869569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3395.0747954338208</v>
      </c>
      <c r="L462" s="444">
        <f t="shared" ca="1" si="28"/>
        <v>818213.02569955075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818213.02569955075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3318.9905091040496</v>
      </c>
      <c r="L463" s="444">
        <f t="shared" ca="1" si="28"/>
        <v>799876.71269407601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799876.71269407601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3242.5892049145718</v>
      </c>
      <c r="L464" s="444">
        <f t="shared" ca="1" si="28"/>
        <v>781463.9983844118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781463.9983844118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3165.8695619576379</v>
      </c>
      <c r="L465" s="444">
        <f t="shared" ca="1" si="28"/>
        <v>762974.56443179073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762974.56443179073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3088.8302538217163</v>
      </c>
      <c r="L466" s="444">
        <f t="shared" ca="1" si="28"/>
        <v>744408.09117103356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744408.09117103356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3011.4699485685619</v>
      </c>
      <c r="L467" s="444">
        <f t="shared" ca="1" si="28"/>
        <v>725764.25760502345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725764.25760502345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2933.7873087101857</v>
      </c>
      <c r="L468" s="444">
        <f t="shared" ca="1" si="28"/>
        <v>707042.74139915477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707042.74139915477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2855.780991185733</v>
      </c>
      <c r="L469" s="444">
        <f t="shared" ca="1" si="28"/>
        <v>688243.21887576161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688243.21887576161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2777.4496473382615</v>
      </c>
      <c r="L470" s="444">
        <f t="shared" ca="1" si="28"/>
        <v>669365.36500852101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669365.36500852101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2698.7919228914261</v>
      </c>
      <c r="L471" s="444">
        <f t="shared" ca="1" si="28"/>
        <v>650408.85341683368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650408.85341683368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2619.8064579260622</v>
      </c>
      <c r="L472" s="444">
        <f t="shared" ca="1" si="28"/>
        <v>631373.356360181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631373.356360181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2540.4918868566756</v>
      </c>
      <c r="L473" s="444">
        <f t="shared" ca="1" si="28"/>
        <v>612258.54473245889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612258.54473245889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2460.8468384078333</v>
      </c>
      <c r="L474" s="444">
        <f t="shared" ca="1" si="28"/>
        <v>593064.08805628784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593064.08805628784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2380.8699355904546</v>
      </c>
      <c r="L475" s="444">
        <f t="shared" ca="1" si="28"/>
        <v>573789.65447729954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573789.65447729954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2300.5597956780034</v>
      </c>
      <c r="L476" s="444">
        <f t="shared" ca="1" si="28"/>
        <v>554434.91075839882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554434.91075839882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2219.9150301825839</v>
      </c>
      <c r="L477" s="444">
        <f t="shared" ca="1" si="28"/>
        <v>534999.52227400267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534999.52227400267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2138.9342448309326</v>
      </c>
      <c r="L478" s="444">
        <f t="shared" ca="1" si="28"/>
        <v>515483.1530042548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515483.1530042548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2057.6160395403163</v>
      </c>
      <c r="L479" s="444">
        <f t="shared" ca="1" si="28"/>
        <v>495885.46552921634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495885.46552921634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1975.9590083943233</v>
      </c>
      <c r="L480" s="444">
        <f t="shared" ca="1" si="28"/>
        <v>476206.12102303188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476206.12102303188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1893.9617396185545</v>
      </c>
      <c r="L481" s="444">
        <f t="shared" ca="1" si="28"/>
        <v>456444.77924807166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456444.77924807166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1811.6228155562203</v>
      </c>
      <c r="L482" s="444">
        <f t="shared" ca="1" si="28"/>
        <v>436601.09854904911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436601.09854904911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1728.9408126436265</v>
      </c>
      <c r="L483" s="444">
        <f t="shared" ca="1" si="28"/>
        <v>416674.73584711395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416674.73584711395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1645.914301385563</v>
      </c>
      <c r="L484" s="444">
        <f t="shared" ca="1" si="28"/>
        <v>396665.34663392074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396665.34663392074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1562.5418463305914</v>
      </c>
      <c r="L485" s="444">
        <f t="shared" ca="1" si="28"/>
        <v>376572.58496567252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376572.58496567252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1478.8220060462238</v>
      </c>
      <c r="L486" s="444">
        <f t="shared" ca="1" si="28"/>
        <v>356396.10345713998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356396.10345713998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1394.753333094005</v>
      </c>
      <c r="L487" s="444">
        <f t="shared" ca="1" si="28"/>
        <v>336135.5532756552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336135.5532756552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1310.334374004485</v>
      </c>
      <c r="L488" s="444">
        <f t="shared" ca="1" si="28"/>
        <v>315790.58413508092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315790.58413508092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1225.5636692520923</v>
      </c>
      <c r="L489" s="444">
        <f t="shared" ca="1" si="28"/>
        <v>295360.84428975423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295360.84428975423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1140.4397532298976</v>
      </c>
      <c r="L490" s="444">
        <f t="shared" ca="1" si="28"/>
        <v>274845.98052840534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274845.98052840534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1054.9611542242774</v>
      </c>
      <c r="L491" s="444">
        <f t="shared" ca="1" si="28"/>
        <v>254245.63816805082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254245.63816805082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969.12639438946667</v>
      </c>
      <c r="L492" s="444">
        <f t="shared" ca="1" si="28"/>
        <v>233559.46104786149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233559.46104786149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882.93398972201123</v>
      </c>
      <c r="L493" s="444">
        <f t="shared" ca="1" si="28"/>
        <v>212787.09152300472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212787.09152300472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796.38245003510804</v>
      </c>
      <c r="L494" s="444">
        <f t="shared" ca="1" si="28"/>
        <v>191928.17045846104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191928.17045846104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709.47027893284269</v>
      </c>
      <c r="L495" s="444">
        <f t="shared" ca="1" si="28"/>
        <v>170982.33722281508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170982.33722281508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622.19597378431786</v>
      </c>
      <c r="L496" s="444">
        <f t="shared" ca="1" si="28"/>
        <v>149949.22968202061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149949.22968202061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534.55802569767422</v>
      </c>
      <c r="L497" s="444">
        <f t="shared" ca="1" si="28"/>
        <v>128828.48419313949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128828.48419313949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446.55491949400289</v>
      </c>
      <c r="L498" s="444">
        <f t="shared" ca="1" si="28"/>
        <v>107619.7355980547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107619.7355980547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358.18513368114964</v>
      </c>
      <c r="L499" s="444">
        <f t="shared" ca="1" si="28"/>
        <v>86322.617217157065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86322.617217157065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269.44714042740947</v>
      </c>
      <c r="L500" s="444">
        <f t="shared" ca="1" si="28"/>
        <v>64936.760843005686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64936.760843005686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180.33940553511206</v>
      </c>
      <c r="L501" s="444">
        <f t="shared" ca="1" si="28"/>
        <v>43461.796733962008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43461.796733962008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90.860388414096747</v>
      </c>
      <c r="L502" s="444">
        <f t="shared" ca="1" si="28"/>
        <v>21897.353607797319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21897.353607797319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1.0085420550772142</v>
      </c>
      <c r="L503" s="444">
        <f t="shared" ca="1" si="28"/>
        <v>243.05863527360862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243.05863527360862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-89.217686997104906</v>
      </c>
      <c r="L504" s="444">
        <f t="shared" ca="1" si="28"/>
        <v>-21501.462566302282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-21501.462566302282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-179.81985867033779</v>
      </c>
      <c r="L505" s="444">
        <f t="shared" ca="1" si="28"/>
        <v>-43336.585939551405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-43336.585939551405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-270.79953939220911</v>
      </c>
      <c r="L506" s="444">
        <f t="shared" ca="1" si="28"/>
        <v>-65262.688993522403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-65262.688993522403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-362.15830211708828</v>
      </c>
      <c r="L507" s="444">
        <f t="shared" ca="1" si="28"/>
        <v>-87280.150810218285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-87280.150810218285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-453.89772635332105</v>
      </c>
      <c r="L508" s="444">
        <f t="shared" ca="1" si="28"/>
        <v>-109389.35205115039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-109389.35205115039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-546.01939819053825</v>
      </c>
      <c r="L509" s="444">
        <f t="shared" ca="1" si="28"/>
        <v>-131590.67496391971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-131590.67496391971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-638.52491032707701</v>
      </c>
      <c r="L510" s="444">
        <f t="shared" ca="1" si="28"/>
        <v>-153884.50338882557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-153884.50338882557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-731.41586209751813</v>
      </c>
      <c r="L511" s="444">
        <f t="shared" ca="1" si="28"/>
        <v>-176271.22276550188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-176271.22276550188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-824.69385950033609</v>
      </c>
      <c r="L512" s="444">
        <f t="shared" ca="1" si="28"/>
        <v>-198751.22013958101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-198751.22013958101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-918.36051522566584</v>
      </c>
      <c r="L513" s="444">
        <f t="shared" ca="1" si="28"/>
        <v>-221324.88416938548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-221324.88416938548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-1012.4174486831845</v>
      </c>
      <c r="L514" s="444">
        <f t="shared" ca="1" si="28"/>
        <v>-243992.60513264744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-243992.60513264744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-1106.8662860301092</v>
      </c>
      <c r="L515" s="444">
        <f t="shared" ca="1" si="28"/>
        <v>-266754.77493325633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-266754.77493325633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-1201.708660199313</v>
      </c>
      <c r="L516" s="444">
        <f t="shared" ca="1" si="28"/>
        <v>-289611.78710803442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-289611.78710803442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-1296.9462109275551</v>
      </c>
      <c r="L517" s="444">
        <f t="shared" ca="1" si="28"/>
        <v>-312564.03683354077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-312564.03683354077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-1392.5805847838315</v>
      </c>
      <c r="L518" s="444">
        <f t="shared" ref="L518:L772" ca="1" si="54">I518-J518+K518</f>
        <v>-335611.92093290336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-335611.92093290336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-1488.6134351978424</v>
      </c>
      <c r="L519" s="444">
        <f t="shared" ca="1" si="54"/>
        <v>-358755.83788268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-358755.83788268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-1585.0464224885782</v>
      </c>
      <c r="L520" s="444">
        <f t="shared" ca="1" si="54"/>
        <v>-381996.18781974737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-381996.18781974737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-1681.8812138930257</v>
      </c>
      <c r="L521" s="444">
        <f t="shared" ca="1" si="54"/>
        <v>-405333.37254821917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-405333.37254821917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-1779.1194835949914</v>
      </c>
      <c r="L522" s="444">
        <f t="shared" ca="1" si="54"/>
        <v>-428767.79554639297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-428767.79554639297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-1876.762912754049</v>
      </c>
      <c r="L523" s="444">
        <f t="shared" ca="1" si="54"/>
        <v>-452299.86197372578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-452299.86197372578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-1974.8131895346023</v>
      </c>
      <c r="L524" s="444">
        <f t="shared" ca="1" si="54"/>
        <v>-475929.97867783916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-475929.97867783916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-2073.2720091350748</v>
      </c>
      <c r="L525" s="444">
        <f t="shared" ca="1" si="54"/>
        <v>-499658.55420155299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-499658.55420155299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-2172.1410738172158</v>
      </c>
      <c r="L526" s="444">
        <f t="shared" ca="1" si="54"/>
        <v>-523485.99878994899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-523485.99878994899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-2271.422092935532</v>
      </c>
      <c r="L527" s="444">
        <f t="shared" ca="1" si="54"/>
        <v>-547412.72439746326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-547412.72439746326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-2371.116782966842</v>
      </c>
      <c r="L528" s="444">
        <f t="shared" ca="1" si="54"/>
        <v>-571439.14469500899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-571439.14469500899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-2471.2268675399487</v>
      </c>
      <c r="L529" s="444">
        <f t="shared" ca="1" si="54"/>
        <v>-595565.67507712764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-595565.67507712764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-2571.7540774654431</v>
      </c>
      <c r="L530" s="444">
        <f t="shared" ca="1" si="54"/>
        <v>-619792.73266917176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-619792.73266917176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-2672.7001507656269</v>
      </c>
      <c r="L531" s="444">
        <f t="shared" ca="1" si="54"/>
        <v>-644120.73633451608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-644120.73633451608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-2774.0668327045619</v>
      </c>
      <c r="L532" s="444">
        <f t="shared" ca="1" si="54"/>
        <v>-668550.1066817994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-668550.1066817994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-2875.8558758182421</v>
      </c>
      <c r="L533" s="444">
        <f t="shared" ca="1" si="54"/>
        <v>-693081.26607219642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-693081.26607219642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-2978.0690399448968</v>
      </c>
      <c r="L534" s="444">
        <f t="shared" ca="1" si="54"/>
        <v>-717714.63862672017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-717714.63862672017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-3080.7080922554119</v>
      </c>
      <c r="L535" s="444">
        <f t="shared" ca="1" si="54"/>
        <v>-742450.6502335543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-742450.6502335543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-3183.7748072838876</v>
      </c>
      <c r="L536" s="444">
        <f t="shared" ca="1" si="54"/>
        <v>-767289.72855541692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-767289.72855541692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-3287.2709669583155</v>
      </c>
      <c r="L537" s="444">
        <f t="shared" ca="1" si="54"/>
        <v>-792232.30303695414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-792232.30303695414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-3391.198360631387</v>
      </c>
      <c r="L538" s="444">
        <f t="shared" ca="1" si="54"/>
        <v>-817278.80491216423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-817278.80491216423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-3495.5587851114287</v>
      </c>
      <c r="L539" s="444">
        <f t="shared" ca="1" si="54"/>
        <v>-842429.66721185436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-842429.66721185436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-3600.3540446934712</v>
      </c>
      <c r="L540" s="444">
        <f t="shared" ca="1" si="54"/>
        <v>-867685.32477112673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-867685.32477112673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-3705.58595119044</v>
      </c>
      <c r="L541" s="444">
        <f t="shared" ca="1" si="54"/>
        <v>-893046.21423689602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-893046.21423689602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-3811.2563239644783</v>
      </c>
      <c r="L542" s="444">
        <f t="shared" ca="1" si="54"/>
        <v>-918512.77407543932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-918512.77407543932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-3917.3669899584083</v>
      </c>
      <c r="L543" s="444">
        <f t="shared" ca="1" si="54"/>
        <v>-944085.44457997649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-944085.44457997649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-4023.9197837273136</v>
      </c>
      <c r="L544" s="444">
        <f t="shared" ca="1" si="54"/>
        <v>-969764.66787828249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-969764.66787828249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-4130.9165474702559</v>
      </c>
      <c r="L545" s="444">
        <f t="shared" ca="1" si="54"/>
        <v>-995550.8879403316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-995550.8879403316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-4238.3591310621268</v>
      </c>
      <c r="L546" s="444">
        <f t="shared" ca="1" si="54"/>
        <v>-1021444.5505859726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-1021444.5505859726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-4346.2493920856314</v>
      </c>
      <c r="L547" s="444">
        <f t="shared" ca="1" si="54"/>
        <v>-1047446.103492637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-1047446.103492637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-4454.5891958633993</v>
      </c>
      <c r="L548" s="444">
        <f t="shared" ca="1" si="54"/>
        <v>-1073555.9962030791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-1073555.9962030791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-4563.3804154902418</v>
      </c>
      <c r="L549" s="444">
        <f t="shared" ca="1" si="54"/>
        <v>-1099774.6801331481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-1099774.6801331481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-4672.6249318655291</v>
      </c>
      <c r="L550" s="444">
        <f t="shared" ca="1" si="54"/>
        <v>-1126102.6085795925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-1126102.6085795925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-4782.3246337257142</v>
      </c>
      <c r="L551" s="444">
        <f t="shared" ca="1" si="54"/>
        <v>-1152540.2367278971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-1152540.2367278971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-4892.4814176769833</v>
      </c>
      <c r="L552" s="444">
        <f t="shared" ca="1" si="54"/>
        <v>-1179088.0216601528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-1179088.0216601528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-5003.0971882280483</v>
      </c>
      <c r="L553" s="444">
        <f t="shared" ca="1" si="54"/>
        <v>-1205746.4223629597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-1205746.4223629597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-5114.173857823077</v>
      </c>
      <c r="L554" s="444">
        <f t="shared" ca="1" si="54"/>
        <v>-1232515.8997353616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-1232515.8997353616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-5225.7133468747516</v>
      </c>
      <c r="L555" s="444">
        <f t="shared" ca="1" si="54"/>
        <v>-1259396.9165968152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-1259396.9165968152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-5337.7175837974755</v>
      </c>
      <c r="L556" s="444">
        <f t="shared" ca="1" si="54"/>
        <v>-1286389.9376951915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-1286389.9376951915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-5450.18850504071</v>
      </c>
      <c r="L557" s="444">
        <f t="shared" ca="1" si="54"/>
        <v>-1313495.429714811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-1313495.429714811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-5563.1280551224581</v>
      </c>
      <c r="L558" s="444">
        <f t="shared" ca="1" si="54"/>
        <v>-1340713.8612845123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-1340713.8612845123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-5676.5381866628795</v>
      </c>
      <c r="L559" s="444">
        <f t="shared" ca="1" si="54"/>
        <v>-1368045.702985754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-1368045.702985754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-5790.4208604180531</v>
      </c>
      <c r="L560" s="444">
        <f t="shared" ca="1" si="54"/>
        <v>-1395491.427360751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-1395491.427360751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-5904.7780453138739</v>
      </c>
      <c r="L561" s="444">
        <f t="shared" ca="1" si="54"/>
        <v>-1423051.5089206437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-1423051.5089206437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-6019.6117184800942</v>
      </c>
      <c r="L562" s="444">
        <f t="shared" ca="1" si="54"/>
        <v>-1450726.4241537026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-1450726.4241537026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-6134.9238652845061</v>
      </c>
      <c r="L563" s="444">
        <f t="shared" ca="1" si="54"/>
        <v>-1478516.6515335659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-1478516.6515335659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-6250.71647936727</v>
      </c>
      <c r="L564" s="444">
        <f t="shared" ca="1" si="54"/>
        <v>-1506422.6715275121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-1506422.6715275121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-6366.9915626753791</v>
      </c>
      <c r="L565" s="444">
        <f t="shared" ca="1" si="54"/>
        <v>-1534444.9666047664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-1534444.9666047664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-6483.7511254972724</v>
      </c>
      <c r="L566" s="444">
        <f t="shared" ca="1" si="54"/>
        <v>-1562584.0212448426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-1562584.0212448426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-6600.9971864975887</v>
      </c>
      <c r="L567" s="444">
        <f t="shared" ca="1" si="54"/>
        <v>-1590840.321945919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-1590840.321945919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-6718.731772752074</v>
      </c>
      <c r="L568" s="444">
        <f t="shared" ca="1" si="54"/>
        <v>-1619214.3572332498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-1619214.3572332498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-6836.9569197826195</v>
      </c>
      <c r="L569" s="444">
        <f t="shared" ca="1" si="54"/>
        <v>-1647706.6176676112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-1647706.6176676112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-6955.6746715924573</v>
      </c>
      <c r="L570" s="444">
        <f t="shared" ca="1" si="54"/>
        <v>-1676317.5958537825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-1676317.5958537825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-7074.8870807015055</v>
      </c>
      <c r="L571" s="444">
        <f t="shared" ca="1" si="54"/>
        <v>-1705047.7864490629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-1705047.7864490629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-7194.5962081818407</v>
      </c>
      <c r="L572" s="444">
        <f t="shared" ca="1" si="54"/>
        <v>-1733897.6861718236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-1733897.6861718236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-7314.8041236933423</v>
      </c>
      <c r="L573" s="444">
        <f t="shared" ca="1" si="54"/>
        <v>-1762867.7938100959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-1762867.7938100959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-7435.5129055194775</v>
      </c>
      <c r="L574" s="444">
        <f t="shared" ca="1" si="54"/>
        <v>-1791958.6102301942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-1791958.6102301942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-7556.7246406032209</v>
      </c>
      <c r="L575" s="444">
        <f t="shared" ca="1" si="54"/>
        <v>-1821170.6383853762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-1821170.6383853762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-7678.4414245831458</v>
      </c>
      <c r="L576" s="444">
        <f t="shared" ca="1" si="54"/>
        <v>-1850504.3833245381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-1850504.3833245381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-7800.6653618296541</v>
      </c>
      <c r="L577" s="444">
        <f t="shared" ca="1" si="54"/>
        <v>-1879960.3522009465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-1879960.3522009465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-7923.398565481355</v>
      </c>
      <c r="L578" s="444">
        <f t="shared" ca="1" si="54"/>
        <v>-1909539.0542810068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-1909539.0542810068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-8046.643157481607</v>
      </c>
      <c r="L579" s="444">
        <f t="shared" ca="1" si="54"/>
        <v>-1939241.0009530673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-1939241.0009530673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-8170.4012686151937</v>
      </c>
      <c r="L580" s="444">
        <f t="shared" ca="1" si="54"/>
        <v>-1969066.7057362613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-1969066.7057362613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-8294.6750385451669</v>
      </c>
      <c r="L581" s="444">
        <f t="shared" ca="1" si="54"/>
        <v>-1999016.6842893853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-1999016.6842893853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-8419.4666158498494</v>
      </c>
      <c r="L582" s="444">
        <f t="shared" ca="1" si="54"/>
        <v>-2029091.4544198141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-2029091.4544198141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-8544.7781580599694</v>
      </c>
      <c r="L583" s="444">
        <f t="shared" ca="1" si="54"/>
        <v>-2059291.5360924529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-2059291.5360924529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-8670.6118316959655</v>
      </c>
      <c r="L584" s="444">
        <f t="shared" ca="1" si="54"/>
        <v>-2089617.4514387278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-2089617.4514387278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-8796.9698123054441</v>
      </c>
      <c r="L585" s="444">
        <f t="shared" ca="1" si="54"/>
        <v>-2120069.7247656123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-2120069.7247656123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-8923.854284500796</v>
      </c>
      <c r="L586" s="444">
        <f t="shared" ca="1" si="54"/>
        <v>-2150648.8825646918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-2150648.8825646918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-9051.2674419969608</v>
      </c>
      <c r="L587" s="444">
        <f t="shared" ca="1" si="54"/>
        <v>-2181355.4535212675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-2181355.4535212675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-9179.2114876493597</v>
      </c>
      <c r="L588" s="444">
        <f t="shared" ca="1" si="54"/>
        <v>-2212189.9685234958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-2212189.9685234958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-9307.6886334919782</v>
      </c>
      <c r="L589" s="444">
        <f t="shared" ca="1" si="54"/>
        <v>-2243152.9606715664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-2243152.9606715664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-9436.7011007756046</v>
      </c>
      <c r="L590" s="444">
        <f t="shared" ca="1" si="54"/>
        <v>-2274244.9652869208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-2274244.9652869208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-9566.251120006249</v>
      </c>
      <c r="L591" s="444">
        <f t="shared" ca="1" si="54"/>
        <v>-2305466.5199215058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-2305466.5199215058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-9696.3409309836861</v>
      </c>
      <c r="L592" s="444">
        <f t="shared" ca="1" si="54"/>
        <v>-2336818.1643670686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-2336818.1643670686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-9826.9727828401974</v>
      </c>
      <c r="L593" s="444">
        <f t="shared" ca="1" si="54"/>
        <v>-2368300.4406644874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-2368300.4406644874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-9958.1489340794433</v>
      </c>
      <c r="L594" s="444">
        <f t="shared" ca="1" si="54"/>
        <v>-2399913.8931131456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-2399913.8931131456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-10089.871652615519</v>
      </c>
      <c r="L595" s="444">
        <f t="shared" ca="1" si="54"/>
        <v>-2431659.0682803402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-2431659.0682803402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-10222.143215812162</v>
      </c>
      <c r="L596" s="444">
        <f t="shared" ca="1" si="54"/>
        <v>-2463536.5150107313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-2463536.5150107313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-10354.965910522125</v>
      </c>
      <c r="L597" s="444">
        <f t="shared" ca="1" si="54"/>
        <v>-2495546.7844358324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-2495546.7844358324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-10488.342033126713</v>
      </c>
      <c r="L598" s="444">
        <f t="shared" ca="1" si="54"/>
        <v>-2527690.4299835381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-2527690.4299835381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-10622.273889575486</v>
      </c>
      <c r="L599" s="444">
        <f t="shared" ca="1" si="54"/>
        <v>-2559968.0073876926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-2559968.0073876926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-10756.76379542613</v>
      </c>
      <c r="L600" s="444">
        <f t="shared" ca="1" si="54"/>
        <v>-2592380.0746976975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-2592380.0746976975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-10891.814075884486</v>
      </c>
      <c r="L601" s="444">
        <f t="shared" ca="1" si="54"/>
        <v>-2624927.1922881608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-2624927.1922881608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-11027.427065844748</v>
      </c>
      <c r="L602" s="444">
        <f t="shared" ca="1" si="54"/>
        <v>-2657609.9228685843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-2657609.9228685843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-11163.605109929846</v>
      </c>
      <c r="L603" s="444">
        <f t="shared" ca="1" si="54"/>
        <v>-2690428.8314930932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-2690428.8314930932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-11300.350562531967</v>
      </c>
      <c r="L604" s="444">
        <f t="shared" ca="1" si="54"/>
        <v>-2723384.485570204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-2723384.485570204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-11437.665787853262</v>
      </c>
      <c r="L605" s="444">
        <f t="shared" ca="1" si="54"/>
        <v>-2756477.4548726361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-2756477.4548726361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-11575.553159946729</v>
      </c>
      <c r="L606" s="444">
        <f t="shared" ca="1" si="54"/>
        <v>-2789708.3115471615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-2789708.3115471615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-11714.015062757251</v>
      </c>
      <c r="L607" s="444">
        <f t="shared" ca="1" si="54"/>
        <v>-2823077.6301244977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-2823077.6301244977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-11853.053890162819</v>
      </c>
      <c r="L608" s="444">
        <f t="shared" ca="1" si="54"/>
        <v>-2856585.9875292392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-2856585.9875292392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-11992.672046015909</v>
      </c>
      <c r="L609" s="444">
        <f t="shared" ca="1" si="54"/>
        <v>-2890233.963089834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-2890233.963089834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-12132.871944185054</v>
      </c>
      <c r="L610" s="444">
        <f t="shared" ca="1" si="54"/>
        <v>-2924022.1385485977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-2924022.1385485977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-12273.656008596568</v>
      </c>
      <c r="L611" s="444">
        <f t="shared" ca="1" si="54"/>
        <v>-2957951.0980717731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-2957951.0980717731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-12415.026673276467</v>
      </c>
      <c r="L612" s="444">
        <f t="shared" ca="1" si="54"/>
        <v>-2992021.4282596284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-2992021.4282596284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-12556.98638239253</v>
      </c>
      <c r="L613" s="444">
        <f t="shared" ca="1" si="54"/>
        <v>-3026233.7181565999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-3026233.7181565999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-12699.537590296579</v>
      </c>
      <c r="L614" s="444">
        <f t="shared" ca="1" si="54"/>
        <v>-3060588.5592614752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-3060588.5592614752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-12842.682761566892</v>
      </c>
      <c r="L615" s="444">
        <f t="shared" ca="1" si="54"/>
        <v>-3095086.5455376208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-3095086.5455376208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-12986.424371050831</v>
      </c>
      <c r="L616" s="444">
        <f t="shared" ca="1" si="54"/>
        <v>-3129728.2734232503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-3129728.2734232503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-13130.76490390762</v>
      </c>
      <c r="L617" s="444">
        <f t="shared" ca="1" si="54"/>
        <v>-3164514.3418417368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-3164514.3418417368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-13275.706855651315</v>
      </c>
      <c r="L618" s="444">
        <f t="shared" ca="1" si="54"/>
        <v>-3199445.3522119671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-3199445.3522119671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-13421.252732193941</v>
      </c>
      <c r="L619" s="444">
        <f t="shared" ca="1" si="54"/>
        <v>-3234521.90845874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-3234521.90845874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-13567.405049888828</v>
      </c>
      <c r="L620" s="444">
        <f t="shared" ca="1" si="54"/>
        <v>-3269744.6170232077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-3269744.6170232077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-13714.166335574111</v>
      </c>
      <c r="L621" s="444">
        <f t="shared" ca="1" si="54"/>
        <v>-3305114.0868733604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-3305114.0868733604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-13861.539126616413</v>
      </c>
      <c r="L622" s="444">
        <f t="shared" ca="1" si="54"/>
        <v>-3340630.9295145557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-3340630.9295145557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-14009.525970954726</v>
      </c>
      <c r="L623" s="444">
        <f t="shared" ca="1" si="54"/>
        <v>-3376295.7590000895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-3376295.7590000895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-14158.129427144451</v>
      </c>
      <c r="L624" s="444">
        <f t="shared" ca="1" si="54"/>
        <v>-3412109.1919418126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-3412109.1919418126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-14307.352064401632</v>
      </c>
      <c r="L625" s="444">
        <f t="shared" ca="1" si="54"/>
        <v>-3448071.8475207933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-3448071.8475207933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-14457.196462647384</v>
      </c>
      <c r="L626" s="444">
        <f t="shared" ca="1" si="54"/>
        <v>-3484184.3474980197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-3484184.3474980197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-14607.665212552494</v>
      </c>
      <c r="L627" s="444">
        <f t="shared" ca="1" si="54"/>
        <v>-3520447.3162251511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-3520447.3162251511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-14758.76091558221</v>
      </c>
      <c r="L628" s="444">
        <f t="shared" ca="1" si="54"/>
        <v>-3556861.380655312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-3556861.380655312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-14910.486184041212</v>
      </c>
      <c r="L629" s="444">
        <f t="shared" ca="1" si="54"/>
        <v>-3593427.1703539318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-3593427.1703539318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-15062.843641118792</v>
      </c>
      <c r="L630" s="444">
        <f t="shared" ca="1" si="54"/>
        <v>-3630145.3175096293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-3630145.3175096293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-15215.8359209342</v>
      </c>
      <c r="L631" s="444">
        <f t="shared" ca="1" si="54"/>
        <v>-3667016.4569451422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-3667016.4569451422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-15369.46566858217</v>
      </c>
      <c r="L632" s="444">
        <f t="shared" ca="1" si="54"/>
        <v>-3704041.2261283034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-3704041.2261283034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-15523.735540178675</v>
      </c>
      <c r="L633" s="444">
        <f t="shared" ca="1" si="54"/>
        <v>-3741220.2651830609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-3741220.2651830609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-15678.648202906832</v>
      </c>
      <c r="L634" s="444">
        <f t="shared" ca="1" si="54"/>
        <v>-3778554.2169005466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-3778554.2169005466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-15834.206335063021</v>
      </c>
      <c r="L635" s="444">
        <f t="shared" ca="1" si="54"/>
        <v>-3816043.7267501885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-3816043.7267501885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-15990.4126261032</v>
      </c>
      <c r="L636" s="444">
        <f t="shared" ca="1" si="54"/>
        <v>-3853689.4428908704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-3853689.4428908704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-16147.269776689371</v>
      </c>
      <c r="L637" s="444">
        <f t="shared" ca="1" si="54"/>
        <v>-3891492.0161821386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-3891492.0161821386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-16304.780498736325</v>
      </c>
      <c r="L638" s="444">
        <f t="shared" ca="1" si="54"/>
        <v>-3929452.100195454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-3929452.100195454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-16462.947515458472</v>
      </c>
      <c r="L639" s="444">
        <f t="shared" ca="1" si="54"/>
        <v>-3967570.3512254911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-3967570.3512254911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-16621.773561416958</v>
      </c>
      <c r="L640" s="444">
        <f t="shared" ca="1" si="54"/>
        <v>-4005847.4283014871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-4005847.4283014871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-16781.26138256694</v>
      </c>
      <c r="L641" s="444">
        <f t="shared" ca="1" si="54"/>
        <v>-4044283.9931986327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-4044283.9931986327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-16941.413736305047</v>
      </c>
      <c r="L642" s="444">
        <f t="shared" ca="1" si="54"/>
        <v>-4082880.7104495168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-4082880.7104495168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-17102.233391517064</v>
      </c>
      <c r="L643" s="444">
        <f t="shared" ca="1" si="54"/>
        <v>-4121638.2473556125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-4121638.2473556125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-17263.723128625796</v>
      </c>
      <c r="L644" s="444">
        <f t="shared" ca="1" si="54"/>
        <v>-4160557.273998817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-4160557.273998817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-17425.885739639147</v>
      </c>
      <c r="L645" s="444">
        <f t="shared" ca="1" si="54"/>
        <v>-4199638.4632530352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-4199638.4632530352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-17588.72402819839</v>
      </c>
      <c r="L646" s="444">
        <f t="shared" ca="1" si="54"/>
        <v>-4238882.4907958116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-4238882.4907958116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-17752.240809626626</v>
      </c>
      <c r="L647" s="444">
        <f t="shared" ca="1" si="54"/>
        <v>-4278290.0351200169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-4278290.0351200169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-17916.438910977478</v>
      </c>
      <c r="L648" s="444">
        <f t="shared" ca="1" si="54"/>
        <v>-4317861.7775455732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-4317861.7775455732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-18081.321171083964</v>
      </c>
      <c r="L649" s="444">
        <f t="shared" ca="1" si="54"/>
        <v>-4357598.402231236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-4357598.402231236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-18246.89044060756</v>
      </c>
      <c r="L650" s="444">
        <f t="shared" ca="1" si="54"/>
        <v>-4397500.5961864218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-4397500.5961864218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-18413.149582087499</v>
      </c>
      <c r="L651" s="444">
        <f t="shared" ca="1" si="54"/>
        <v>-4437569.0492830873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-4437569.0492830873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-18580.101469990273</v>
      </c>
      <c r="L652" s="444">
        <f t="shared" ca="1" si="54"/>
        <v>-4477804.4542676555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-4477804.4542676555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-18747.748990759308</v>
      </c>
      <c r="L653" s="444">
        <f t="shared" ca="1" si="54"/>
        <v>-4518207.5067729931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-4518207.5067729931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-18916.095042864879</v>
      </c>
      <c r="L654" s="444">
        <f t="shared" ca="1" si="54"/>
        <v>-4558778.9053304363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-4558778.9053304363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-19085.142536854226</v>
      </c>
      <c r="L655" s="444">
        <f t="shared" ca="1" si="54"/>
        <v>-4599519.3513818691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-4599519.3513818691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-19254.894395401865</v>
      </c>
      <c r="L656" s="444">
        <f t="shared" ca="1" si="54"/>
        <v>-4640429.5492918491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-4640429.5492918491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-19425.353553360113</v>
      </c>
      <c r="L657" s="444">
        <f t="shared" ca="1" si="54"/>
        <v>-4681510.2063597878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-4681510.2063597878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-19596.522957809859</v>
      </c>
      <c r="L658" s="444">
        <f t="shared" ca="1" si="54"/>
        <v>-4722762.0328321764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-4722762.0328321764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-19768.405568111477</v>
      </c>
      <c r="L659" s="444">
        <f t="shared" ca="1" si="54"/>
        <v>-4764185.7419148665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-4764185.7419148665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-19941.004355956022</v>
      </c>
      <c r="L660" s="444">
        <f t="shared" ca="1" si="54"/>
        <v>-4805782.0497854007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-4805782.0497854007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-20114.322305416579</v>
      </c>
      <c r="L661" s="444">
        <f t="shared" ca="1" si="54"/>
        <v>-4847551.6756053958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-4847551.6756053958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-20288.362412999893</v>
      </c>
      <c r="L662" s="444">
        <f t="shared" ca="1" si="54"/>
        <v>-4889495.3415329745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-4889495.3415329745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-20463.127687698136</v>
      </c>
      <c r="L663" s="444">
        <f t="shared" ca="1" si="54"/>
        <v>-4931613.7727352511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-4931613.7727352511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-20638.621151040956</v>
      </c>
      <c r="L664" s="444">
        <f t="shared" ca="1" si="54"/>
        <v>-4973907.6974008707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-4973907.6974008707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-20814.845837147703</v>
      </c>
      <c r="L665" s="444">
        <f t="shared" ca="1" si="54"/>
        <v>-5016377.846752597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-5016377.846752597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-20991.804792779898</v>
      </c>
      <c r="L666" s="444">
        <f t="shared" ca="1" si="54"/>
        <v>-5059024.9550599549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-5059024.9550599549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-21169.501077393888</v>
      </c>
      <c r="L667" s="444">
        <f t="shared" ca="1" si="54"/>
        <v>-5101849.7596519273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-5101849.7596519273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-21347.937763193775</v>
      </c>
      <c r="L668" s="444">
        <f t="shared" ca="1" si="54"/>
        <v>-5144853.0009296993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-5144853.0009296993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-21527.117935184491</v>
      </c>
      <c r="L669" s="444">
        <f t="shared" ca="1" si="54"/>
        <v>-5188035.422379462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-5188035.422379462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-21707.044691225168</v>
      </c>
      <c r="L670" s="444">
        <f t="shared" ca="1" si="54"/>
        <v>-5231397.7705852659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-5231397.7705852659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-21887.721142082686</v>
      </c>
      <c r="L671" s="444">
        <f t="shared" ca="1" si="54"/>
        <v>-5274940.7952419268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-5274940.7952419268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-22069.15041148544</v>
      </c>
      <c r="L672" s="444">
        <f t="shared" ca="1" si="54"/>
        <v>-5318665.2491679909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-5318665.2491679909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-22251.335636177373</v>
      </c>
      <c r="L673" s="444">
        <f t="shared" ca="1" si="54"/>
        <v>-5362571.8883187464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-5362571.8883187464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-22434.279965972186</v>
      </c>
      <c r="L674" s="444">
        <f t="shared" ca="1" si="54"/>
        <v>-5406661.4717992973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-5406661.4717992973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-22617.986563807815</v>
      </c>
      <c r="L675" s="444">
        <f t="shared" ca="1" si="54"/>
        <v>-5450934.761877683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-5450934.761877683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-22802.45860580109</v>
      </c>
      <c r="L676" s="444">
        <f t="shared" ca="1" si="54"/>
        <v>-5495392.5239980621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-5495392.5239980621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-22987.69928130267</v>
      </c>
      <c r="L677" s="444">
        <f t="shared" ca="1" si="54"/>
        <v>-5540035.5267939428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-5540035.5267939428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-23173.71179295217</v>
      </c>
      <c r="L678" s="444">
        <f t="shared" ca="1" si="54"/>
        <v>-5584864.5421014735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-5584864.5421014735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-23360.499356733548</v>
      </c>
      <c r="L679" s="444">
        <f t="shared" ca="1" si="54"/>
        <v>-5629880.3449727856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-5629880.3449727856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-23548.065202030684</v>
      </c>
      <c r="L680" s="444">
        <f t="shared" ca="1" si="54"/>
        <v>-5675083.7136893943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-5675083.7136893943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-23736.41257168322</v>
      </c>
      <c r="L681" s="444">
        <f t="shared" ca="1" si="54"/>
        <v>-5720475.4297756562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-5720475.4297756562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-23925.544722042643</v>
      </c>
      <c r="L682" s="444">
        <f t="shared" ca="1" si="54"/>
        <v>-5766056.2780122776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-5766056.2780122776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-24115.464923028565</v>
      </c>
      <c r="L683" s="444">
        <f t="shared" ca="1" si="54"/>
        <v>-5811827.0464498848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-5811827.0464498848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-24306.176458185262</v>
      </c>
      <c r="L684" s="444">
        <f t="shared" ca="1" si="54"/>
        <v>-5857788.5264226487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-5857788.5264226487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-24497.682624738445</v>
      </c>
      <c r="L685" s="444">
        <f t="shared" ca="1" si="54"/>
        <v>-5903941.5125619657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-5903941.5125619657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-24689.986733652266</v>
      </c>
      <c r="L686" s="444">
        <f t="shared" ca="1" si="54"/>
        <v>-5950286.8028101968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-5950286.8028101968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-24883.092109686564</v>
      </c>
      <c r="L687" s="444">
        <f t="shared" ca="1" si="54"/>
        <v>-5996825.1984344618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-5996825.1984344618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-25077.002091454335</v>
      </c>
      <c r="L688" s="444">
        <f t="shared" ca="1" si="54"/>
        <v>-6043557.5040404946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-6043557.5040404946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-25271.720031479472</v>
      </c>
      <c r="L689" s="444">
        <f t="shared" ca="1" si="54"/>
        <v>-6090484.5275865523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-6090484.5275865523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-25467.249296254711</v>
      </c>
      <c r="L690" s="444">
        <f t="shared" ca="1" si="54"/>
        <v>-6137607.0803973852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-6137607.0803973852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-25663.593266299849</v>
      </c>
      <c r="L691" s="444">
        <f t="shared" ca="1" si="54"/>
        <v>-6184925.9771782635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-6184925.9771782635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-25860.755336220172</v>
      </c>
      <c r="L692" s="444">
        <f t="shared" ca="1" si="54"/>
        <v>-6232442.0360290622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-6232442.0360290622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-26058.73891476517</v>
      </c>
      <c r="L693" s="444">
        <f t="shared" ca="1" si="54"/>
        <v>-6280156.078458406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-6280156.078458406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-26257.547424887434</v>
      </c>
      <c r="L694" s="444">
        <f t="shared" ca="1" si="54"/>
        <v>-6328068.9293978717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-6328068.9293978717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-26457.184303801874</v>
      </c>
      <c r="L695" s="444">
        <f t="shared" ca="1" si="54"/>
        <v>-6376181.4172162516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-6376181.4172162516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-26657.653003045125</v>
      </c>
      <c r="L696" s="444">
        <f t="shared" ca="1" si="54"/>
        <v>-6424494.3737338753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-6424494.3737338753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-26858.956988535225</v>
      </c>
      <c r="L697" s="444">
        <f t="shared" ca="1" si="54"/>
        <v>-6473008.6342369886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-6473008.6342369886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-27061.099740631529</v>
      </c>
      <c r="L698" s="444">
        <f t="shared" ca="1" si="54"/>
        <v>-6521725.0374921989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-6521725.0374921989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-27264.084754194904</v>
      </c>
      <c r="L699" s="444">
        <f t="shared" ca="1" si="54"/>
        <v>-6570644.4257609723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-6570644.4257609723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-27467.915538648129</v>
      </c>
      <c r="L700" s="444">
        <f t="shared" ca="1" si="54"/>
        <v>-6619767.6448141988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-6619767.6448141988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-27672.595618036572</v>
      </c>
      <c r="L701" s="444">
        <f t="shared" ca="1" si="54"/>
        <v>-6669095.5439468138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-6669095.5439468138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-27878.128531089133</v>
      </c>
      <c r="L702" s="444">
        <f t="shared" ca="1" si="54"/>
        <v>-6718628.9759924812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-6718628.9759924812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-28084.51783127942</v>
      </c>
      <c r="L703" s="444">
        <f t="shared" ca="1" si="54"/>
        <v>-6768368.7973383386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-6768368.7973383386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-28291.767086887154</v>
      </c>
      <c r="L704" s="444">
        <f t="shared" ca="1" si="54"/>
        <v>-6818315.8679398037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-6818315.8679398037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-28499.879881059929</v>
      </c>
      <c r="L705" s="444">
        <f t="shared" ca="1" si="54"/>
        <v>-6868471.0513354419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-6868471.0513354419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-28708.859811875082</v>
      </c>
      <c r="L706" s="444">
        <f t="shared" ca="1" si="54"/>
        <v>-6918835.2146618953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-6918835.2146618953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-28918.71049240197</v>
      </c>
      <c r="L707" s="444">
        <f t="shared" ca="1" si="54"/>
        <v>-6969409.228668876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-6969409.228668876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-29129.435550764392</v>
      </c>
      <c r="L708" s="444">
        <f t="shared" ca="1" si="54"/>
        <v>-7020193.9677342186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-7020193.9677342186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-29341.038630203318</v>
      </c>
      <c r="L709" s="444">
        <f t="shared" ca="1" si="54"/>
        <v>-7071190.3098790003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-7071190.3098790003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-29553.523389139911</v>
      </c>
      <c r="L710" s="444">
        <f t="shared" ca="1" si="54"/>
        <v>-7122399.1367827188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-7122399.1367827188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-29766.893501238737</v>
      </c>
      <c r="L711" s="444">
        <f t="shared" ca="1" si="54"/>
        <v>-7173821.3337985361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-7173821.3337985361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-29981.152655471305</v>
      </c>
      <c r="L712" s="444">
        <f t="shared" ca="1" si="54"/>
        <v>-7225457.7899685856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-7225457.7899685856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-30196.30455617985</v>
      </c>
      <c r="L713" s="444">
        <f t="shared" ca="1" si="54"/>
        <v>-7277309.3980393438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-7277309.3980393438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-30412.352923141341</v>
      </c>
      <c r="L714" s="444">
        <f t="shared" ca="1" si="54"/>
        <v>-7329377.0544770639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-7329377.0544770639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-30629.301491631843</v>
      </c>
      <c r="L715" s="444">
        <f t="shared" ca="1" si="54"/>
        <v>-7381661.6594832744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-7381661.6594832744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-30847.154012491053</v>
      </c>
      <c r="L716" s="444">
        <f t="shared" ca="1" si="54"/>
        <v>-7434164.1170103438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-7434164.1170103438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-31065.91425218718</v>
      </c>
      <c r="L717" s="444">
        <f t="shared" ca="1" si="54"/>
        <v>-7486885.3347771093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-7486885.3347771093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-31285.585992882035</v>
      </c>
      <c r="L718" s="444">
        <f t="shared" ca="1" si="54"/>
        <v>-7539826.2242845697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-7539826.2242845697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-31506.173032496448</v>
      </c>
      <c r="L719" s="444">
        <f t="shared" ca="1" si="54"/>
        <v>-7592987.7008316442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-7592987.7008316442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-31727.679184775927</v>
      </c>
      <c r="L720" s="444">
        <f t="shared" ca="1" si="54"/>
        <v>-7646370.6835309984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-7646370.6835309984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-31950.108279356573</v>
      </c>
      <c r="L721" s="444">
        <f t="shared" ca="1" si="54"/>
        <v>-7699976.0953249335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-7699976.0953249335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-32173.4641618313</v>
      </c>
      <c r="L722" s="444">
        <f t="shared" ca="1" si="54"/>
        <v>-7753804.8630013429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-7753804.8630013429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-32397.750693816335</v>
      </c>
      <c r="L723" s="444">
        <f t="shared" ca="1" si="54"/>
        <v>-7807857.9172097379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-7807857.9172097379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-32622.971753017984</v>
      </c>
      <c r="L724" s="444">
        <f t="shared" ca="1" si="54"/>
        <v>-7862136.1924773343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-7862136.1924773343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-32849.131233299639</v>
      </c>
      <c r="L725" s="444">
        <f t="shared" ca="1" si="54"/>
        <v>-7916640.6272252128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-7916640.6272252128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-33076.233044749126</v>
      </c>
      <c r="L726" s="444">
        <f t="shared" ca="1" si="54"/>
        <v>-7971372.1637845403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-7971372.1637845403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-33304.281113746321</v>
      </c>
      <c r="L727" s="444">
        <f t="shared" ca="1" si="54"/>
        <v>-8026331.7484128652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-8026331.7484128652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-33533.279383031011</v>
      </c>
      <c r="L728" s="444">
        <f t="shared" ca="1" si="54"/>
        <v>-8081520.3313104743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-8081520.3313104743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-33763.231811771053</v>
      </c>
      <c r="L729" s="444">
        <f t="shared" ca="1" si="54"/>
        <v>-8136938.8666368239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-8136938.8666368239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-33994.142375630843</v>
      </c>
      <c r="L730" s="444">
        <f t="shared" ca="1" si="54"/>
        <v>-8192588.3125270335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-8192588.3125270335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-34226.015066840053</v>
      </c>
      <c r="L731" s="444">
        <f t="shared" ca="1" si="54"/>
        <v>-8248469.6311084516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-8248469.6311084516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-34458.853894262626</v>
      </c>
      <c r="L732" s="444">
        <f t="shared" ca="1" si="54"/>
        <v>-8304583.7885172926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-8304583.7885172926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-34692.662883466131</v>
      </c>
      <c r="L733" s="444">
        <f t="shared" ca="1" si="54"/>
        <v>-8360931.7549153371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-8360931.7549153371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-34927.446076791319</v>
      </c>
      <c r="L734" s="444">
        <f t="shared" ca="1" si="54"/>
        <v>-8417514.5045067072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-8417514.5045067072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-35163.207533422028</v>
      </c>
      <c r="L735" s="444">
        <f t="shared" ca="1" si="54"/>
        <v>-8474333.0155547094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-8474333.0155547094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-35399.951329455369</v>
      </c>
      <c r="L736" s="444">
        <f t="shared" ca="1" si="54"/>
        <v>-8531388.2703987435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-8531388.2703987435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-35637.681557972181</v>
      </c>
      <c r="L737" s="444">
        <f t="shared" ca="1" si="54"/>
        <v>-8588681.2554712947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-8588681.2554712947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-35876.402329107805</v>
      </c>
      <c r="L738" s="444">
        <f t="shared" ca="1" si="54"/>
        <v>-8646212.9613149818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-8646212.9613149818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-36116.117770123172</v>
      </c>
      <c r="L739" s="444">
        <f t="shared" ca="1" si="54"/>
        <v>-8703984.3825996835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-8703984.3825996835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-36356.832025476091</v>
      </c>
      <c r="L740" s="444">
        <f t="shared" ca="1" si="54"/>
        <v>-8761996.5181397386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-8761996.5181397386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-36598.549256892991</v>
      </c>
      <c r="L741" s="444">
        <f t="shared" ca="1" si="54"/>
        <v>-8820250.3709112108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-8820250.3709112108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-36841.273643440793</v>
      </c>
      <c r="L742" s="444">
        <f t="shared" ca="1" si="54"/>
        <v>-8878746.9480692316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-8878746.9480692316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-37085.009381599215</v>
      </c>
      <c r="L743" s="444">
        <f t="shared" ca="1" si="54"/>
        <v>-8937487.2609654106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-8937487.2609654106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-37329.760685333291</v>
      </c>
      <c r="L744" s="444">
        <f t="shared" ca="1" si="54"/>
        <v>-8996472.3251653239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-8996472.3251653239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-37575.531786166262</v>
      </c>
      <c r="L745" s="444">
        <f t="shared" ca="1" si="54"/>
        <v>-9055703.1604660694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-9055703.1604660694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-37822.326933252705</v>
      </c>
      <c r="L746" s="444">
        <f t="shared" ca="1" si="54"/>
        <v>-9115180.7909139022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-9115180.7909139022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-38070.150393452008</v>
      </c>
      <c r="L747" s="444">
        <f t="shared" ca="1" si="54"/>
        <v>-9174906.244821934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-9174906.244821934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-38319.006451402136</v>
      </c>
      <c r="L748" s="444">
        <f t="shared" ca="1" si="54"/>
        <v>-9234880.5547879152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-9234880.5547879152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-38568.899409593723</v>
      </c>
      <c r="L749" s="444">
        <f t="shared" ca="1" si="54"/>
        <v>-9295104.7577120885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-9295104.7577120885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-38819.833588444446</v>
      </c>
      <c r="L750" s="444">
        <f t="shared" ca="1" si="54"/>
        <v>-9355579.8948151115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-9355579.8948151115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-39071.813326373711</v>
      </c>
      <c r="L751" s="444">
        <f t="shared" ca="1" si="54"/>
        <v>-9416307.0116560645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-9416307.0116560645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-39324.842979877685</v>
      </c>
      <c r="L752" s="444">
        <f t="shared" ca="1" si="54"/>
        <v>-9477287.158150522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-9477287.158150522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-39578.926923604588</v>
      </c>
      <c r="L753" s="444">
        <f t="shared" ca="1" si="54"/>
        <v>-9538521.388588706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-9538521.388588706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-39834.069550430359</v>
      </c>
      <c r="L754" s="444">
        <f t="shared" ca="1" si="54"/>
        <v>-9600010.7616537157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-9600010.7616537157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-40090.275271534563</v>
      </c>
      <c r="L755" s="444">
        <f t="shared" ca="1" si="54"/>
        <v>-9661756.34043983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-9661756.34043983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-40347.548516476701</v>
      </c>
      <c r="L756" s="444">
        <f t="shared" ca="1" si="54"/>
        <v>-9723759.1924708858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-9723759.1924708858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-40605.893733272773</v>
      </c>
      <c r="L757" s="444">
        <f t="shared" ca="1" si="54"/>
        <v>-9786020.3897187375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-9786020.3897187375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-40865.315388472154</v>
      </c>
      <c r="L758" s="444">
        <f t="shared" ca="1" si="54"/>
        <v>-9848541.0086217895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-9848541.0086217895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-41125.817967234871</v>
      </c>
      <c r="L759" s="444">
        <f t="shared" ca="1" si="54"/>
        <v>-9911322.130103603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-9911322.130103603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-41387.405973409092</v>
      </c>
      <c r="L760" s="444">
        <f t="shared" ca="1" si="54"/>
        <v>-9974364.8395915907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-9974364.8395915907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-41650.083929609042</v>
      </c>
      <c r="L761" s="444">
        <f t="shared" ca="1" si="54"/>
        <v>-10037670.22703578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-10037670.22703578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-41913.856377293159</v>
      </c>
      <c r="L762" s="444">
        <f t="shared" ca="1" si="54"/>
        <v>-10101239.386927651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-10101239.386927651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-42178.727876842626</v>
      </c>
      <c r="L763" s="444">
        <f t="shared" ca="1" si="54"/>
        <v>-10165073.418319073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-10165073.418319073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-42444.703007640215</v>
      </c>
      <c r="L764" s="444">
        <f t="shared" ca="1" si="54"/>
        <v>-10229173.424841292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-10229173.424841292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-42711.786368149464</v>
      </c>
      <c r="L765" s="444">
        <f t="shared" ca="1" si="54"/>
        <v>-10293540.514724022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-10293540.514724022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-42979.982575994174</v>
      </c>
      <c r="L766" s="444">
        <f t="shared" ca="1" si="54"/>
        <v>-10358175.800814595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-10358175.800814595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-43249.296268038226</v>
      </c>
      <c r="L767" s="444">
        <f t="shared" ca="1" si="54"/>
        <v>-10423080.400597213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-10423080.400597213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-43519.732100465801</v>
      </c>
      <c r="L768" s="444">
        <f t="shared" ca="1" si="54"/>
        <v>-10488255.436212258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-10488255.436212258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-43791.294748861823</v>
      </c>
      <c r="L769" s="444">
        <f t="shared" ca="1" si="54"/>
        <v>-10553702.034475699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-10553702.034475699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-44063.988908292828</v>
      </c>
      <c r="L770" s="444">
        <f t="shared" ca="1" si="54"/>
        <v>-10619421.326898571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-10619421.326898571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-44337.819293388129</v>
      </c>
      <c r="L771" s="444">
        <f t="shared" ca="1" si="54"/>
        <v>-10685414.449706538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-10685414.449706538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-44612.79063842132</v>
      </c>
      <c r="L772" s="444">
        <f t="shared" ca="1" si="54"/>
        <v>-10751682.543859538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-10751682.543859538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-44888.907697392155</v>
      </c>
      <c r="L773" s="444">
        <f t="shared" ref="L773:L1027" ca="1" si="80">I773-J773+K773</f>
        <v>-10818226.75507151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-10818226.75507151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-45166.175244108701</v>
      </c>
      <c r="L774" s="444">
        <f t="shared" ca="1" si="80"/>
        <v>-10885048.233830197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-10885048.233830197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-45444.598072269902</v>
      </c>
      <c r="L775" s="444">
        <f t="shared" ca="1" si="80"/>
        <v>-10952148.135417046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-10952148.135417046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-45724.180995548435</v>
      </c>
      <c r="L776" s="444">
        <f t="shared" ca="1" si="80"/>
        <v>-11019527.619927173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-11019527.619927173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-46004.928847673968</v>
      </c>
      <c r="L777" s="444">
        <f t="shared" ca="1" si="80"/>
        <v>-11087187.852289427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-11087187.852289427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-46286.846482516696</v>
      </c>
      <c r="L778" s="444">
        <f t="shared" ca="1" si="80"/>
        <v>-11155130.002286524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-11155130.002286524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-46569.938774171264</v>
      </c>
      <c r="L779" s="444">
        <f t="shared" ca="1" si="80"/>
        <v>-11223355.244575273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-11223355.244575273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-46854.210617041055</v>
      </c>
      <c r="L780" s="444">
        <f t="shared" ca="1" si="80"/>
        <v>-11291864.758706894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-11291864.758706894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-47139.666925922807</v>
      </c>
      <c r="L781" s="444">
        <f t="shared" ca="1" si="80"/>
        <v>-11360659.729147395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-11360659.729147395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-47426.312636091563</v>
      </c>
      <c r="L782" s="444">
        <f t="shared" ca="1" si="80"/>
        <v>-11429741.345298067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-11429741.345298067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-47714.152703386026</v>
      </c>
      <c r="L783" s="444">
        <f t="shared" ca="1" si="80"/>
        <v>-11499110.801516032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-11499110.801516032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-48003.192104294212</v>
      </c>
      <c r="L784" s="444">
        <f t="shared" ca="1" si="80"/>
        <v>-11568769.297134906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-11568769.297134906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-48293.43583603952</v>
      </c>
      <c r="L785" s="444">
        <f t="shared" ca="1" si="80"/>
        <v>-11638718.036485525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-11638718.036485525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-48584.8889166671</v>
      </c>
      <c r="L786" s="444">
        <f t="shared" ca="1" si="80"/>
        <v>-11708958.228916772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-11708958.228916772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-48877.556385130629</v>
      </c>
      <c r="L787" s="444">
        <f t="shared" ca="1" si="80"/>
        <v>-11779491.088816483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-11779491.088816483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-49171.443301379426</v>
      </c>
      <c r="L788" s="444">
        <f t="shared" ca="1" si="80"/>
        <v>-11850317.835632442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-11850317.835632442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-49466.554746445923</v>
      </c>
      <c r="L789" s="444">
        <f t="shared" ca="1" si="80"/>
        <v>-11921439.693893466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-11921439.693893466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-49762.895822533523</v>
      </c>
      <c r="L790" s="444">
        <f t="shared" ca="1" si="80"/>
        <v>-11992857.89323058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-11992857.89323058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-50060.471653104833</v>
      </c>
      <c r="L791" s="444">
        <f t="shared" ca="1" si="80"/>
        <v>-12064573.668398265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-12064573.668398265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-50359.287382970186</v>
      </c>
      <c r="L792" s="444">
        <f t="shared" ca="1" si="80"/>
        <v>-12136588.259295814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-12136588.259295814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-50659.34817837664</v>
      </c>
      <c r="L793" s="444">
        <f t="shared" ca="1" si="80"/>
        <v>-12208902.91098877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-12208902.91098877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-50960.659227097291</v>
      </c>
      <c r="L794" s="444">
        <f t="shared" ca="1" si="80"/>
        <v>-12281518.873730447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-12281518.873730447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-51263.225738520945</v>
      </c>
      <c r="L795" s="444">
        <f t="shared" ca="1" si="80"/>
        <v>-12354437.402983548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-12354437.402983548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-51567.052943742194</v>
      </c>
      <c r="L796" s="444">
        <f t="shared" ca="1" si="80"/>
        <v>-12427659.759441869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-12427659.759441869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-51872.146095651871</v>
      </c>
      <c r="L797" s="444">
        <f t="shared" ca="1" si="80"/>
        <v>-12501187.209052101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-12501187.209052101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-52178.510469027831</v>
      </c>
      <c r="L798" s="444">
        <f t="shared" ca="1" si="80"/>
        <v>-12575021.023035709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-12575021.023035709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-52486.151360626201</v>
      </c>
      <c r="L799" s="444">
        <f t="shared" ca="1" si="80"/>
        <v>-12649162.477910914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-12649162.477910914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-52795.074089272886</v>
      </c>
      <c r="L800" s="444">
        <f t="shared" ca="1" si="80"/>
        <v>-12723612.855514767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-12723612.855514767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-53105.283995955608</v>
      </c>
      <c r="L801" s="444">
        <f t="shared" ca="1" si="80"/>
        <v>-12798373.443025302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-12798373.443025302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-53416.786443916171</v>
      </c>
      <c r="L802" s="444">
        <f t="shared" ca="1" si="80"/>
        <v>-12873445.532983799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-12873445.532983799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-53729.586818743242</v>
      </c>
      <c r="L803" s="444">
        <f t="shared" ca="1" si="80"/>
        <v>-12948830.423317121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-12948830.423317121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-54043.69052846542</v>
      </c>
      <c r="L804" s="444">
        <f t="shared" ca="1" si="80"/>
        <v>-13024529.417360166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-13024529.417360166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-54359.10300364477</v>
      </c>
      <c r="L805" s="444">
        <f t="shared" ca="1" si="80"/>
        <v>-13100543.823878391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-13100543.823878391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-54675.829697470705</v>
      </c>
      <c r="L806" s="444">
        <f t="shared" ca="1" si="80"/>
        <v>-13176874.957090441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-13176874.957090441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-54993.876085854245</v>
      </c>
      <c r="L807" s="444">
        <f t="shared" ca="1" si="80"/>
        <v>-13253524.136690876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-13253524.136690876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-55313.24766752273</v>
      </c>
      <c r="L808" s="444">
        <f t="shared" ca="1" si="80"/>
        <v>-13330492.687872978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-13330492.687872978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-55633.949964114821</v>
      </c>
      <c r="L809" s="444">
        <f t="shared" ca="1" si="80"/>
        <v>-13407781.941351673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-13407781.941351673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-55955.988520276056</v>
      </c>
      <c r="L810" s="444">
        <f t="shared" ca="1" si="80"/>
        <v>-13485393.233386528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-13485393.233386528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-56279.368903754621</v>
      </c>
      <c r="L811" s="444">
        <f t="shared" ca="1" si="80"/>
        <v>-13563327.905804861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-13563327.905804861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-56604.096705497657</v>
      </c>
      <c r="L812" s="444">
        <f t="shared" ca="1" si="80"/>
        <v>-13641587.306024939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-13641587.306024939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-56930.177539747994</v>
      </c>
      <c r="L813" s="444">
        <f t="shared" ca="1" si="80"/>
        <v>-13720172.787079265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-13720172.787079265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-57257.617044141014</v>
      </c>
      <c r="L814" s="444">
        <f t="shared" ca="1" si="80"/>
        <v>-13799085.707637986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-13799085.707637986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-57586.420879802354</v>
      </c>
      <c r="L815" s="444">
        <f t="shared" ca="1" si="80"/>
        <v>-13878327.432032367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-13878327.432032367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-57916.594731445606</v>
      </c>
      <c r="L816" s="444">
        <f t="shared" ca="1" si="80"/>
        <v>-13957899.330278393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-13957899.330278393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-58248.144307470706</v>
      </c>
      <c r="L817" s="444">
        <f t="shared" ca="1" si="80"/>
        <v>-14037802.778100442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-14037802.778100442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-58581.075340062591</v>
      </c>
      <c r="L818" s="444">
        <f t="shared" ca="1" si="80"/>
        <v>-14118039.156955084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-14118039.156955084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-58915.393585290265</v>
      </c>
      <c r="L819" s="444">
        <f t="shared" ca="1" si="80"/>
        <v>-14198609.854054954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-14198609.854054954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-59251.104823206377</v>
      </c>
      <c r="L820" s="444">
        <f t="shared" ca="1" si="80"/>
        <v>-14279516.262392739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-14279516.262392739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-59588.214857947169</v>
      </c>
      <c r="L821" s="444">
        <f t="shared" ca="1" si="80"/>
        <v>-14360759.780765265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-14360759.780765265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-59926.729517832682</v>
      </c>
      <c r="L822" s="444">
        <f t="shared" ca="1" si="80"/>
        <v>-14442341.813797677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-14442341.813797677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-60266.654655467733</v>
      </c>
      <c r="L823" s="444">
        <f t="shared" ca="1" si="80"/>
        <v>-14524263.771967724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-14524263.771967724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-60607.996147842925</v>
      </c>
      <c r="L824" s="444">
        <f t="shared" ca="1" si="80"/>
        <v>-14606527.071630146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-14606527.071630146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-60950.759896436357</v>
      </c>
      <c r="L825" s="444">
        <f t="shared" ca="1" si="80"/>
        <v>-14689133.135041162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-14689133.135041162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-61294.951827315592</v>
      </c>
      <c r="L826" s="444">
        <f t="shared" ca="1" si="80"/>
        <v>-14772083.390383057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-14772083.390383057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-61640.577891240151</v>
      </c>
      <c r="L827" s="444">
        <f t="shared" ca="1" si="80"/>
        <v>-14855379.271788877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-14855379.271788877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-61987.644063764397</v>
      </c>
      <c r="L828" s="444">
        <f t="shared" ca="1" si="80"/>
        <v>-14939022.219367221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-14939022.219367221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-62336.156345340831</v>
      </c>
      <c r="L829" s="444">
        <f t="shared" ca="1" si="80"/>
        <v>-15023013.679227142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-15023013.679227142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-62686.120761423837</v>
      </c>
      <c r="L830" s="444">
        <f t="shared" ca="1" si="80"/>
        <v>-15107355.103503145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-15107355.103503145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-63037.543362573844</v>
      </c>
      <c r="L831" s="444">
        <f t="shared" ca="1" si="80"/>
        <v>-15192047.950380299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-15192047.950380299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-63390.430224561991</v>
      </c>
      <c r="L832" s="444">
        <f t="shared" ca="1" si="80"/>
        <v>-15277093.684119441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-15277093.684119441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-63744.787448475079</v>
      </c>
      <c r="L833" s="444">
        <f t="shared" ca="1" si="80"/>
        <v>-15362493.775082495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-15362493.775082495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-64100.621160821138</v>
      </c>
      <c r="L834" s="444">
        <f t="shared" ca="1" si="80"/>
        <v>-15448249.699757896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-15448249.699757896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-64457.937513635319</v>
      </c>
      <c r="L835" s="444">
        <f t="shared" ca="1" si="80"/>
        <v>-15534362.94078611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-15534362.94078611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-64816.742684586199</v>
      </c>
      <c r="L836" s="444">
        <f t="shared" ca="1" si="80"/>
        <v>-15620834.986985276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-15620834.986985276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-65177.042877082728</v>
      </c>
      <c r="L837" s="444">
        <f t="shared" ca="1" si="80"/>
        <v>-15707667.333376938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-15707667.333376938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-65538.844320381322</v>
      </c>
      <c r="L838" s="444">
        <f t="shared" ca="1" si="80"/>
        <v>-15794861.481211899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-15794861.481211899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-65902.153269693663</v>
      </c>
      <c r="L839" s="444">
        <f t="shared" ca="1" si="80"/>
        <v>-15882418.937996171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-15882418.937996171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-66266.97600629479</v>
      </c>
      <c r="L840" s="444">
        <f t="shared" ca="1" si="80"/>
        <v>-15970341.217517046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-15970341.217517046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-66633.31883763177</v>
      </c>
      <c r="L841" s="444">
        <f t="shared" ca="1" si="80"/>
        <v>-16058629.839869257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-16058629.839869257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-67001.188097432649</v>
      </c>
      <c r="L842" s="444">
        <f t="shared" ca="1" si="80"/>
        <v>-16147286.331481269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-16147286.331481269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-67370.590145816037</v>
      </c>
      <c r="L843" s="444">
        <f t="shared" ca="1" si="80"/>
        <v>-16236312.225141663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-16236312.225141663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-67741.531369401011</v>
      </c>
      <c r="L844" s="444">
        <f t="shared" ca="1" si="80"/>
        <v>-16325709.060025644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-16325709.060025644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-68114.018181417588</v>
      </c>
      <c r="L845" s="444">
        <f t="shared" ca="1" si="80"/>
        <v>-16415478.38172164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-16415478.38172164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-68488.057021817585</v>
      </c>
      <c r="L846" s="444">
        <f t="shared" ca="1" si="80"/>
        <v>-16505621.742258037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-16505621.742258037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-68863.654357385894</v>
      </c>
      <c r="L847" s="444">
        <f t="shared" ca="1" si="80"/>
        <v>-16596140.700130003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-16596140.700130003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-69240.816681852419</v>
      </c>
      <c r="L848" s="444">
        <f t="shared" ca="1" si="80"/>
        <v>-16687036.820326434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-16687036.820326434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-69619.550516004223</v>
      </c>
      <c r="L849" s="444">
        <f t="shared" ca="1" si="80"/>
        <v>-16778311.674357019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-16778311.674357019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-69999.862407798326</v>
      </c>
      <c r="L850" s="444">
        <f t="shared" ca="1" si="80"/>
        <v>-16869966.840279397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-16869966.840279397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-70381.758932474884</v>
      </c>
      <c r="L851" s="444">
        <f t="shared" ca="1" si="80"/>
        <v>-16962003.902726449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-16962003.902726449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-70765.246692670946</v>
      </c>
      <c r="L852" s="444">
        <f t="shared" ca="1" si="80"/>
        <v>-17054424.452933699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-17054424.452933699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-71150.332318534478</v>
      </c>
      <c r="L853" s="444">
        <f t="shared" ca="1" si="80"/>
        <v>-17147230.08876681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-17147230.08876681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-71537.02246783911</v>
      </c>
      <c r="L854" s="444">
        <f t="shared" ca="1" si="80"/>
        <v>-17240422.414749227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-17240422.414749227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-71925.323826099193</v>
      </c>
      <c r="L855" s="444">
        <f t="shared" ca="1" si="80"/>
        <v>-17334003.042089906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-17334003.042089906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-72315.243106685346</v>
      </c>
      <c r="L856" s="444">
        <f t="shared" ca="1" si="80"/>
        <v>-17427973.588711169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-17427973.588711169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-72706.787050940606</v>
      </c>
      <c r="L857" s="444">
        <f t="shared" ca="1" si="80"/>
        <v>-17522335.679276686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-17522335.679276686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-73099.962428296931</v>
      </c>
      <c r="L858" s="444">
        <f t="shared" ca="1" si="80"/>
        <v>-17617090.945219561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-17617090.945219561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-73494.776036392243</v>
      </c>
      <c r="L859" s="444">
        <f t="shared" ca="1" si="80"/>
        <v>-17712241.024770532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-17712241.024770532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-73891.234701187961</v>
      </c>
      <c r="L860" s="444">
        <f t="shared" ca="1" si="80"/>
        <v>-17807787.562986296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-17807787.562986296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-74289.345277086977</v>
      </c>
      <c r="L861" s="444">
        <f t="shared" ca="1" si="80"/>
        <v>-17903732.211777959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-17903732.211777959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-74689.114647052236</v>
      </c>
      <c r="L862" s="444">
        <f t="shared" ca="1" si="80"/>
        <v>-18000076.62993959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-18000076.62993959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-75090.5497227257</v>
      </c>
      <c r="L863" s="444">
        <f t="shared" ca="1" si="80"/>
        <v>-18096822.483176894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-18096822.483176894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-75493.657444547804</v>
      </c>
      <c r="L864" s="444">
        <f t="shared" ca="1" si="80"/>
        <v>-18193971.44413602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-18193971.44413602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-75898.444781877493</v>
      </c>
      <c r="L865" s="444">
        <f t="shared" ca="1" si="80"/>
        <v>-18291525.192432474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-18291525.192432474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-76304.918733112718</v>
      </c>
      <c r="L866" s="444">
        <f t="shared" ca="1" si="80"/>
        <v>-18389485.414680164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-18389485.414680164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-76713.086325811426</v>
      </c>
      <c r="L867" s="444">
        <f t="shared" ca="1" si="80"/>
        <v>-18487853.804520555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-18487853.804520555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-77122.954616813047</v>
      </c>
      <c r="L868" s="444">
        <f t="shared" ca="1" si="80"/>
        <v>-18586632.062651947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-18586632.062651947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-77534.530692360524</v>
      </c>
      <c r="L869" s="444">
        <f t="shared" ca="1" si="80"/>
        <v>-18685821.896858886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-18685821.896858886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-77947.821668222765</v>
      </c>
      <c r="L870" s="444">
        <f t="shared" ca="1" si="80"/>
        <v>-18785425.022041686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-18785425.022041686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-78362.83468981777</v>
      </c>
      <c r="L871" s="444">
        <f t="shared" ca="1" si="80"/>
        <v>-18885443.160246082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-18885443.160246082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-78779.576932336073</v>
      </c>
      <c r="L872" s="444">
        <f t="shared" ca="1" si="80"/>
        <v>-18985878.040692996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-18985878.040692996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-79198.055600864885</v>
      </c>
      <c r="L873" s="444">
        <f t="shared" ca="1" si="80"/>
        <v>-19086731.39980844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-19086731.39980844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-79618.277930512573</v>
      </c>
      <c r="L874" s="444">
        <f t="shared" ca="1" si="80"/>
        <v>-19188004.981253531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-19188004.981253531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-80040.251186533787</v>
      </c>
      <c r="L875" s="444">
        <f t="shared" ca="1" si="80"/>
        <v>-19289700.535954643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-19289700.535954643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-80463.982664455078</v>
      </c>
      <c r="L876" s="444">
        <f t="shared" ca="1" si="80"/>
        <v>-19391819.822133675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-19391819.822133675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-80889.479690201057</v>
      </c>
      <c r="L877" s="444">
        <f t="shared" ca="1" si="80"/>
        <v>-19494364.605338454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-19494364.605338454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-81316.749620220959</v>
      </c>
      <c r="L878" s="444">
        <f t="shared" ca="1" si="80"/>
        <v>-19597336.658473253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-19597336.658473253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-81745.799841615953</v>
      </c>
      <c r="L879" s="444">
        <f t="shared" ca="1" si="80"/>
        <v>-19700737.761829447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-19700737.761829447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-82176.637772266768</v>
      </c>
      <c r="L880" s="444">
        <f t="shared" ca="1" si="80"/>
        <v>-19804569.70311629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-19804569.70311629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-82609.270860961944</v>
      </c>
      <c r="L881" s="444">
        <f t="shared" ca="1" si="80"/>
        <v>-19908834.27749183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-19908834.27749183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-83043.7065875267</v>
      </c>
      <c r="L882" s="444">
        <f t="shared" ca="1" si="80"/>
        <v>-20013533.287593935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-20013533.287593935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-83479.952462952133</v>
      </c>
      <c r="L883" s="444">
        <f t="shared" ca="1" si="80"/>
        <v>-20118668.543571465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-20118668.543571465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-83918.01602952517</v>
      </c>
      <c r="L884" s="444">
        <f t="shared" ca="1" si="80"/>
        <v>-20224241.863115568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-20224241.863115568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-84357.904860958937</v>
      </c>
      <c r="L885" s="444">
        <f t="shared" ca="1" si="80"/>
        <v>-20330255.071491104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-20330255.071491104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-84799.62656252367</v>
      </c>
      <c r="L886" s="444">
        <f t="shared" ca="1" si="80"/>
        <v>-20436710.001568206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-20436710.001568206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-85243.188771178262</v>
      </c>
      <c r="L887" s="444">
        <f t="shared" ca="1" si="80"/>
        <v>-20543608.49385396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-20543608.49385396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-85688.599155702235</v>
      </c>
      <c r="L888" s="444">
        <f t="shared" ca="1" si="80"/>
        <v>-20650952.396524239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-20650952.396524239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-86135.865416828397</v>
      </c>
      <c r="L889" s="444">
        <f t="shared" ca="1" si="80"/>
        <v>-20758743.565455645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-20758743.565455645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-86584.995287375932</v>
      </c>
      <c r="L890" s="444">
        <f t="shared" ca="1" si="80"/>
        <v>-20866983.8642576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-20866983.8642576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-87035.996532384073</v>
      </c>
      <c r="L891" s="444">
        <f t="shared" ca="1" si="80"/>
        <v>-20975675.164304562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-20975675.164304562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-87488.87694924642</v>
      </c>
      <c r="L892" s="444">
        <f t="shared" ca="1" si="80"/>
        <v>-21084819.344768386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-21084819.344768386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-87943.644367845685</v>
      </c>
      <c r="L893" s="444">
        <f t="shared" ca="1" si="80"/>
        <v>-21194418.292650808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-21194418.292650808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-88400.306650689105</v>
      </c>
      <c r="L894" s="444">
        <f t="shared" ca="1" si="80"/>
        <v>-21304473.902816076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-21304473.902816076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-88858.871693044392</v>
      </c>
      <c r="L895" s="444">
        <f t="shared" ca="1" si="80"/>
        <v>-21414988.078023698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-21414988.078023698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-89319.347423076149</v>
      </c>
      <c r="L896" s="444">
        <f t="shared" ca="1" si="80"/>
        <v>-21525962.728961352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-21525962.728961352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-89781.741801983037</v>
      </c>
      <c r="L897" s="444">
        <f t="shared" ca="1" si="80"/>
        <v>-21637399.774277914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-21637399.774277914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-90246.062824135384</v>
      </c>
      <c r="L898" s="444">
        <f t="shared" ca="1" si="80"/>
        <v>-21749301.140616626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-21749301.140616626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-90712.318517213338</v>
      </c>
      <c r="L899" s="444">
        <f t="shared" ca="1" si="80"/>
        <v>-21861668.762648415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-21861668.762648415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-91180.516942345799</v>
      </c>
      <c r="L900" s="444">
        <f t="shared" ca="1" si="80"/>
        <v>-21974504.583105337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-21974504.583105337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-91650.666194249643</v>
      </c>
      <c r="L901" s="444">
        <f t="shared" ca="1" si="80"/>
        <v>-22087810.552814163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-22087810.552814163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-92122.774401369752</v>
      </c>
      <c r="L902" s="444">
        <f t="shared" ca="1" si="80"/>
        <v>-22201588.630730111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-22201588.630730111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-92596.849726019529</v>
      </c>
      <c r="L903" s="444">
        <f t="shared" ca="1" si="80"/>
        <v>-22315840.78397071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-22315840.78397071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-93072.900364522036</v>
      </c>
      <c r="L904" s="444">
        <f t="shared" ca="1" si="80"/>
        <v>-22430568.987849809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-22430568.987849809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-93550.934547351615</v>
      </c>
      <c r="L905" s="444">
        <f t="shared" ca="1" si="80"/>
        <v>-22545775.225911736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-22545775.225911736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-94030.960539276304</v>
      </c>
      <c r="L906" s="444">
        <f t="shared" ca="1" si="80"/>
        <v>-22661461.489965592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-22661461.489965592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-94512.986639500697</v>
      </c>
      <c r="L907" s="444">
        <f t="shared" ca="1" si="80"/>
        <v>-22777629.780119669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-22777629.780119669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-94997.021181809352</v>
      </c>
      <c r="L908" s="444">
        <f t="shared" ca="1" si="80"/>
        <v>-22894282.104816057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-22894282.104816057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-95483.072534710969</v>
      </c>
      <c r="L909" s="444">
        <f t="shared" ca="1" si="80"/>
        <v>-23011420.480865344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-23011420.480865344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-95971.149101583011</v>
      </c>
      <c r="L910" s="444">
        <f t="shared" ca="1" si="80"/>
        <v>-23129046.933481503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-23129046.933481503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-96461.259320817</v>
      </c>
      <c r="L911" s="444">
        <f t="shared" ca="1" si="80"/>
        <v>-23247163.496316899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-23247163.496316899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-96953.411665964479</v>
      </c>
      <c r="L912" s="444">
        <f t="shared" ca="1" si="80"/>
        <v>-23365772.211497441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-23365772.211497441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-97447.614645883412</v>
      </c>
      <c r="L913" s="444">
        <f t="shared" ca="1" si="80"/>
        <v>-23484875.129657902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-23484875.129657902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-97943.876804885324</v>
      </c>
      <c r="L914" s="444">
        <f t="shared" ca="1" si="80"/>
        <v>-23604474.309977364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-23604474.309977364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-98442.206722883086</v>
      </c>
      <c r="L915" s="444">
        <f t="shared" ca="1" si="80"/>
        <v>-23724571.820214823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-23724571.820214823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-98942.613015539173</v>
      </c>
      <c r="L916" s="444">
        <f t="shared" ca="1" si="80"/>
        <v>-23845169.73674494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-23845169.73674494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-99445.10433441466</v>
      </c>
      <c r="L917" s="444">
        <f t="shared" ca="1" si="80"/>
        <v>-23966270.144593932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-23966270.144593932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-99949.689367118786</v>
      </c>
      <c r="L918" s="444">
        <f t="shared" ca="1" si="80"/>
        <v>-24087875.137475628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-24087875.137475628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-100456.37683745919</v>
      </c>
      <c r="L919" s="444">
        <f t="shared" ca="1" si="80"/>
        <v>-24209986.817827664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-24209986.817827664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-100965.17550559268</v>
      </c>
      <c r="L920" s="444">
        <f t="shared" ca="1" si="80"/>
        <v>-24332607.296847835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-24332607.296847835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-101476.09416817671</v>
      </c>
      <c r="L921" s="444">
        <f t="shared" ca="1" si="80"/>
        <v>-24455738.694530588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-24455738.694530588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-101989.14165852152</v>
      </c>
      <c r="L922" s="444">
        <f t="shared" ca="1" si="80"/>
        <v>-24579383.139703687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-24579383.139703687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-102504.32684674277</v>
      </c>
      <c r="L923" s="444">
        <f t="shared" ca="1" si="80"/>
        <v>-24703542.770065006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-24703542.770065006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-103021.65863991492</v>
      </c>
      <c r="L924" s="444">
        <f t="shared" ca="1" si="80"/>
        <v>-24828219.732219499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-24828219.732219499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-103541.14598222531</v>
      </c>
      <c r="L925" s="444">
        <f t="shared" ca="1" si="80"/>
        <v>-24953416.181716301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-24953416.181716301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-104062.79785512865</v>
      </c>
      <c r="L926" s="444">
        <f t="shared" ca="1" si="80"/>
        <v>-25079134.283086006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-25079134.283086006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-104586.62327750243</v>
      </c>
      <c r="L927" s="444">
        <f t="shared" ca="1" si="80"/>
        <v>-25205376.209878087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-25205376.209878087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-105112.63130580277</v>
      </c>
      <c r="L928" s="444">
        <f t="shared" ca="1" si="80"/>
        <v>-25332144.144698467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-25332144.144698467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-105640.83103422102</v>
      </c>
      <c r="L929" s="444">
        <f t="shared" ca="1" si="80"/>
        <v>-25459440.279247265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-25459440.279247265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-106171.23159484101</v>
      </c>
      <c r="L930" s="444">
        <f t="shared" ca="1" si="80"/>
        <v>-25587266.814356685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-25587266.814356685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-106703.84215779693</v>
      </c>
      <c r="L931" s="444">
        <f t="shared" ca="1" si="80"/>
        <v>-25715625.960029058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-25715625.960029058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-107238.67193143182</v>
      </c>
      <c r="L932" s="444">
        <f t="shared" ca="1" si="80"/>
        <v>-25844519.935475066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-25844519.935475066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-107775.73016245685</v>
      </c>
      <c r="L933" s="444">
        <f t="shared" ca="1" si="80"/>
        <v>-25973950.9691521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-25973950.9691521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-108315.02613611116</v>
      </c>
      <c r="L934" s="444">
        <f t="shared" ca="1" si="80"/>
        <v>-26103921.298802789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-26103921.298802789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-108856.56917632236</v>
      </c>
      <c r="L935" s="444">
        <f t="shared" ca="1" si="80"/>
        <v>-26234433.17149369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-26234433.17149369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-109400.36864586778</v>
      </c>
      <c r="L936" s="444">
        <f t="shared" ca="1" si="80"/>
        <v>-26365488.843654137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-26365488.843654137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-109946.43394653632</v>
      </c>
      <c r="L937" s="444">
        <f t="shared" ca="1" si="80"/>
        <v>-26497090.58111525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-26497090.58111525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-110494.77451929095</v>
      </c>
      <c r="L938" s="444">
        <f t="shared" ca="1" si="80"/>
        <v>-26629240.659149118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-26629240.659149118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-111045.39984443206</v>
      </c>
      <c r="L939" s="444">
        <f t="shared" ca="1" si="80"/>
        <v>-26761941.362508126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-26761941.362508126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-111598.31944176124</v>
      </c>
      <c r="L940" s="444">
        <f t="shared" ca="1" si="80"/>
        <v>-26895194.985464465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-26895194.985464465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-112153.54287074601</v>
      </c>
      <c r="L941" s="444">
        <f t="shared" ca="1" si="80"/>
        <v>-27029003.831849787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-27029003.831849787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-112711.07973068484</v>
      </c>
      <c r="L942" s="444">
        <f t="shared" ca="1" si="80"/>
        <v>-27163370.215095051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-27163370.215095051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-113270.93966087347</v>
      </c>
      <c r="L943" s="444">
        <f t="shared" ca="1" si="80"/>
        <v>-27298296.458270501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-27298296.458270501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-113833.13234077116</v>
      </c>
      <c r="L944" s="444">
        <f t="shared" ca="1" si="80"/>
        <v>-27433784.894125849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-27433784.894125849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-114397.66749016846</v>
      </c>
      <c r="L945" s="444">
        <f t="shared" ca="1" si="80"/>
        <v>-27569837.865130596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-27569837.865130596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-114964.55486935489</v>
      </c>
      <c r="L946" s="444">
        <f t="shared" ca="1" si="80"/>
        <v>-27706457.723514527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-27706457.723514527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-115533.80427928793</v>
      </c>
      <c r="L947" s="444">
        <f t="shared" ca="1" si="80"/>
        <v>-27843646.831308391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-27843646.831308391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-116105.42556176237</v>
      </c>
      <c r="L948" s="444">
        <f t="shared" ca="1" si="80"/>
        <v>-27981407.560384732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-27981407.560384732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-116679.42859958045</v>
      </c>
      <c r="L949" s="444">
        <f t="shared" ca="1" si="80"/>
        <v>-28119742.29249889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-28119742.29249889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-117255.82331672277</v>
      </c>
      <c r="L950" s="444">
        <f t="shared" ca="1" si="80"/>
        <v>-28258653.419330191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-28258653.419330191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-117834.61967851986</v>
      </c>
      <c r="L951" s="444">
        <f t="shared" ca="1" si="80"/>
        <v>-28398143.342523288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-28398143.342523288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-118415.82769182444</v>
      </c>
      <c r="L952" s="444">
        <f t="shared" ca="1" si="80"/>
        <v>-28538214.473729689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-28538214.473729689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-118999.45740518444</v>
      </c>
      <c r="L953" s="444">
        <f t="shared" ca="1" si="80"/>
        <v>-28678869.23464945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-28678869.23464945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-119585.51890901678</v>
      </c>
      <c r="L954" s="444">
        <f t="shared" ca="1" si="80"/>
        <v>-28820110.057073046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-28820110.057073046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-120174.02233578177</v>
      </c>
      <c r="L955" s="444">
        <f t="shared" ca="1" si="80"/>
        <v>-28961939.382923406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-28961939.382923406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-120764.97786015827</v>
      </c>
      <c r="L956" s="444">
        <f t="shared" ca="1" si="80"/>
        <v>-29104359.66429814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-29104359.66429814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-121358.39569921965</v>
      </c>
      <c r="L957" s="444">
        <f t="shared" ca="1" si="80"/>
        <v>-29247373.363511935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-29247373.363511935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-121954.28611261048</v>
      </c>
      <c r="L958" s="444">
        <f t="shared" ca="1" si="80"/>
        <v>-29390982.953139123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-29390982.953139123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-122552.65940272376</v>
      </c>
      <c r="L959" s="444">
        <f t="shared" ca="1" si="80"/>
        <v>-29535190.916056424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-29535190.916056424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-123153.52591487917</v>
      </c>
      <c r="L960" s="444">
        <f t="shared" ca="1" si="80"/>
        <v>-29679999.745485879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-29679999.745485879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-123756.89603750188</v>
      </c>
      <c r="L961" s="444">
        <f t="shared" ca="1" si="80"/>
        <v>-29825411.945037957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-29825411.945037957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-124362.78020230222</v>
      </c>
      <c r="L962" s="444">
        <f t="shared" ca="1" si="80"/>
        <v>-29971430.028754838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-29971430.028754838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-124971.18888445589</v>
      </c>
      <c r="L963" s="444">
        <f t="shared" ca="1" si="80"/>
        <v>-30118056.521153871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-30118056.521153871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-125582.1326027852</v>
      </c>
      <c r="L964" s="444">
        <f t="shared" ca="1" si="80"/>
        <v>-30265293.957271233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-30265293.957271233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-126195.62191994087</v>
      </c>
      <c r="L965" s="444">
        <f t="shared" ca="1" si="80"/>
        <v>-30413144.882705752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-30413144.882705752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-126811.6674425847</v>
      </c>
      <c r="L966" s="444">
        <f t="shared" ca="1" si="80"/>
        <v>-30561611.853662916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-30561611.853662916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-127430.27982157287</v>
      </c>
      <c r="L967" s="444">
        <f t="shared" ca="1" si="80"/>
        <v>-30710697.436999068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-30710697.436999068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-128051.46975214018</v>
      </c>
      <c r="L968" s="444">
        <f t="shared" ca="1" si="80"/>
        <v>-30860404.210265785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-30860404.210265785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-128675.24797408485</v>
      </c>
      <c r="L969" s="444">
        <f t="shared" ca="1" si="80"/>
        <v>-31010734.761754449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-31010734.761754449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-129301.62527195427</v>
      </c>
      <c r="L970" s="444">
        <f t="shared" ca="1" si="80"/>
        <v>-31161691.690540981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-31161691.690540981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-129930.61247523148</v>
      </c>
      <c r="L971" s="444">
        <f t="shared" ca="1" si="80"/>
        <v>-31313277.606530789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-31313277.606530789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-130562.22045852237</v>
      </c>
      <c r="L972" s="444">
        <f t="shared" ca="1" si="80"/>
        <v>-31465495.130503889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-31465495.130503889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-131196.46014174362</v>
      </c>
      <c r="L973" s="444">
        <f t="shared" ca="1" si="80"/>
        <v>-31618346.894160211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-31618346.894160211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-131833.3424903116</v>
      </c>
      <c r="L974" s="444">
        <f t="shared" ca="1" si="80"/>
        <v>-31771835.5401651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-31771835.5401651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-132472.87851533198</v>
      </c>
      <c r="L975" s="444">
        <f t="shared" ca="1" si="80"/>
        <v>-31925963.722195011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-31925963.722195011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-133115.07927378995</v>
      </c>
      <c r="L976" s="444">
        <f t="shared" ca="1" si="80"/>
        <v>-32080734.104983378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-32080734.104983378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-133759.95586874147</v>
      </c>
      <c r="L977" s="444">
        <f t="shared" ca="1" si="80"/>
        <v>-32236149.364366695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-32236149.364366695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-134407.51944950531</v>
      </c>
      <c r="L978" s="444">
        <f t="shared" ca="1" si="80"/>
        <v>-32392212.187330779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-32392212.187330779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-135057.78121185565</v>
      </c>
      <c r="L979" s="444">
        <f t="shared" ca="1" si="80"/>
        <v>-32548925.272057213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-32548925.272057213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-135710.75239821579</v>
      </c>
      <c r="L980" s="444">
        <f t="shared" ca="1" si="80"/>
        <v>-32706291.327970006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-32706291.327970006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-136366.44429785243</v>
      </c>
      <c r="L981" s="444">
        <f t="shared" ca="1" si="80"/>
        <v>-32864313.075782437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-32864313.075782437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-137024.8682470709</v>
      </c>
      <c r="L982" s="444">
        <f t="shared" ca="1" si="80"/>
        <v>-33022993.247544084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-33022993.247544084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-137686.03562941108</v>
      </c>
      <c r="L983" s="444">
        <f t="shared" ca="1" si="80"/>
        <v>-33182334.586688071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-33182334.586688071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-138349.95787584435</v>
      </c>
      <c r="L984" s="444">
        <f t="shared" ca="1" si="80"/>
        <v>-33342339.848078493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-33342339.848078493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-139016.64646497113</v>
      </c>
      <c r="L985" s="444">
        <f t="shared" ca="1" si="80"/>
        <v>-33503011.79805804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-33503011.79805804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-139686.11292321925</v>
      </c>
      <c r="L986" s="444">
        <f t="shared" ca="1" si="80"/>
        <v>-33664353.214495838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-33664353.214495838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-140358.36882504341</v>
      </c>
      <c r="L987" s="444">
        <f t="shared" ca="1" si="80"/>
        <v>-33826366.886835456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-33826366.886835456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-141033.42579312515</v>
      </c>
      <c r="L988" s="444">
        <f t="shared" ca="1" si="80"/>
        <v>-33989055.61614316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-33989055.61614316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-141711.29549857389</v>
      </c>
      <c r="L989" s="444">
        <f t="shared" ca="1" si="80"/>
        <v>-34152422.215156309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-34152422.215156309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-142391.9896611287</v>
      </c>
      <c r="L990" s="444">
        <f t="shared" ca="1" si="80"/>
        <v>-34316469.508332014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-34316469.508332014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-143075.52004936078</v>
      </c>
      <c r="L991" s="444">
        <f t="shared" ca="1" si="80"/>
        <v>-34481200.331895955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-34481200.331895955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-143761.89848087722</v>
      </c>
      <c r="L992" s="444">
        <f t="shared" ca="1" si="80"/>
        <v>-34646617.53389141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-34646617.53389141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-144451.13682252495</v>
      </c>
      <c r="L993" s="444">
        <f t="shared" ca="1" si="80"/>
        <v>-34812723.974228509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-34812723.974228509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-145143.24699059618</v>
      </c>
      <c r="L994" s="444">
        <f t="shared" ca="1" si="80"/>
        <v>-34979522.524733685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-34979522.524733685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-145838.24095103442</v>
      </c>
      <c r="L995" s="444">
        <f t="shared" ca="1" si="80"/>
        <v>-35147016.069199294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-35147016.069199294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-146536.13071964114</v>
      </c>
      <c r="L996" s="444">
        <f t="shared" ca="1" si="80"/>
        <v>-35315207.503433511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-35315207.503433511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-147236.92836228371</v>
      </c>
      <c r="L997" s="444">
        <f t="shared" ca="1" si="80"/>
        <v>-35484099.735310368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-35484099.735310368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-147940.64599510393</v>
      </c>
      <c r="L998" s="444">
        <f t="shared" ca="1" si="80"/>
        <v>-35653695.684820049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-35653695.684820049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-148647.29578472761</v>
      </c>
      <c r="L999" s="444">
        <f t="shared" ca="1" si="80"/>
        <v>-35823998.284119353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-35823998.284119353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-149356.88994847471</v>
      </c>
      <c r="L1000" s="444">
        <f t="shared" ca="1" si="80"/>
        <v>-35995010.477582403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-35995010.477582403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-150069.44075457074</v>
      </c>
      <c r="L1001" s="444">
        <f t="shared" ca="1" si="80"/>
        <v>-36166735.22185155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-36166735.22185155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-150784.96052235886</v>
      </c>
      <c r="L1002" s="444">
        <f t="shared" ca="1" si="80"/>
        <v>-36339175.485888489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-36339175.485888489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-151503.46162251278</v>
      </c>
      <c r="L1003" s="444">
        <f t="shared" ca="1" si="80"/>
        <v>-36512334.25102558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-36512334.25102558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-152224.95647725064</v>
      </c>
      <c r="L1004" s="444">
        <f t="shared" ca="1" si="80"/>
        <v>-36686214.511017404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-36686214.511017404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-152949.45756054993</v>
      </c>
      <c r="L1005" s="444">
        <f t="shared" ca="1" si="80"/>
        <v>-36860819.272092529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-36860819.272092529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-153676.97739836294</v>
      </c>
      <c r="L1006" s="444">
        <f t="shared" ca="1" si="80"/>
        <v>-37036151.553005472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-37036151.553005472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-154407.52856883354</v>
      </c>
      <c r="L1007" s="444">
        <f t="shared" ca="1" si="80"/>
        <v>-37212214.385088883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-37212214.385088883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-155141.12370251442</v>
      </c>
      <c r="L1008" s="444">
        <f t="shared" ca="1" si="80"/>
        <v>-37389010.812305972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-37389010.812305972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-155877.77548258562</v>
      </c>
      <c r="L1009" s="444">
        <f t="shared" ca="1" si="80"/>
        <v>-37566543.891303137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-37566543.891303137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-156617.49664507381</v>
      </c>
      <c r="L1010" s="444">
        <f t="shared" ca="1" si="80"/>
        <v>-37744816.691462785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-37744816.691462785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-157360.29997907236</v>
      </c>
      <c r="L1011" s="444">
        <f t="shared" ca="1" si="80"/>
        <v>-37923832.294956438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-37923832.294956438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-158106.19832696256</v>
      </c>
      <c r="L1012" s="444">
        <f t="shared" ca="1" si="80"/>
        <v>-38103593.796797976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-38103593.796797976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-158855.20458463565</v>
      </c>
      <c r="L1013" s="444">
        <f t="shared" ca="1" si="80"/>
        <v>-38284104.304897189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-38284104.304897189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-159607.33170171568</v>
      </c>
      <c r="L1014" s="444">
        <f t="shared" ca="1" si="80"/>
        <v>-38465366.940113485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-38465366.940113485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-160362.5926817836</v>
      </c>
      <c r="L1015" s="444">
        <f t="shared" ca="1" si="80"/>
        <v>-38647384.836309843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-38647384.836309843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-161121.00058260176</v>
      </c>
      <c r="L1016" s="444">
        <f t="shared" ca="1" si="80"/>
        <v>-38830161.140407018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-38830161.140407018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-161882.56851633999</v>
      </c>
      <c r="L1017" s="444">
        <f t="shared" ca="1" si="80"/>
        <v>-39013699.012437932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-39013699.012437932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-162647.30964980213</v>
      </c>
      <c r="L1018" s="444">
        <f t="shared" ca="1" si="80"/>
        <v>-39198001.625602312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-39198001.625602312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-163415.23720465371</v>
      </c>
      <c r="L1019" s="444">
        <f t="shared" ca="1" si="80"/>
        <v>-39383072.166321546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-39383072.166321546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-164186.36445765052</v>
      </c>
      <c r="L1020" s="444">
        <f t="shared" ca="1" si="80"/>
        <v>-39568913.834293775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-39568913.834293775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-164960.70474086812</v>
      </c>
      <c r="L1021" s="444">
        <f t="shared" ca="1" si="80"/>
        <v>-39755529.84254922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-39755529.84254922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-165738.27144193248</v>
      </c>
      <c r="L1022" s="444">
        <f t="shared" ca="1" si="80"/>
        <v>-39942923.417505726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-39942923.417505726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-166519.07800425126</v>
      </c>
      <c r="L1023" s="444">
        <f t="shared" ca="1" si="80"/>
        <v>-40131097.799024552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-40131097.799024552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-167303.13792724637</v>
      </c>
      <c r="L1024" s="444">
        <f t="shared" ca="1" si="80"/>
        <v>-40320056.240466379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-40320056.240466379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-168090.46476658731</v>
      </c>
      <c r="L1025" s="444">
        <f t="shared" ca="1" si="80"/>
        <v>-40509802.00874754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-40509802.00874754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-168881.07213442549</v>
      </c>
      <c r="L1026" s="444">
        <f t="shared" ca="1" si="80"/>
        <v>-40700338.384396546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-40700338.384396546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-169674.97369962969</v>
      </c>
      <c r="L1027" s="444">
        <f t="shared" ca="1" si="80"/>
        <v>-40891668.661610752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-40891668.661610752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-170472.1831880222</v>
      </c>
      <c r="L1028" s="444">
        <f t="shared" ref="L1028:L1282" ca="1" si="104">I1028-J1028+K1028</f>
        <v>-41083796.148313351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-41083796.148313351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-171272.71438261637</v>
      </c>
      <c r="L1029" s="444">
        <f t="shared" ca="1" si="104"/>
        <v>-41276724.166210547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-41276724.166210547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-172076.58112385467</v>
      </c>
      <c r="L1030" s="444">
        <f t="shared" ca="1" si="104"/>
        <v>-41470456.050848976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-41470456.050848976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-172883.79730984813</v>
      </c>
      <c r="L1031" s="444">
        <f t="shared" ca="1" si="104"/>
        <v>-41664995.151673399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-41664995.151673399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-173694.37689661657</v>
      </c>
      <c r="L1032" s="444">
        <f t="shared" ca="1" si="104"/>
        <v>-41860344.832084596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-41860344.832084596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-174508.33389832987</v>
      </c>
      <c r="L1033" s="444">
        <f t="shared" ca="1" si="104"/>
        <v>-42056508.469497502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-42056508.469497502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-175325.68238755033</v>
      </c>
      <c r="L1034" s="444">
        <f t="shared" ca="1" si="104"/>
        <v>-42253489.455399632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-42253489.455399632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-176146.43649547588</v>
      </c>
      <c r="L1035" s="444">
        <f t="shared" ca="1" si="104"/>
        <v>-42451291.195409685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-42451291.195409685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-176970.61041218444</v>
      </c>
      <c r="L1036" s="444">
        <f t="shared" ca="1" si="104"/>
        <v>-42649917.109336451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-42649917.109336451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-177798.21838687928</v>
      </c>
      <c r="L1037" s="444">
        <f t="shared" ca="1" si="104"/>
        <v>-42849370.631237909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-42849370.631237909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-178629.27472813535</v>
      </c>
      <c r="L1038" s="444">
        <f t="shared" ca="1" si="104"/>
        <v>-43049655.209480621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-43049655.209480621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-179463.79380414667</v>
      </c>
      <c r="L1039" s="444">
        <f t="shared" ca="1" si="104"/>
        <v>-43250774.306799345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-43250774.306799345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-180301.79004297467</v>
      </c>
      <c r="L1040" s="444">
        <f t="shared" ca="1" si="104"/>
        <v>-43452731.400356896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-43452731.400356896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-181143.27793279779</v>
      </c>
      <c r="L1041" s="444">
        <f t="shared" ca="1" si="104"/>
        <v>-43655529.981804274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-43655529.981804274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-181988.27202216187</v>
      </c>
      <c r="L1042" s="444">
        <f t="shared" ca="1" si="104"/>
        <v>-43859173.557341017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-43859173.557341017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-182836.78692023165</v>
      </c>
      <c r="L1043" s="444">
        <f t="shared" ca="1" si="104"/>
        <v>-44063665.647775829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-44063665.647775829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-183688.83729704336</v>
      </c>
      <c r="L1044" s="444">
        <f t="shared" ca="1" si="104"/>
        <v>-44269009.788587451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-44269009.788587451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-184544.43788375845</v>
      </c>
      <c r="L1045" s="444">
        <f t="shared" ca="1" si="104"/>
        <v>-44475209.529985785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-44475209.529985785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-185403.60347291818</v>
      </c>
      <c r="L1046" s="444">
        <f t="shared" ca="1" si="104"/>
        <v>-44682268.436973281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-44682268.436973281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-186266.3489186994</v>
      </c>
      <c r="L1047" s="444">
        <f t="shared" ca="1" si="104"/>
        <v>-44890190.089406557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-44890190.089406557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-187132.6891371714</v>
      </c>
      <c r="L1048" s="444">
        <f t="shared" ca="1" si="104"/>
        <v>-45098978.082058303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-45098978.082058303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-188002.63910655366</v>
      </c>
      <c r="L1049" s="444">
        <f t="shared" ca="1" si="104"/>
        <v>-45308636.024679437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-45308636.024679437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-188876.21386747505</v>
      </c>
      <c r="L1050" s="444">
        <f t="shared" ca="1" si="104"/>
        <v>-45519167.542061493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-45519167.542061493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-189753.42852323363</v>
      </c>
      <c r="L1051" s="444">
        <f t="shared" ca="1" si="104"/>
        <v>-45730576.274099305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-45730576.274099305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-190634.29824005783</v>
      </c>
      <c r="L1052" s="444">
        <f t="shared" ca="1" si="104"/>
        <v>-45942865.875853941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-45942865.875853941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-191518.83824736881</v>
      </c>
      <c r="L1053" s="444">
        <f t="shared" ca="1" si="104"/>
        <v>-46156040.017615885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-46156040.017615885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-192407.0638380436</v>
      </c>
      <c r="L1054" s="444">
        <f t="shared" ca="1" si="104"/>
        <v>-46370102.384968504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-46370102.384968504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-193298.99036867952</v>
      </c>
      <c r="L1055" s="444">
        <f t="shared" ca="1" si="104"/>
        <v>-46585056.678851761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-46585056.678851761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-194194.63325985975</v>
      </c>
      <c r="L1056" s="444">
        <f t="shared" ca="1" si="104"/>
        <v>-46800906.615626201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-46800906.615626201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-195094.00799641991</v>
      </c>
      <c r="L1057" s="444">
        <f t="shared" ca="1" si="104"/>
        <v>-47017655.927137196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-47017655.927137196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-195997.13012771573</v>
      </c>
      <c r="L1058" s="444">
        <f t="shared" ca="1" si="104"/>
        <v>-47235308.360779487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-47235308.360779487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-196904.01526789193</v>
      </c>
      <c r="L1059" s="444">
        <f t="shared" ca="1" si="104"/>
        <v>-47453867.679561958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-47453867.679561958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-197814.67909615222</v>
      </c>
      <c r="L1060" s="444">
        <f t="shared" ca="1" si="104"/>
        <v>-47673337.66217269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-47673337.66217269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-198729.13735703027</v>
      </c>
      <c r="L1061" s="444">
        <f t="shared" ca="1" si="104"/>
        <v>-47893722.103044301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-47893722.103044301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-199647.40586066199</v>
      </c>
      <c r="L1062" s="444">
        <f t="shared" ca="1" si="104"/>
        <v>-48115024.812419541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-48115024.812419541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-200569.50048305883</v>
      </c>
      <c r="L1063" s="444">
        <f t="shared" ca="1" si="104"/>
        <v>-48337249.616417177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-48337249.616417177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-201495.4371663823</v>
      </c>
      <c r="L1064" s="444">
        <f t="shared" ca="1" si="104"/>
        <v>-48560400.35709814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-48560400.35709814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-202425.23191921966</v>
      </c>
      <c r="L1065" s="444">
        <f t="shared" ca="1" si="104"/>
        <v>-48784480.892531939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-48784480.892531939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-203358.90081686049</v>
      </c>
      <c r="L1066" s="444">
        <f t="shared" ca="1" si="104"/>
        <v>-49009495.096863374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-49009495.096863374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-204296.4600015748</v>
      </c>
      <c r="L1067" s="444">
        <f t="shared" ca="1" si="104"/>
        <v>-49235446.860379525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-49235446.860379525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-205237.92568289209</v>
      </c>
      <c r="L1068" s="444">
        <f t="shared" ca="1" si="104"/>
        <v>-49462340.089576997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-49462340.089576997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-206183.31413788156</v>
      </c>
      <c r="L1069" s="444">
        <f t="shared" ca="1" si="104"/>
        <v>-49690178.707229458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-49690178.707229458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-207132.64171143348</v>
      </c>
      <c r="L1070" s="444">
        <f t="shared" ca="1" si="104"/>
        <v>-49918966.652455471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-49918966.652455471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-208085.92481654187</v>
      </c>
      <c r="L1071" s="444">
        <f t="shared" ca="1" si="104"/>
        <v>-50148707.88078659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-50148707.88078659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-209043.1799345882</v>
      </c>
      <c r="L1072" s="444">
        <f t="shared" ca="1" si="104"/>
        <v>-50379406.364235759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-50379406.364235759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-210004.42361562641</v>
      </c>
      <c r="L1073" s="444">
        <f t="shared" ca="1" si="104"/>
        <v>-50611066.091365963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-50611066.091365963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-210969.67247866892</v>
      </c>
      <c r="L1074" s="444">
        <f t="shared" ca="1" si="104"/>
        <v>-50843691.067359209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-50843691.067359209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-211938.94321197411</v>
      </c>
      <c r="L1075" s="444">
        <f t="shared" ca="1" si="104"/>
        <v>-51077285.314085759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-51077285.314085759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-212912.25257333473</v>
      </c>
      <c r="L1076" s="444">
        <f t="shared" ca="1" si="104"/>
        <v>-51311852.87017367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-51311852.87017367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-213889.6173903677</v>
      </c>
      <c r="L1077" s="444">
        <f t="shared" ca="1" si="104"/>
        <v>-51547397.791078612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-51547397.791078612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-214871.05456080494</v>
      </c>
      <c r="L1078" s="444">
        <f t="shared" ca="1" si="104"/>
        <v>-51783924.149153993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-51783924.149153993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-215856.58105278571</v>
      </c>
      <c r="L1079" s="444">
        <f t="shared" ca="1" si="104"/>
        <v>-52021436.033721358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-52021436.033721358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-216846.21390514972</v>
      </c>
      <c r="L1080" s="444">
        <f t="shared" ca="1" si="104"/>
        <v>-52259937.551141083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-52259937.551141083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-217839.97022773192</v>
      </c>
      <c r="L1081" s="444">
        <f t="shared" ca="1" si="104"/>
        <v>-52499432.824883394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-52499432.824883394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-218837.8672016582</v>
      </c>
      <c r="L1082" s="444">
        <f t="shared" ca="1" si="104"/>
        <v>-52739925.995599627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-52739925.995599627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-219839.92207964251</v>
      </c>
      <c r="L1083" s="444">
        <f t="shared" ca="1" si="104"/>
        <v>-52981421.22119385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-52981421.22119385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-220846.15218628512</v>
      </c>
      <c r="L1084" s="444">
        <f t="shared" ca="1" si="104"/>
        <v>-53223922.676894709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-53223922.676894709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-221856.57491837203</v>
      </c>
      <c r="L1085" s="444">
        <f t="shared" ca="1" si="104"/>
        <v>-53467434.555327661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-53467434.555327661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-222871.20774517598</v>
      </c>
      <c r="L1086" s="444">
        <f t="shared" ca="1" si="104"/>
        <v>-53711961.066587418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-53711961.066587418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-223890.06820875831</v>
      </c>
      <c r="L1087" s="444">
        <f t="shared" ca="1" si="104"/>
        <v>-53957506.438310757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-53957506.438310757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-224913.17392427218</v>
      </c>
      <c r="L1088" s="444">
        <f t="shared" ca="1" si="104"/>
        <v>-54204074.915749609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-54204074.915749609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-225940.54258026744</v>
      </c>
      <c r="L1089" s="444">
        <f t="shared" ca="1" si="104"/>
        <v>-54451670.761844456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-54451670.761844456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-226972.19193899597</v>
      </c>
      <c r="L1090" s="444">
        <f t="shared" ca="1" si="104"/>
        <v>-54700298.25729803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-54700298.25729803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-228008.13983671917</v>
      </c>
      <c r="L1091" s="444">
        <f t="shared" ca="1" si="104"/>
        <v>-54949961.700649329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-54949961.700649329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-229048.40418401625</v>
      </c>
      <c r="L1092" s="444">
        <f t="shared" ca="1" si="104"/>
        <v>-55200665.40834792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-55200665.40834792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-230093.00296609377</v>
      </c>
      <c r="L1093" s="444">
        <f t="shared" ca="1" si="104"/>
        <v>-55452413.714828588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-55452413.714828588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-231141.95424309652</v>
      </c>
      <c r="L1094" s="444">
        <f t="shared" ca="1" si="104"/>
        <v>-55705210.972586259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-55705210.972586259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-232195.27615042016</v>
      </c>
      <c r="L1095" s="444">
        <f t="shared" ca="1" si="104"/>
        <v>-55959061.552251257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-55959061.552251257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-233252.98689902431</v>
      </c>
      <c r="L1096" s="444">
        <f t="shared" ca="1" si="104"/>
        <v>-56213969.84266486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-56213969.84266486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-234315.10477574766</v>
      </c>
      <c r="L1097" s="444">
        <f t="shared" ca="1" si="104"/>
        <v>-56469940.250955187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-56469940.250955187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-235381.64814362401</v>
      </c>
      <c r="L1098" s="444">
        <f t="shared" ca="1" si="104"/>
        <v>-56726977.202613391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-56726977.202613391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-236452.63544219985</v>
      </c>
      <c r="L1099" s="444">
        <f t="shared" ca="1" si="104"/>
        <v>-56985085.141570166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-56985085.141570166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-237528.08518785308</v>
      </c>
      <c r="L1100" s="444">
        <f t="shared" ca="1" si="104"/>
        <v>-57244268.530272596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-57244268.530272596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-238608.01597411325</v>
      </c>
      <c r="L1101" s="444">
        <f t="shared" ca="1" si="104"/>
        <v>-57504531.849761285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-57504531.849761285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-239692.44647198278</v>
      </c>
      <c r="L1102" s="444">
        <f t="shared" ca="1" si="104"/>
        <v>-57765879.599747844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-57765879.599747844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-240781.39543026011</v>
      </c>
      <c r="L1103" s="444">
        <f t="shared" ca="1" si="104"/>
        <v>-58028316.298692681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-58028316.298692681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-241874.88167586361</v>
      </c>
      <c r="L1104" s="444">
        <f t="shared" ca="1" si="104"/>
        <v>-58291846.48388312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-58291846.48388312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-242972.92411415707</v>
      </c>
      <c r="L1105" s="444">
        <f t="shared" ca="1" si="104"/>
        <v>-58556474.711511858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-58556474.711511858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-244075.5417292768</v>
      </c>
      <c r="L1106" s="444">
        <f t="shared" ca="1" si="104"/>
        <v>-58822205.556755714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-58822205.556755714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-245182.75358445954</v>
      </c>
      <c r="L1107" s="444">
        <f t="shared" ca="1" si="104"/>
        <v>-59089043.613854751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-59089043.613854751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-246294.57882237216</v>
      </c>
      <c r="L1108" s="444">
        <f t="shared" ca="1" si="104"/>
        <v>-59356993.496191703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-59356993.496191703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-247411.03666544281</v>
      </c>
      <c r="L1109" s="444">
        <f t="shared" ca="1" si="104"/>
        <v>-59626059.83637172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-59626059.83637172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-248532.1464161929</v>
      </c>
      <c r="L1110" s="444">
        <f t="shared" ca="1" si="104"/>
        <v>-59896247.286302492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-59896247.286302492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-249657.92745757112</v>
      </c>
      <c r="L1111" s="444">
        <f t="shared" ca="1" si="104"/>
        <v>-60167560.517274641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-60167560.517274641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-250788.3992532884</v>
      </c>
      <c r="L1112" s="444">
        <f t="shared" ca="1" si="104"/>
        <v>-60440004.220042504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-60440004.220042504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-251923.58134815455</v>
      </c>
      <c r="L1113" s="444">
        <f t="shared" ca="1" si="104"/>
        <v>-60713583.104905233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-60713583.104905233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-253063.49336841586</v>
      </c>
      <c r="L1114" s="444">
        <f t="shared" ca="1" si="104"/>
        <v>-60988301.901788227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-60988301.901788227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-254208.15502209499</v>
      </c>
      <c r="L1115" s="444">
        <f t="shared" ca="1" si="104"/>
        <v>-61264165.360324897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-61264165.360324897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-255357.58609933112</v>
      </c>
      <c r="L1116" s="444">
        <f t="shared" ca="1" si="104"/>
        <v>-61541178.249938808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-61541178.249938808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-256511.80647272244</v>
      </c>
      <c r="L1117" s="444">
        <f t="shared" ca="1" si="104"/>
        <v>-61819345.359926105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-61819345.359926105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-257670.8360976695</v>
      </c>
      <c r="L1118" s="444">
        <f t="shared" ca="1" si="104"/>
        <v>-62098671.499538355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-62098671.499538355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-258834.69501272053</v>
      </c>
      <c r="L1119" s="444">
        <f t="shared" ca="1" si="104"/>
        <v>-62379161.49806565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-62379161.49806565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-260003.40333991766</v>
      </c>
      <c r="L1120" s="444">
        <f t="shared" ca="1" si="104"/>
        <v>-62660820.204920143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-62660820.204920143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-261176.98128514466</v>
      </c>
      <c r="L1121" s="444">
        <f t="shared" ca="1" si="104"/>
        <v>-62943652.489719868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-62943652.489719868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-262355.44913847686</v>
      </c>
      <c r="L1122" s="444">
        <f t="shared" ca="1" si="104"/>
        <v>-63227663.242372923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-63227663.242372923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-263538.82727453124</v>
      </c>
      <c r="L1123" s="444">
        <f t="shared" ca="1" si="104"/>
        <v>-63512857.373162031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-63512857.373162031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-264727.13615281921</v>
      </c>
      <c r="L1124" s="444">
        <f t="shared" ca="1" si="104"/>
        <v>-63799239.812829427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-63799239.812829427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-265920.39631810004</v>
      </c>
      <c r="L1125" s="444">
        <f t="shared" ca="1" si="104"/>
        <v>-64086815.512662105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-64086815.512662105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-267118.62840073614</v>
      </c>
      <c r="L1126" s="444">
        <f t="shared" ca="1" si="104"/>
        <v>-64375589.444577418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-64375589.444577418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-268321.85311704996</v>
      </c>
      <c r="L1127" s="444">
        <f t="shared" ca="1" si="104"/>
        <v>-64665566.601209044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-64665566.601209044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-269530.09126968175</v>
      </c>
      <c r="L1128" s="444">
        <f t="shared" ca="1" si="104"/>
        <v>-64956751.995993301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-64956751.995993301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-270743.36374794948</v>
      </c>
      <c r="L1129" s="444">
        <f t="shared" ca="1" si="104"/>
        <v>-65249150.663255826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-65249150.663255826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-271961.69152821001</v>
      </c>
      <c r="L1130" s="444">
        <f t="shared" ca="1" si="104"/>
        <v>-65542767.658298612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-65542767.658298612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-273185.09567422164</v>
      </c>
      <c r="L1131" s="444">
        <f t="shared" ca="1" si="104"/>
        <v>-65837608.057487413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-65837608.057487413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-274413.59733750828</v>
      </c>
      <c r="L1132" s="444">
        <f t="shared" ca="1" si="104"/>
        <v>-66133676.958339497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-66133676.958339497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-275647.21775772533</v>
      </c>
      <c r="L1133" s="444">
        <f t="shared" ca="1" si="104"/>
        <v>-66430979.479611799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-66430979.479611799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-276885.97826302657</v>
      </c>
      <c r="L1134" s="444">
        <f t="shared" ca="1" si="104"/>
        <v>-66729520.761389405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-66729520.761389405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-278129.90027043328</v>
      </c>
      <c r="L1135" s="444">
        <f t="shared" ca="1" si="104"/>
        <v>-67029305.965174414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-67029305.965174414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-279379.0052862041</v>
      </c>
      <c r="L1136" s="444">
        <f t="shared" ca="1" si="104"/>
        <v>-67330340.273975194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-67330340.273975194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-280633.31490620738</v>
      </c>
      <c r="L1137" s="444">
        <f t="shared" ca="1" si="104"/>
        <v>-67632628.892395988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-67632628.892395988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-281892.85081629403</v>
      </c>
      <c r="L1138" s="444">
        <f t="shared" ca="1" si="104"/>
        <v>-67936177.046726868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-67936177.046726868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-283157.6347926727</v>
      </c>
      <c r="L1139" s="444">
        <f t="shared" ca="1" si="104"/>
        <v>-68240989.985034123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-68240989.985034123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-284427.68870228628</v>
      </c>
      <c r="L1140" s="444">
        <f t="shared" ca="1" si="104"/>
        <v>-68547072.977250993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-68547072.977250993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-285703.03450318991</v>
      </c>
      <c r="L1141" s="444">
        <f t="shared" ca="1" si="104"/>
        <v>-68854431.31526877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-68854431.31526877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-286983.69424493064</v>
      </c>
      <c r="L1142" s="444">
        <f t="shared" ca="1" si="104"/>
        <v>-69163070.313028291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-69163070.313028291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-288269.69006892864</v>
      </c>
      <c r="L1143" s="444">
        <f t="shared" ca="1" si="104"/>
        <v>-69472995.306611806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-69472995.306611806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-289561.04420885997</v>
      </c>
      <c r="L1144" s="444">
        <f t="shared" ca="1" si="104"/>
        <v>-69784211.654335245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-69784211.654335245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-290857.77899104095</v>
      </c>
      <c r="L1145" s="444">
        <f t="shared" ca="1" si="104"/>
        <v>-70096724.736840874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-70096724.736840874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-292159.91683481442</v>
      </c>
      <c r="L1146" s="444">
        <f t="shared" ca="1" si="104"/>
        <v>-70410539.957190275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-70410539.957190275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-293467.48025293689</v>
      </c>
      <c r="L1147" s="444">
        <f t="shared" ca="1" si="104"/>
        <v>-70725662.740957797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-70725662.740957797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-294780.49185196823</v>
      </c>
      <c r="L1148" s="444">
        <f t="shared" ca="1" si="104"/>
        <v>-71042098.536324352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-71042098.536324352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-296098.97433266224</v>
      </c>
      <c r="L1149" s="444">
        <f t="shared" ca="1" si="104"/>
        <v>-71359852.814171597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-71359852.814171597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-297422.9504903591</v>
      </c>
      <c r="L1150" s="444">
        <f t="shared" ca="1" si="104"/>
        <v>-71678931.068176538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-71678931.068176538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-298752.44321537967</v>
      </c>
      <c r="L1151" s="444">
        <f t="shared" ca="1" si="104"/>
        <v>-71999338.814906508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-71999338.814906508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-300087.4754934212</v>
      </c>
      <c r="L1152" s="444">
        <f t="shared" ca="1" si="104"/>
        <v>-72321081.593914509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-72321081.593914509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-301428.07040595455</v>
      </c>
      <c r="L1153" s="444">
        <f t="shared" ca="1" si="104"/>
        <v>-72644164.967835054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-72644164.967835054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-302774.25113062351</v>
      </c>
      <c r="L1154" s="444">
        <f t="shared" ca="1" si="104"/>
        <v>-72968594.522480264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-72968594.522480264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-304126.04094164522</v>
      </c>
      <c r="L1155" s="444">
        <f t="shared" ca="1" si="104"/>
        <v>-73294375.86693649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-73294375.86693649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-305483.46321021282</v>
      </c>
      <c r="L1156" s="444">
        <f t="shared" ca="1" si="104"/>
        <v>-73621514.633661285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-73621514.633661285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-306846.54140489944</v>
      </c>
      <c r="L1157" s="444">
        <f t="shared" ca="1" si="104"/>
        <v>-73950016.478580773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-73950016.478580773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-308215.29909206397</v>
      </c>
      <c r="L1158" s="444">
        <f t="shared" ca="1" si="104"/>
        <v>-74279887.081187427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-74279887.081187427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-309589.75993625837</v>
      </c>
      <c r="L1159" s="444">
        <f t="shared" ca="1" si="104"/>
        <v>-74611132.14463827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-74611132.14463827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-310969.94770063687</v>
      </c>
      <c r="L1160" s="444">
        <f t="shared" ca="1" si="104"/>
        <v>-74943757.39585349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-74943757.39585349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-312355.88624736696</v>
      </c>
      <c r="L1161" s="444">
        <f t="shared" ca="1" si="104"/>
        <v>-75277768.585615441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-75277768.585615441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-313747.59953804174</v>
      </c>
      <c r="L1162" s="444">
        <f t="shared" ca="1" si="104"/>
        <v>-75613171.488668069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-75613171.488668069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-315145.11163409438</v>
      </c>
      <c r="L1163" s="444">
        <f t="shared" ca="1" si="104"/>
        <v>-75949971.903816745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-75949971.903816745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-316548.44669721386</v>
      </c>
      <c r="L1164" s="444">
        <f t="shared" ca="1" si="104"/>
        <v>-76288175.65402855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-76288175.65402855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-317957.62898976303</v>
      </c>
      <c r="L1165" s="444">
        <f t="shared" ca="1" si="104"/>
        <v>-76627788.586532891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-76627788.586532891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-319372.68287519779</v>
      </c>
      <c r="L1166" s="444">
        <f t="shared" ca="1" si="104"/>
        <v>-76968816.572922677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-76968816.572922677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-320793.63281848858</v>
      </c>
      <c r="L1167" s="444">
        <f t="shared" ca="1" si="104"/>
        <v>-77311265.509255752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-77311265.509255752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-322220.50338654307</v>
      </c>
      <c r="L1168" s="444">
        <f t="shared" ca="1" si="104"/>
        <v>-77655141.316156879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-77655141.316156879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-323563.0888173203</v>
      </c>
      <c r="L1169" s="444">
        <f t="shared" ca="1" si="104"/>
        <v>-77978704.404974192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-77978704.404974192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-324911.26835405914</v>
      </c>
      <c r="L1170" s="444">
        <f t="shared" ca="1" si="104"/>
        <v>-78303615.673328251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-78303615.673328251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-326265.0653055344</v>
      </c>
      <c r="L1171" s="444">
        <f t="shared" ca="1" si="104"/>
        <v>-78629880.738633782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-78629880.738633782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-327624.50307764078</v>
      </c>
      <c r="L1172" s="444">
        <f t="shared" ca="1" si="104"/>
        <v>-78957505.241711423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-78957505.241711423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-328989.60517379758</v>
      </c>
      <c r="L1173" s="444">
        <f t="shared" ca="1" si="104"/>
        <v>-79286494.846885219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-79286494.846885219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-330360.39519535506</v>
      </c>
      <c r="L1174" s="444">
        <f t="shared" ca="1" si="104"/>
        <v>-79616855.242080569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-79616855.242080569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-331736.89684200234</v>
      </c>
      <c r="L1175" s="444">
        <f t="shared" ca="1" si="104"/>
        <v>-79948592.138922572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-79948592.138922572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-333119.13391217741</v>
      </c>
      <c r="L1176" s="444">
        <f t="shared" ca="1" si="104"/>
        <v>-80281711.272834748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-80281711.272834748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-334507.1303034781</v>
      </c>
      <c r="L1177" s="444">
        <f t="shared" ca="1" si="104"/>
        <v>-80616218.40313822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-80616218.40313822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-335900.91001307592</v>
      </c>
      <c r="L1178" s="444">
        <f t="shared" ca="1" si="104"/>
        <v>-80952119.3131513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-80952119.3131513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-337300.49713813042</v>
      </c>
      <c r="L1179" s="444">
        <f t="shared" ca="1" si="104"/>
        <v>-81289419.810289428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-81289419.810289428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-338705.91587620595</v>
      </c>
      <c r="L1180" s="444">
        <f t="shared" ca="1" si="104"/>
        <v>-81628125.726165637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-81628125.726165637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-340117.19052569015</v>
      </c>
      <c r="L1181" s="444">
        <f t="shared" ca="1" si="104"/>
        <v>-81968242.916691333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-81968242.916691333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-341534.34548621386</v>
      </c>
      <c r="L1182" s="444">
        <f t="shared" ca="1" si="104"/>
        <v>-82309777.262177542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-82309777.262177542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-342957.40525907307</v>
      </c>
      <c r="L1183" s="444">
        <f t="shared" ca="1" si="104"/>
        <v>-82652734.667436615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-82652734.667436615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-344386.39444765256</v>
      </c>
      <c r="L1184" s="444">
        <f t="shared" ca="1" si="104"/>
        <v>-82997121.061884269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-82997121.061884269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-345821.33775785111</v>
      </c>
      <c r="L1185" s="444">
        <f t="shared" ca="1" si="104"/>
        <v>-83342942.399642125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-83342942.399642125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-347262.25999850885</v>
      </c>
      <c r="L1186" s="444">
        <f t="shared" ca="1" si="104"/>
        <v>-83690204.65964064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-83690204.65964064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-348709.186081836</v>
      </c>
      <c r="L1187" s="444">
        <f t="shared" ca="1" si="104"/>
        <v>-84038913.845722482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-84038913.845722482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-350162.14102384367</v>
      </c>
      <c r="L1188" s="444">
        <f t="shared" ca="1" si="104"/>
        <v>-84389075.986746326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-84389075.986746326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-351621.14994477638</v>
      </c>
      <c r="L1189" s="444">
        <f t="shared" ca="1" si="104"/>
        <v>-84740697.136691108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-84740697.136691108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-353086.23806954629</v>
      </c>
      <c r="L1190" s="444">
        <f t="shared" ca="1" si="104"/>
        <v>-85093783.374760658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-85093783.374760658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-354557.43072816939</v>
      </c>
      <c r="L1191" s="444">
        <f t="shared" ca="1" si="104"/>
        <v>-85448340.805488825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-85448340.805488825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-356034.75335620344</v>
      </c>
      <c r="L1192" s="444">
        <f t="shared" ca="1" si="104"/>
        <v>-85804375.558845028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-85804375.558845028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-357518.23149518762</v>
      </c>
      <c r="L1193" s="444">
        <f t="shared" ca="1" si="104"/>
        <v>-86161893.790340215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-86161893.790340215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-359007.89079308423</v>
      </c>
      <c r="L1194" s="444">
        <f t="shared" ca="1" si="104"/>
        <v>-86520901.6811333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-86520901.6811333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-360503.75700472208</v>
      </c>
      <c r="L1195" s="444">
        <f t="shared" ca="1" si="104"/>
        <v>-86881405.438138023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-86881405.438138023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-362005.85599224176</v>
      </c>
      <c r="L1196" s="444">
        <f t="shared" ca="1" si="104"/>
        <v>-87243411.294130266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-87243411.294130266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-363514.21372554277</v>
      </c>
      <c r="L1197" s="444">
        <f t="shared" ca="1" si="104"/>
        <v>-87606925.507855803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-87606925.507855803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-365028.85628273251</v>
      </c>
      <c r="L1198" s="444">
        <f t="shared" ca="1" si="104"/>
        <v>-87971954.364138529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-87971954.364138529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-366549.80985057721</v>
      </c>
      <c r="L1199" s="444">
        <f t="shared" ca="1" si="104"/>
        <v>-88338504.173989102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-88338504.173989102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-368077.10072495457</v>
      </c>
      <c r="L1200" s="444">
        <f t="shared" ca="1" si="104"/>
        <v>-88706581.274714053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-88706581.274714053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-369610.75531130855</v>
      </c>
      <c r="L1201" s="444">
        <f t="shared" ca="1" si="104"/>
        <v>-89076192.030025363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-89076192.030025363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-371150.80012510566</v>
      </c>
      <c r="L1202" s="444">
        <f t="shared" ca="1" si="104"/>
        <v>-89447342.83015047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-89447342.83015047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-372697.26179229363</v>
      </c>
      <c r="L1203" s="444">
        <f t="shared" ca="1" si="104"/>
        <v>-89820040.091942757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-89820040.091942757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-374250.16704976151</v>
      </c>
      <c r="L1204" s="444">
        <f t="shared" ca="1" si="104"/>
        <v>-90194290.258992523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-90194290.258992523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-375809.5427458022</v>
      </c>
      <c r="L1205" s="444">
        <f t="shared" ca="1" si="104"/>
        <v>-90570099.801738322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-90570099.801738322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-377375.41584057634</v>
      </c>
      <c r="L1206" s="444">
        <f t="shared" ca="1" si="104"/>
        <v>-90947475.217578903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-90947475.217578903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-378947.81340657873</v>
      </c>
      <c r="L1207" s="444">
        <f t="shared" ca="1" si="104"/>
        <v>-91326423.030985475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-91326423.030985475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-380526.76262910612</v>
      </c>
      <c r="L1208" s="444">
        <f t="shared" ca="1" si="104"/>
        <v>-91706949.793614581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-91706949.793614581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-382112.29080672743</v>
      </c>
      <c r="L1209" s="444">
        <f t="shared" ca="1" si="104"/>
        <v>-92089062.084421307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-92089062.084421307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-383704.42535175546</v>
      </c>
      <c r="L1210" s="444">
        <f t="shared" ca="1" si="104"/>
        <v>-92472766.509773061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-92472766.509773061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-385303.19379072107</v>
      </c>
      <c r="L1211" s="444">
        <f t="shared" ca="1" si="104"/>
        <v>-92858069.70356378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-92858069.70356378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-386908.62376484909</v>
      </c>
      <c r="L1212" s="444">
        <f t="shared" ca="1" si="104"/>
        <v>-93244978.327328622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-93244978.327328622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-388520.74303053593</v>
      </c>
      <c r="L1213" s="444">
        <f t="shared" ca="1" si="104"/>
        <v>-93633499.070359156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-93633499.070359156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-390139.57945982984</v>
      </c>
      <c r="L1214" s="444">
        <f t="shared" ca="1" si="104"/>
        <v>-94023638.649818987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-94023638.649818987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-391765.16104091244</v>
      </c>
      <c r="L1215" s="444">
        <f t="shared" ca="1" si="104"/>
        <v>-94415403.810859904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-94415403.810859904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-393397.51587858296</v>
      </c>
      <c r="L1216" s="444">
        <f t="shared" ca="1" si="104"/>
        <v>-94808801.326738492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-94808801.326738492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-395036.6721947437</v>
      </c>
      <c r="L1217" s="444">
        <f t="shared" ca="1" si="104"/>
        <v>-95203837.998933241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-95203837.998933241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-396682.65832888847</v>
      </c>
      <c r="L1218" s="444">
        <f t="shared" ca="1" si="104"/>
        <v>-95600520.657262132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-95600520.657262132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-398335.50273859221</v>
      </c>
      <c r="L1219" s="444">
        <f t="shared" ca="1" si="104"/>
        <v>-95998856.160000727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-95998856.160000727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-399995.23400000302</v>
      </c>
      <c r="L1220" s="444">
        <f t="shared" ca="1" si="104"/>
        <v>-96398851.394000724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-96398851.394000724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-401661.88080833637</v>
      </c>
      <c r="L1221" s="444">
        <f t="shared" ca="1" si="104"/>
        <v>-96800513.274809062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-96800513.274809062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-403335.47197837109</v>
      </c>
      <c r="L1222" s="444">
        <f t="shared" ca="1" si="104"/>
        <v>-97203848.746787429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-97203848.746787429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-405016.03644494759</v>
      </c>
      <c r="L1223" s="444">
        <f t="shared" ca="1" si="104"/>
        <v>-97608864.783232376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-97608864.783232376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-406703.60326346825</v>
      </c>
      <c r="L1224" s="444">
        <f t="shared" ca="1" si="104"/>
        <v>-98015568.386495844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-98015568.386495844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-408398.20161039935</v>
      </c>
      <c r="L1225" s="444">
        <f t="shared" ca="1" si="104"/>
        <v>-98423966.588106245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-98423966.588106245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-410099.86078377604</v>
      </c>
      <c r="L1226" s="444">
        <f t="shared" ca="1" si="104"/>
        <v>-98834066.448890015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-98834066.448890015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-411808.61020370841</v>
      </c>
      <c r="L1227" s="444">
        <f t="shared" ca="1" si="104"/>
        <v>-99245875.059093729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-99245875.059093729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-413524.47941289051</v>
      </c>
      <c r="L1228" s="444">
        <f t="shared" ca="1" si="104"/>
        <v>-99659399.538506612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-99659399.538506612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-415247.49807711085</v>
      </c>
      <c r="L1229" s="444">
        <f t="shared" ca="1" si="104"/>
        <v>-100074647.03658372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-100074647.03658372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-416977.69598576549</v>
      </c>
      <c r="L1230" s="444">
        <f t="shared" ca="1" si="104"/>
        <v>-100491624.73256949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-100491624.73256949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-418715.10305237287</v>
      </c>
      <c r="L1231" s="444">
        <f t="shared" ca="1" si="104"/>
        <v>-100910339.83562186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-100910339.83562186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-420459.74931509112</v>
      </c>
      <c r="L1232" s="444">
        <f t="shared" ca="1" si="104"/>
        <v>-101330799.58493696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-101330799.58493696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-422211.66493723734</v>
      </c>
      <c r="L1233" s="444">
        <f t="shared" ca="1" si="104"/>
        <v>-101753011.2498742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-101753011.2498742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-423970.88020780915</v>
      </c>
      <c r="L1234" s="444">
        <f t="shared" ca="1" si="104"/>
        <v>-102176982.13008201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-102176982.13008201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-425737.42554200836</v>
      </c>
      <c r="L1235" s="444">
        <f t="shared" ca="1" si="104"/>
        <v>-102602719.55562402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-102602719.55562402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-427511.33148176677</v>
      </c>
      <c r="L1236" s="444">
        <f t="shared" ca="1" si="104"/>
        <v>-103030230.88710579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-103030230.88710579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-429292.62869627413</v>
      </c>
      <c r="L1237" s="444">
        <f t="shared" ca="1" si="104"/>
        <v>-103459523.51580207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-103459523.51580207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-431081.3479825086</v>
      </c>
      <c r="L1238" s="444">
        <f t="shared" ca="1" si="104"/>
        <v>-103890604.86378458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-103890604.86378458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-432877.5202657691</v>
      </c>
      <c r="L1239" s="444">
        <f t="shared" ca="1" si="104"/>
        <v>-104323482.38405035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-104323482.38405035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-434681.17660020979</v>
      </c>
      <c r="L1240" s="444">
        <f t="shared" ca="1" si="104"/>
        <v>-104758163.56065056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-104758163.56065056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-436492.34816937736</v>
      </c>
      <c r="L1241" s="444">
        <f t="shared" ca="1" si="104"/>
        <v>-105194655.90881993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-105194655.90881993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-438311.06628674967</v>
      </c>
      <c r="L1242" s="444">
        <f t="shared" ca="1" si="104"/>
        <v>-105632966.97510667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-105632966.97510667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-440137.36239627778</v>
      </c>
      <c r="L1243" s="444">
        <f t="shared" ca="1" si="104"/>
        <v>-106073104.33750296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-106073104.33750296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-441971.26807292906</v>
      </c>
      <c r="L1244" s="444">
        <f t="shared" ca="1" si="104"/>
        <v>-106515075.60557589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-106515075.60557589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-443812.81502323289</v>
      </c>
      <c r="L1245" s="444">
        <f t="shared" ca="1" si="104"/>
        <v>-106958888.42059912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-106958888.42059912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-445662.03508582967</v>
      </c>
      <c r="L1246" s="444">
        <f t="shared" ca="1" si="104"/>
        <v>-107404550.45568494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-107404550.45568494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-447518.96023202053</v>
      </c>
      <c r="L1247" s="444">
        <f t="shared" ca="1" si="104"/>
        <v>-107852069.41591696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-107852069.41591696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-449383.6225663207</v>
      </c>
      <c r="L1248" s="444">
        <f t="shared" ca="1" si="104"/>
        <v>-108301453.03848329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-108301453.03848329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-451256.05432701373</v>
      </c>
      <c r="L1249" s="444">
        <f t="shared" ca="1" si="104"/>
        <v>-108752709.0928103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-108752709.0928103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-453136.28788670962</v>
      </c>
      <c r="L1250" s="444">
        <f t="shared" ca="1" si="104"/>
        <v>-109205845.38069701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-109205845.38069701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-455024.3557529042</v>
      </c>
      <c r="L1251" s="444">
        <f t="shared" ca="1" si="104"/>
        <v>-109660869.73644991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-109660869.73644991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-456920.29056854127</v>
      </c>
      <c r="L1252" s="444">
        <f t="shared" ca="1" si="104"/>
        <v>-110117790.02701846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-110117790.02701846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-458824.12511257688</v>
      </c>
      <c r="L1253" s="444">
        <f t="shared" ca="1" si="104"/>
        <v>-110576614.15213104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-110576614.15213104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-460735.89230054599</v>
      </c>
      <c r="L1254" s="444">
        <f t="shared" ca="1" si="104"/>
        <v>-111037350.04443158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-111037350.04443158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-462655.6251851315</v>
      </c>
      <c r="L1255" s="444">
        <f t="shared" ca="1" si="104"/>
        <v>-111500005.66961671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-111500005.66961671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-464583.3569567363</v>
      </c>
      <c r="L1256" s="444">
        <f t="shared" ca="1" si="104"/>
        <v>-111964589.02657345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-111964589.02657345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-466519.12094405596</v>
      </c>
      <c r="L1257" s="444">
        <f t="shared" ca="1" si="104"/>
        <v>-112431108.1475175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-112431108.1475175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-468462.95061465621</v>
      </c>
      <c r="L1258" s="444">
        <f t="shared" ca="1" si="104"/>
        <v>-112899571.09813216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-112899571.09813216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-470414.87957555067</v>
      </c>
      <c r="L1259" s="444">
        <f t="shared" ca="1" si="104"/>
        <v>-113369985.97770771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-113369985.97770771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-472374.94157378213</v>
      </c>
      <c r="L1260" s="444">
        <f t="shared" ca="1" si="104"/>
        <v>-113842360.9192815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-113842360.9192815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-474343.17049700621</v>
      </c>
      <c r="L1261" s="444">
        <f t="shared" ca="1" si="104"/>
        <v>-114316704.0897785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-114316704.0897785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-476319.60037407698</v>
      </c>
      <c r="L1262" s="444">
        <f t="shared" ca="1" si="104"/>
        <v>-114793023.69015257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-114793023.69015257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-478304.26537563576</v>
      </c>
      <c r="L1263" s="444">
        <f t="shared" ca="1" si="104"/>
        <v>-115271327.9555282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-115271327.9555282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-480297.19981470081</v>
      </c>
      <c r="L1264" s="444">
        <f t="shared" ca="1" si="104"/>
        <v>-115751625.15534291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-115751625.15534291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-482298.43814726215</v>
      </c>
      <c r="L1265" s="444">
        <f t="shared" ca="1" si="104"/>
        <v>-116233923.59349017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-116233923.59349017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-484308.01497287571</v>
      </c>
      <c r="L1266" s="444">
        <f t="shared" ca="1" si="104"/>
        <v>-116718231.60846305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-116718231.60846305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-486325.96503526269</v>
      </c>
      <c r="L1267" s="444">
        <f t="shared" ca="1" si="104"/>
        <v>-117204557.57349831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-117204557.57349831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-488352.32322290965</v>
      </c>
      <c r="L1268" s="444">
        <f t="shared" ca="1" si="104"/>
        <v>-117692909.89672121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-117692909.89672121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-490387.12456967169</v>
      </c>
      <c r="L1269" s="444">
        <f t="shared" ca="1" si="104"/>
        <v>-118183297.02129088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-118183297.02129088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-492430.4042553787</v>
      </c>
      <c r="L1270" s="444">
        <f t="shared" ca="1" si="104"/>
        <v>-118675727.42554626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-118675727.42554626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-494482.19760644273</v>
      </c>
      <c r="L1271" s="444">
        <f t="shared" ca="1" si="104"/>
        <v>-119170209.6231527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-119170209.6231527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-496542.54009646951</v>
      </c>
      <c r="L1272" s="444">
        <f t="shared" ca="1" si="104"/>
        <v>-119666752.16324918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-119666752.16324918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-498611.46734687156</v>
      </c>
      <c r="L1273" s="444">
        <f t="shared" ca="1" si="104"/>
        <v>-120165363.63059606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-120165363.63059606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-500689.01512748358</v>
      </c>
      <c r="L1274" s="444">
        <f t="shared" ca="1" si="104"/>
        <v>-120666052.64572354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-120666052.64572354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-502775.2193571814</v>
      </c>
      <c r="L1275" s="444">
        <f t="shared" ca="1" si="104"/>
        <v>-121168827.86508071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-121168827.86508071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-504870.11610450299</v>
      </c>
      <c r="L1276" s="444">
        <f t="shared" ca="1" si="104"/>
        <v>-121673697.98118521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-121673697.98118521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-506973.74158827169</v>
      </c>
      <c r="L1277" s="444">
        <f t="shared" ca="1" si="104"/>
        <v>-122180671.72277348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-122180671.72277348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-509086.13217822276</v>
      </c>
      <c r="L1278" s="444">
        <f t="shared" ca="1" si="104"/>
        <v>-122689757.85495169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-122689757.85495169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-511207.32439563214</v>
      </c>
      <c r="L1279" s="444">
        <f t="shared" ca="1" si="104"/>
        <v>-123200965.17934732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-123200965.17934732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-513337.35491394717</v>
      </c>
      <c r="L1280" s="444">
        <f t="shared" ca="1" si="104"/>
        <v>-123714302.53426127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-123714302.53426127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-515476.26055942196</v>
      </c>
      <c r="L1281" s="444">
        <f t="shared" ca="1" si="104"/>
        <v>-124229778.7948207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-124229778.7948207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-517624.07831175294</v>
      </c>
      <c r="L1282" s="444">
        <f t="shared" ca="1" si="104"/>
        <v>-124747402.87313245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-124747402.87313245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-519780.84530471847</v>
      </c>
      <c r="L1283" s="444">
        <f t="shared" ref="L1283:L1537" ca="1" si="109">I1283-J1283+K1283</f>
        <v>-125267183.71843717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-125267183.71843717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-521946.59882682149</v>
      </c>
      <c r="L1284" s="444">
        <f t="shared" ca="1" si="109"/>
        <v>-125789130.31726399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-125789130.31726399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-524121.37632193329</v>
      </c>
      <c r="L1285" s="444">
        <f t="shared" ca="1" si="109"/>
        <v>-126313251.69358592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-126313251.69358592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-526305.21538994135</v>
      </c>
      <c r="L1286" s="444">
        <f t="shared" ca="1" si="109"/>
        <v>-126839556.90897585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-126839556.90897585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-528498.15378739929</v>
      </c>
      <c r="L1287" s="444">
        <f t="shared" ca="1" si="109"/>
        <v>-127368055.06276326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-127368055.06276326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-530700.22942818026</v>
      </c>
      <c r="L1288" s="444">
        <f t="shared" ca="1" si="109"/>
        <v>-127898755.29219145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-127898755.29219145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-532911.48038413096</v>
      </c>
      <c r="L1289" s="444">
        <f t="shared" ca="1" si="109"/>
        <v>-128431666.77257557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-128431666.77257557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-535131.94488573144</v>
      </c>
      <c r="L1290" s="444">
        <f t="shared" ca="1" si="109"/>
        <v>-128966798.7174613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-128966798.7174613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-537361.66132275539</v>
      </c>
      <c r="L1291" s="444">
        <f t="shared" ca="1" si="109"/>
        <v>-129504160.37878406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-129504160.37878406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-539600.66824493359</v>
      </c>
      <c r="L1292" s="444">
        <f t="shared" ca="1" si="109"/>
        <v>-130043761.04702899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-130043761.04702899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-541849.00436262076</v>
      </c>
      <c r="L1293" s="444">
        <f t="shared" ca="1" si="109"/>
        <v>-130585610.05139162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-130585610.05139162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-544106.70854746515</v>
      </c>
      <c r="L1294" s="444">
        <f t="shared" ca="1" si="109"/>
        <v>-131129716.75993907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-131129716.75993907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-546373.81983307947</v>
      </c>
      <c r="L1295" s="444">
        <f t="shared" ca="1" si="109"/>
        <v>-131676090.57977216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-131676090.57977216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-548650.37741571735</v>
      </c>
      <c r="L1296" s="444">
        <f t="shared" ca="1" si="109"/>
        <v>-132224740.95718788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-132224740.95718788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-550936.4206549495</v>
      </c>
      <c r="L1297" s="444">
        <f t="shared" ca="1" si="109"/>
        <v>-132775677.37784283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-132775677.37784283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-553231.9890743451</v>
      </c>
      <c r="L1298" s="444">
        <f t="shared" ca="1" si="109"/>
        <v>-133328909.36691718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-133328909.36691718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-555537.12236215489</v>
      </c>
      <c r="L1299" s="444">
        <f t="shared" ca="1" si="109"/>
        <v>-133884446.48927933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-133884446.48927933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-557851.86037199711</v>
      </c>
      <c r="L1300" s="444">
        <f t="shared" ca="1" si="109"/>
        <v>-134442298.34965134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-134442298.34965134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-560176.24312354717</v>
      </c>
      <c r="L1301" s="444">
        <f t="shared" ca="1" si="109"/>
        <v>-135002474.5927749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-135002474.5927749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-562510.31080322876</v>
      </c>
      <c r="L1302" s="444">
        <f t="shared" ca="1" si="109"/>
        <v>-135564984.90357813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-135564984.90357813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-564854.10376490885</v>
      </c>
      <c r="L1303" s="444">
        <f t="shared" ca="1" si="109"/>
        <v>-136129839.00734305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-136129839.00734305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-567207.66253059602</v>
      </c>
      <c r="L1304" s="444">
        <f t="shared" ca="1" si="109"/>
        <v>-136697046.66987365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-136697046.66987365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-569571.02779114025</v>
      </c>
      <c r="L1305" s="444">
        <f t="shared" ca="1" si="109"/>
        <v>-137266617.6976648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-137266617.6976648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-571944.24040693662</v>
      </c>
      <c r="L1306" s="444">
        <f t="shared" ca="1" si="109"/>
        <v>-137838561.93807173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-137838561.93807173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-574327.34140863223</v>
      </c>
      <c r="L1307" s="444">
        <f t="shared" ca="1" si="109"/>
        <v>-138412889.27948037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-138412889.27948037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-576720.37199783488</v>
      </c>
      <c r="L1308" s="444">
        <f t="shared" ca="1" si="109"/>
        <v>-138989609.6514782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-138989609.6514782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-579123.37354782585</v>
      </c>
      <c r="L1309" s="444">
        <f t="shared" ca="1" si="109"/>
        <v>-139568733.02502602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-139568733.02502602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-581536.38760427514</v>
      </c>
      <c r="L1310" s="444">
        <f t="shared" ca="1" si="109"/>
        <v>-140150269.41263029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-140150269.41263029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-583959.45588595956</v>
      </c>
      <c r="L1311" s="444">
        <f t="shared" ca="1" si="109"/>
        <v>-140734228.86851624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-140734228.86851624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-586392.62028548436</v>
      </c>
      <c r="L1312" s="444">
        <f t="shared" ca="1" si="109"/>
        <v>-141320621.48880172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-141320621.48880172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-588835.92287000711</v>
      </c>
      <c r="L1313" s="444">
        <f t="shared" ca="1" si="109"/>
        <v>-141909457.41167173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-141909457.41167173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-591289.40588196553</v>
      </c>
      <c r="L1314" s="444">
        <f t="shared" ca="1" si="109"/>
        <v>-142500746.8175537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-142500746.8175537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-593753.11173980706</v>
      </c>
      <c r="L1315" s="444">
        <f t="shared" ca="1" si="109"/>
        <v>-143094499.92929351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-143094499.92929351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-596227.08303872298</v>
      </c>
      <c r="L1316" s="444">
        <f t="shared" ca="1" si="109"/>
        <v>-143690727.01233223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-143690727.01233223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-598711.36255138426</v>
      </c>
      <c r="L1317" s="444">
        <f t="shared" ca="1" si="109"/>
        <v>-144289438.37488362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-144289438.37488362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-601205.99322868173</v>
      </c>
      <c r="L1318" s="444">
        <f t="shared" ca="1" si="109"/>
        <v>-144890644.3681123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-144890644.3681123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-603711.01820046792</v>
      </c>
      <c r="L1319" s="444">
        <f t="shared" ca="1" si="109"/>
        <v>-145494355.38631275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-145494355.38631275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-606226.4807763031</v>
      </c>
      <c r="L1320" s="444">
        <f t="shared" ca="1" si="109"/>
        <v>-146100581.86708906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-146100581.86708906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-608752.42444620444</v>
      </c>
      <c r="L1321" s="444">
        <f t="shared" ca="1" si="109"/>
        <v>-146709334.29153526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-146709334.29153526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-611288.89288139693</v>
      </c>
      <c r="L1322" s="444">
        <f t="shared" ca="1" si="109"/>
        <v>-147320623.18441665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-147320623.18441665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-613835.92993506941</v>
      </c>
      <c r="L1323" s="444">
        <f t="shared" ca="1" si="109"/>
        <v>-147934459.11435172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-147934459.11435172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-616393.57964313217</v>
      </c>
      <c r="L1324" s="444">
        <f t="shared" ca="1" si="109"/>
        <v>-148550852.69399485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-148550852.69399485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-618961.88622497849</v>
      </c>
      <c r="L1325" s="444">
        <f t="shared" ca="1" si="109"/>
        <v>-149169814.58021984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-149169814.58021984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-621540.89408424927</v>
      </c>
      <c r="L1326" s="444">
        <f t="shared" ca="1" si="109"/>
        <v>-149791355.47430408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-149791355.47430408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-624130.64780960034</v>
      </c>
      <c r="L1327" s="444">
        <f t="shared" ca="1" si="109"/>
        <v>-150415486.12211367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-150415486.12211367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-626731.19217547367</v>
      </c>
      <c r="L1328" s="444">
        <f t="shared" ca="1" si="109"/>
        <v>-151042217.31428915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-151042217.31428915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-629342.57214287145</v>
      </c>
      <c r="L1329" s="444">
        <f t="shared" ca="1" si="109"/>
        <v>-151671559.88643202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-151671559.88643202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-631964.83286013338</v>
      </c>
      <c r="L1330" s="444">
        <f t="shared" ca="1" si="109"/>
        <v>-152303524.71929216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-152303524.71929216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-634598.01966371736</v>
      </c>
      <c r="L1331" s="444">
        <f t="shared" ca="1" si="109"/>
        <v>-152938122.73895589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-152938122.73895589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-637242.17807898286</v>
      </c>
      <c r="L1332" s="444">
        <f t="shared" ca="1" si="109"/>
        <v>-153575364.91703486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-153575364.91703486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-639897.35382097855</v>
      </c>
      <c r="L1333" s="444">
        <f t="shared" ca="1" si="109"/>
        <v>-154215262.27085584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-154215262.27085584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-642563.59279523266</v>
      </c>
      <c r="L1334" s="444">
        <f t="shared" ca="1" si="109"/>
        <v>-154857825.86365107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-154857825.86365107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-645240.94109854614</v>
      </c>
      <c r="L1335" s="444">
        <f t="shared" ca="1" si="109"/>
        <v>-155503066.80474961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-155503066.80474961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-647929.44501978997</v>
      </c>
      <c r="L1336" s="444">
        <f t="shared" ca="1" si="109"/>
        <v>-156150996.24976939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-156150996.24976939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-650629.15104070574</v>
      </c>
      <c r="L1337" s="444">
        <f t="shared" ca="1" si="109"/>
        <v>-156801625.40081009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-156801625.40081009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-653340.10583670868</v>
      </c>
      <c r="L1338" s="444">
        <f t="shared" ca="1" si="109"/>
        <v>-157454965.50664681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-157454965.50664681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-656062.35627769504</v>
      </c>
      <c r="L1339" s="444">
        <f t="shared" ca="1" si="109"/>
        <v>-158111027.86292452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-158111027.86292452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-658795.94942885218</v>
      </c>
      <c r="L1340" s="444">
        <f t="shared" ca="1" si="109"/>
        <v>-158769823.81235337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-158769823.81235337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-661540.93255147233</v>
      </c>
      <c r="L1341" s="444">
        <f t="shared" ca="1" si="109"/>
        <v>-159431364.74490485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-159431364.74490485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-664297.35310377018</v>
      </c>
      <c r="L1342" s="444">
        <f t="shared" ca="1" si="109"/>
        <v>-160095662.0980086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-160095662.0980086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-667065.25874170254</v>
      </c>
      <c r="L1343" s="444">
        <f t="shared" ca="1" si="109"/>
        <v>-160762727.35675031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-160762727.35675031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-669844.69731979293</v>
      </c>
      <c r="L1344" s="444">
        <f t="shared" ca="1" si="109"/>
        <v>-161432572.05407012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-161432572.05407012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-672635.71689195884</v>
      </c>
      <c r="L1345" s="444">
        <f t="shared" ca="1" si="109"/>
        <v>-162105207.77096206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-162105207.77096206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-675438.36571234185</v>
      </c>
      <c r="L1346" s="444">
        <f t="shared" ca="1" si="109"/>
        <v>-162780646.1366744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-162780646.1366744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-678252.6922361434</v>
      </c>
      <c r="L1347" s="444">
        <f t="shared" ca="1" si="109"/>
        <v>-163458898.82891056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-163458898.82891056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-681078.74512046063</v>
      </c>
      <c r="L1348" s="444">
        <f t="shared" ca="1" si="109"/>
        <v>-164139977.57403103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-164139977.57403103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-683916.57322512928</v>
      </c>
      <c r="L1349" s="444">
        <f t="shared" ca="1" si="109"/>
        <v>-164823894.14725617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-164823894.14725617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-686766.2256135674</v>
      </c>
      <c r="L1350" s="444">
        <f t="shared" ca="1" si="109"/>
        <v>-165510660.37286973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-165510660.37286973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-689627.75155362382</v>
      </c>
      <c r="L1351" s="444">
        <f t="shared" ca="1" si="109"/>
        <v>-166200288.12442335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-166200288.12442335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-692501.20051843068</v>
      </c>
      <c r="L1352" s="444">
        <f t="shared" ca="1" si="109"/>
        <v>-166892789.32494178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-166892789.32494178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-695386.6221872574</v>
      </c>
      <c r="L1353" s="444">
        <f t="shared" ca="1" si="109"/>
        <v>-167588175.94712904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-167588175.94712904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-698284.06644637103</v>
      </c>
      <c r="L1354" s="444">
        <f t="shared" ca="1" si="109"/>
        <v>-168286460.0135754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-168286460.0135754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-701193.58338989748</v>
      </c>
      <c r="L1355" s="444">
        <f t="shared" ca="1" si="109"/>
        <v>-168987653.59696531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-168987653.59696531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-704115.22332068882</v>
      </c>
      <c r="L1356" s="444">
        <f t="shared" ca="1" si="109"/>
        <v>-169691768.82028601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-169691768.82028601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-707049.03675119171</v>
      </c>
      <c r="L1357" s="444">
        <f t="shared" ca="1" si="109"/>
        <v>-170398817.85703719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-170398817.85703719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-709995.07440432161</v>
      </c>
      <c r="L1358" s="444">
        <f t="shared" ca="1" si="109"/>
        <v>-171108812.93144152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-171108812.93144152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-712953.38721433969</v>
      </c>
      <c r="L1359" s="444">
        <f t="shared" ca="1" si="109"/>
        <v>-171821766.31865585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-171821766.31865585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-715924.02632773272</v>
      </c>
      <c r="L1360" s="444">
        <f t="shared" ca="1" si="109"/>
        <v>-172537690.34498358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-172537690.34498358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-718907.04310409818</v>
      </c>
      <c r="L1361" s="444">
        <f t="shared" ca="1" si="109"/>
        <v>-173256597.38808769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-173256597.38808769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-721902.48911703203</v>
      </c>
      <c r="L1362" s="444">
        <f t="shared" ca="1" si="109"/>
        <v>-173978499.87720472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-173978499.87720472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-724910.41615501966</v>
      </c>
      <c r="L1363" s="444">
        <f t="shared" ca="1" si="109"/>
        <v>-174703410.29335973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-174703410.29335973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-727930.87622233224</v>
      </c>
      <c r="L1364" s="444">
        <f t="shared" ca="1" si="109"/>
        <v>-175431341.16958207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-175431341.16958207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-730963.92153992527</v>
      </c>
      <c r="L1365" s="444">
        <f t="shared" ca="1" si="109"/>
        <v>-176162305.091122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-176162305.091122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-734009.6045463417</v>
      </c>
      <c r="L1366" s="444">
        <f t="shared" ca="1" si="109"/>
        <v>-176896314.69566834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-176896314.69566834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-737067.97789861809</v>
      </c>
      <c r="L1367" s="444">
        <f t="shared" ca="1" si="109"/>
        <v>-177633382.67356697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-177633382.67356697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-740139.09447319573</v>
      </c>
      <c r="L1368" s="444">
        <f t="shared" ca="1" si="109"/>
        <v>-178373521.76804015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-178373521.76804015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-743223.00736683398</v>
      </c>
      <c r="L1369" s="444">
        <f t="shared" ca="1" si="109"/>
        <v>-179116744.77540699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-179116744.77540699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-746319.76989752916</v>
      </c>
      <c r="L1370" s="444">
        <f t="shared" ca="1" si="109"/>
        <v>-179863064.54530451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-179863064.54530451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-749429.4356054354</v>
      </c>
      <c r="L1371" s="444">
        <f t="shared" ca="1" si="109"/>
        <v>-180612493.98090994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-180612493.98090994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-752552.05825379142</v>
      </c>
      <c r="L1372" s="444">
        <f t="shared" ca="1" si="109"/>
        <v>-181365046.03916374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-181365046.03916374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-755687.69182984892</v>
      </c>
      <c r="L1373" s="444">
        <f t="shared" ca="1" si="109"/>
        <v>-182120733.7309936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-182120733.7309936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-758836.39054580661</v>
      </c>
      <c r="L1374" s="444">
        <f t="shared" ca="1" si="109"/>
        <v>-182879570.12153941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-182879570.12153941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-761998.20883974759</v>
      </c>
      <c r="L1375" s="444">
        <f t="shared" ca="1" si="109"/>
        <v>-183641568.33037916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-183641568.33037916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-765173.20137657982</v>
      </c>
      <c r="L1376" s="444">
        <f t="shared" ca="1" si="109"/>
        <v>-184406741.53175575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-184406741.53175575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-768361.42304898228</v>
      </c>
      <c r="L1377" s="444">
        <f t="shared" ca="1" si="109"/>
        <v>-185175102.95480472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-185175102.95480472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-771562.92897835304</v>
      </c>
      <c r="L1378" s="444">
        <f t="shared" ca="1" si="109"/>
        <v>-185946665.88378307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-185946665.88378307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-774777.77451576281</v>
      </c>
      <c r="L1379" s="444">
        <f t="shared" ca="1" si="109"/>
        <v>-186721443.65829882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-186721443.65829882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-778006.01524291176</v>
      </c>
      <c r="L1380" s="444">
        <f t="shared" ca="1" si="109"/>
        <v>-187499449.67354172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-187499449.67354172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-781247.70697309054</v>
      </c>
      <c r="L1381" s="444">
        <f t="shared" ca="1" si="109"/>
        <v>-188280697.3805148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-188280697.3805148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-784502.90575214499</v>
      </c>
      <c r="L1382" s="444">
        <f t="shared" ca="1" si="109"/>
        <v>-189065200.28626695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-189065200.28626695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-787771.66785944568</v>
      </c>
      <c r="L1383" s="444">
        <f t="shared" ca="1" si="109"/>
        <v>-189852971.95412639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-189852971.95412639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-791054.04980885994</v>
      </c>
      <c r="L1384" s="444">
        <f t="shared" ca="1" si="109"/>
        <v>-190644026.00393525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-190644026.00393525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-794350.10834973014</v>
      </c>
      <c r="L1385" s="444">
        <f t="shared" ca="1" si="109"/>
        <v>-191438376.11228499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-191438376.11228499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-797659.90046785411</v>
      </c>
      <c r="L1386" s="444">
        <f t="shared" ca="1" si="109"/>
        <v>-192236036.01275283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-192236036.01275283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-800983.48338647012</v>
      </c>
      <c r="L1387" s="444">
        <f t="shared" ca="1" si="109"/>
        <v>-193037019.49613929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-193037019.49613929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-804320.91456724703</v>
      </c>
      <c r="L1388" s="444">
        <f t="shared" ca="1" si="109"/>
        <v>-193841340.41070652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-193841340.41070652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-807672.25171127717</v>
      </c>
      <c r="L1389" s="444">
        <f t="shared" ca="1" si="109"/>
        <v>-194649012.6624178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-194649012.6624178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-811037.55276007415</v>
      </c>
      <c r="L1390" s="444">
        <f t="shared" ca="1" si="109"/>
        <v>-195460050.21517786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-195460050.21517786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-814416.87589657446</v>
      </c>
      <c r="L1391" s="444">
        <f t="shared" ca="1" si="109"/>
        <v>-196274467.09107444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-196274467.09107444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-817810.27954614349</v>
      </c>
      <c r="L1392" s="444">
        <f t="shared" ca="1" si="109"/>
        <v>-197092277.37062058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-197092277.37062058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-821217.82237758569</v>
      </c>
      <c r="L1393" s="444">
        <f t="shared" ca="1" si="109"/>
        <v>-197913495.19299817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-197913495.19299817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-824639.56330415909</v>
      </c>
      <c r="L1394" s="444">
        <f t="shared" ca="1" si="109"/>
        <v>-198738134.75630233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-198738134.75630233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-828075.56148459297</v>
      </c>
      <c r="L1395" s="444">
        <f t="shared" ca="1" si="109"/>
        <v>-199566210.31778693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-199566210.31778693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-831525.87632411218</v>
      </c>
      <c r="L1396" s="444">
        <f t="shared" ca="1" si="109"/>
        <v>-200397736.19411105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-200397736.19411105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-834990.56747546268</v>
      </c>
      <c r="L1397" s="444">
        <f t="shared" ca="1" si="109"/>
        <v>-201232726.76158652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-201232726.76158652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-838469.69483994378</v>
      </c>
      <c r="L1398" s="444">
        <f t="shared" ca="1" si="109"/>
        <v>-202071196.45642647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-202071196.45642647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-841963.31856844365</v>
      </c>
      <c r="L1399" s="444">
        <f t="shared" ca="1" si="109"/>
        <v>-202913159.77499491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-202913159.77499491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-845471.49906247878</v>
      </c>
      <c r="L1400" s="444">
        <f t="shared" ca="1" si="109"/>
        <v>-203758631.27405739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-203758631.27405739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-848994.29697523906</v>
      </c>
      <c r="L1401" s="444">
        <f t="shared" ca="1" si="109"/>
        <v>-204607625.57103261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-204607625.57103261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-852531.77321263589</v>
      </c>
      <c r="L1402" s="444">
        <f t="shared" ca="1" si="109"/>
        <v>-205460157.34424525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-205460157.34424525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-856083.98893435521</v>
      </c>
      <c r="L1403" s="444">
        <f t="shared" ca="1" si="109"/>
        <v>-206316241.33317962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-206316241.33317962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-859651.00555491506</v>
      </c>
      <c r="L1404" s="444">
        <f t="shared" ca="1" si="109"/>
        <v>-207175892.33873454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-207175892.33873454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-863232.88474472717</v>
      </c>
      <c r="L1405" s="444">
        <f t="shared" ca="1" si="109"/>
        <v>-208039125.22347927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-208039125.22347927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-866829.68843116367</v>
      </c>
      <c r="L1406" s="444">
        <f t="shared" ca="1" si="109"/>
        <v>-208905954.91191044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-208905954.91191044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-870441.47879962681</v>
      </c>
      <c r="L1407" s="444">
        <f t="shared" ca="1" si="109"/>
        <v>-209776396.39071009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-209776396.39071009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-874068.31829462526</v>
      </c>
      <c r="L1408" s="444">
        <f t="shared" ca="1" si="109"/>
        <v>-210650464.7090047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-210650464.7090047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-877710.26962085301</v>
      </c>
      <c r="L1409" s="444">
        <f t="shared" ca="1" si="109"/>
        <v>-211528174.97862557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-211528174.97862557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-881367.39574427321</v>
      </c>
      <c r="L1410" s="444">
        <f t="shared" ca="1" si="109"/>
        <v>-212409542.37436983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-212409542.37436983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-885039.75989320758</v>
      </c>
      <c r="L1411" s="444">
        <f t="shared" ca="1" si="109"/>
        <v>-213294582.13426304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-213294582.13426304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-888727.42555942934</v>
      </c>
      <c r="L1412" s="444">
        <f t="shared" ca="1" si="109"/>
        <v>-214183309.55982247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-214183309.55982247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-892430.45649926027</v>
      </c>
      <c r="L1413" s="444">
        <f t="shared" ca="1" si="109"/>
        <v>-215075740.01632172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-215075740.01632172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-896148.91673467378</v>
      </c>
      <c r="L1414" s="444">
        <f t="shared" ca="1" si="109"/>
        <v>-215971888.93305638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-215971888.93305638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-899882.87055440154</v>
      </c>
      <c r="L1415" s="444">
        <f t="shared" ca="1" si="109"/>
        <v>-216871771.80361077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-216871771.80361077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-903632.38251504488</v>
      </c>
      <c r="L1416" s="444">
        <f t="shared" ca="1" si="109"/>
        <v>-217775404.18612581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-217775404.18612581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-907397.51744219079</v>
      </c>
      <c r="L1417" s="444">
        <f t="shared" ca="1" si="109"/>
        <v>-218682801.70356801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-218682801.70356801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-911178.34043153352</v>
      </c>
      <c r="L1418" s="444">
        <f t="shared" ca="1" si="109"/>
        <v>-219593980.04399955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-219593980.04399955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-914974.91684999818</v>
      </c>
      <c r="L1419" s="444">
        <f t="shared" ca="1" si="109"/>
        <v>-220508954.96084955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-220508954.96084955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-918787.31233687315</v>
      </c>
      <c r="L1420" s="444">
        <f t="shared" ca="1" si="109"/>
        <v>-221427742.27318642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-221427742.27318642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-922615.59280494333</v>
      </c>
      <c r="L1421" s="444">
        <f t="shared" ca="1" si="109"/>
        <v>-222350357.86599135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-222350357.86599135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-926459.82444163063</v>
      </c>
      <c r="L1422" s="444">
        <f t="shared" ca="1" si="109"/>
        <v>-223276817.690433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-223276817.690433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-930320.0737101374</v>
      </c>
      <c r="L1423" s="444">
        <f t="shared" ca="1" si="109"/>
        <v>-224207137.76414314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-224207137.76414314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-934196.40735059639</v>
      </c>
      <c r="L1424" s="444">
        <f t="shared" ca="1" si="109"/>
        <v>-225141334.17149374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-225141334.17149374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-938088.89238122385</v>
      </c>
      <c r="L1425" s="444">
        <f t="shared" ca="1" si="109"/>
        <v>-226079423.06387496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-226079423.06387496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-941997.59609947889</v>
      </c>
      <c r="L1426" s="444">
        <f t="shared" ca="1" si="109"/>
        <v>-227021420.65997443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-227021420.65997443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-945922.5860832266</v>
      </c>
      <c r="L1427" s="444">
        <f t="shared" ca="1" si="109"/>
        <v>-227967343.24605766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-227967343.24605766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-949863.93019190675</v>
      </c>
      <c r="L1428" s="444">
        <f t="shared" ca="1" si="109"/>
        <v>-228917207.17624956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-228917207.17624956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-953821.69656770653</v>
      </c>
      <c r="L1429" s="444">
        <f t="shared" ca="1" si="109"/>
        <v>-229871028.87281728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-229871028.87281728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-957795.95363673859</v>
      </c>
      <c r="L1430" s="444">
        <f t="shared" ca="1" si="109"/>
        <v>-230828824.82645401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-230828824.82645401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-961786.77011022507</v>
      </c>
      <c r="L1431" s="444">
        <f t="shared" ca="1" si="109"/>
        <v>-231790611.59656423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-231790611.59656423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-965794.21498568438</v>
      </c>
      <c r="L1432" s="444">
        <f t="shared" ca="1" si="109"/>
        <v>-232756405.81154993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-232756405.81154993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-969818.35754812474</v>
      </c>
      <c r="L1433" s="444">
        <f t="shared" ca="1" si="109"/>
        <v>-233726224.16909805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-233726224.16909805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-973859.2673712417</v>
      </c>
      <c r="L1434" s="444">
        <f t="shared" ca="1" si="109"/>
        <v>-234700083.43646929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-234700083.43646929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-977917.01431862218</v>
      </c>
      <c r="L1435" s="444">
        <f t="shared" ca="1" si="109"/>
        <v>-235678000.4507879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-235678000.4507879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-981991.66854494961</v>
      </c>
      <c r="L1436" s="444">
        <f t="shared" ca="1" si="109"/>
        <v>-236659992.11933285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-236659992.11933285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-986083.30049722001</v>
      </c>
      <c r="L1437" s="444">
        <f t="shared" ca="1" si="109"/>
        <v>-237646075.41983008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-237646075.41983008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-990191.98091595864</v>
      </c>
      <c r="L1438" s="444">
        <f t="shared" ca="1" si="109"/>
        <v>-238636267.40074605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-238636267.40074605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-994317.78083644167</v>
      </c>
      <c r="L1439" s="444">
        <f t="shared" ca="1" si="109"/>
        <v>-239630585.18158248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-239630585.18158248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-998460.77158992714</v>
      </c>
      <c r="L1440" s="444">
        <f t="shared" ca="1" si="109"/>
        <v>-240629045.95317242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-240629045.95317242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-1002621.024804885</v>
      </c>
      <c r="L1441" s="444">
        <f t="shared" ca="1" si="109"/>
        <v>-241631666.97797731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-241631666.97797731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-1006798.6124082388</v>
      </c>
      <c r="L1442" s="444">
        <f t="shared" ca="1" si="109"/>
        <v>-242638465.59038556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-242638465.59038556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-1010993.6066266064</v>
      </c>
      <c r="L1443" s="444">
        <f t="shared" ca="1" si="109"/>
        <v>-243649459.19701216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-243649459.19701216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-1015206.0799875506</v>
      </c>
      <c r="L1444" s="444">
        <f t="shared" ca="1" si="109"/>
        <v>-244664665.27699971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-244664665.27699971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-1019436.1053208322</v>
      </c>
      <c r="L1445" s="444">
        <f t="shared" ca="1" si="109"/>
        <v>-245684101.38232055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-245684101.38232055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-1023683.755759669</v>
      </c>
      <c r="L1446" s="444">
        <f t="shared" ca="1" si="109"/>
        <v>-246707785.13808021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-246707785.13808021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-1027949.1047420008</v>
      </c>
      <c r="L1447" s="444">
        <f t="shared" ca="1" si="109"/>
        <v>-247735734.2428222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-247735734.2428222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-1032232.2260117591</v>
      </c>
      <c r="L1448" s="444">
        <f t="shared" ca="1" si="109"/>
        <v>-248767966.46883395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-248767966.46883395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-1036533.1936201415</v>
      </c>
      <c r="L1449" s="444">
        <f t="shared" ca="1" si="109"/>
        <v>-249804499.6624541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-249804499.6624541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-1040852.081926892</v>
      </c>
      <c r="L1450" s="444">
        <f t="shared" ca="1" si="109"/>
        <v>-250845351.74438098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-250845351.74438098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-1045188.9656015873</v>
      </c>
      <c r="L1451" s="444">
        <f t="shared" ca="1" si="109"/>
        <v>-251890540.70998257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-251890540.70998257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-1049543.9196249272</v>
      </c>
      <c r="L1452" s="444">
        <f t="shared" ca="1" si="109"/>
        <v>-252940084.6296075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-252940084.6296075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-1053917.0192900312</v>
      </c>
      <c r="L1453" s="444">
        <f t="shared" ca="1" si="109"/>
        <v>-253994001.64889753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-253994001.64889753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-1058308.3402037397</v>
      </c>
      <c r="L1454" s="444">
        <f t="shared" ca="1" si="109"/>
        <v>-255052309.98910126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-255052309.98910126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-1062717.958287922</v>
      </c>
      <c r="L1455" s="444">
        <f t="shared" ca="1" si="109"/>
        <v>-256115027.94738919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-256115027.94738919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-1067145.949780788</v>
      </c>
      <c r="L1456" s="444">
        <f t="shared" ca="1" si="109"/>
        <v>-257182173.89716998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-257182173.89716998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-1071592.3912382082</v>
      </c>
      <c r="L1457" s="444">
        <f t="shared" ca="1" si="109"/>
        <v>-258253766.28840819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-258253766.28840819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-1076057.3595350343</v>
      </c>
      <c r="L1458" s="444">
        <f t="shared" ca="1" si="109"/>
        <v>-259329823.64794323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-259329823.64794323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-1080540.9318664302</v>
      </c>
      <c r="L1459" s="444">
        <f t="shared" ca="1" si="109"/>
        <v>-260410364.57980967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-260410364.57980967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-1085043.1857492067</v>
      </c>
      <c r="L1460" s="444">
        <f t="shared" ca="1" si="109"/>
        <v>-261495407.76555887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-261495407.76555887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-1089564.199023162</v>
      </c>
      <c r="L1461" s="444">
        <f t="shared" ca="1" si="109"/>
        <v>-262584971.96458203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-262584971.96458203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-1094104.049852425</v>
      </c>
      <c r="L1462" s="444">
        <f t="shared" ca="1" si="109"/>
        <v>-263679076.01443446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-263679076.01443446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-1098662.8167268103</v>
      </c>
      <c r="L1463" s="444">
        <f t="shared" ca="1" si="109"/>
        <v>-264777738.83116126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-264777738.83116126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-1103240.5784631718</v>
      </c>
      <c r="L1464" s="444">
        <f t="shared" ca="1" si="109"/>
        <v>-265880979.40962443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-265880979.40962443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-1107837.4142067684</v>
      </c>
      <c r="L1465" s="444">
        <f t="shared" ca="1" si="109"/>
        <v>-266988816.8238312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-266988816.8238312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-1112453.40343263</v>
      </c>
      <c r="L1466" s="444">
        <f t="shared" ca="1" si="109"/>
        <v>-268101270.22726384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-268101270.22726384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-1117088.6259469327</v>
      </c>
      <c r="L1467" s="444">
        <f t="shared" ca="1" si="109"/>
        <v>-269218358.85321075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-269218358.85321075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-1121743.1618883782</v>
      </c>
      <c r="L1468" s="444">
        <f t="shared" ca="1" si="109"/>
        <v>-270340102.01509911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-270340102.01509911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-1126417.0917295795</v>
      </c>
      <c r="L1469" s="444">
        <f t="shared" ca="1" si="109"/>
        <v>-271466519.10682869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-271466519.10682869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-1131110.4962784529</v>
      </c>
      <c r="L1470" s="444">
        <f t="shared" ca="1" si="109"/>
        <v>-272597629.60310715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-272597629.60310715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-1135823.4566796131</v>
      </c>
      <c r="L1471" s="444">
        <f t="shared" ca="1" si="109"/>
        <v>-273733453.0597868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-273733453.0597868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-1140556.0544157783</v>
      </c>
      <c r="L1472" s="444">
        <f t="shared" ca="1" si="109"/>
        <v>-274874009.11420256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-274874009.11420256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-1145308.3713091773</v>
      </c>
      <c r="L1473" s="444">
        <f t="shared" ca="1" si="109"/>
        <v>-276019317.48551172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-276019317.48551172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-1150080.4895229654</v>
      </c>
      <c r="L1474" s="444">
        <f t="shared" ca="1" si="109"/>
        <v>-277169397.97503471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-277169397.97503471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-1154872.4915626447</v>
      </c>
      <c r="L1475" s="444">
        <f t="shared" ca="1" si="109"/>
        <v>-278324270.46659738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-278324270.46659738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-1159684.4602774892</v>
      </c>
      <c r="L1476" s="444">
        <f t="shared" ca="1" si="109"/>
        <v>-279483954.92687488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-279483954.92687488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-1164516.4788619787</v>
      </c>
      <c r="L1477" s="444">
        <f t="shared" ca="1" si="109"/>
        <v>-280648471.40573686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-280648471.40573686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-1169368.6308572369</v>
      </c>
      <c r="L1478" s="444">
        <f t="shared" ca="1" si="109"/>
        <v>-281817840.03659409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-281817840.03659409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-1174241.0001524754</v>
      </c>
      <c r="L1479" s="444">
        <f t="shared" ca="1" si="109"/>
        <v>-282992081.03674656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-282992081.03674656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-1179133.670986444</v>
      </c>
      <c r="L1480" s="444">
        <f t="shared" ca="1" si="109"/>
        <v>-284171214.70773304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-284171214.70773304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-1184046.7279488877</v>
      </c>
      <c r="L1481" s="444">
        <f t="shared" ca="1" si="109"/>
        <v>-285355261.43568194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-285355261.43568194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-1188980.2559820081</v>
      </c>
      <c r="L1482" s="444">
        <f t="shared" ca="1" si="109"/>
        <v>-286544241.69166392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-286544241.69166392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-1193934.3403819329</v>
      </c>
      <c r="L1483" s="444">
        <f t="shared" ca="1" si="109"/>
        <v>-287738176.03204584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-287738176.03204584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-1198909.0668001911</v>
      </c>
      <c r="L1484" s="444">
        <f t="shared" ca="1" si="109"/>
        <v>-288937085.09884602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-288937085.09884602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-1203904.5212451918</v>
      </c>
      <c r="L1485" s="444">
        <f t="shared" ca="1" si="109"/>
        <v>-290140989.6200912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-290140989.6200912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-1208920.7900837134</v>
      </c>
      <c r="L1486" s="444">
        <f t="shared" ca="1" si="109"/>
        <v>-291349910.41017491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-291349910.41017491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-1213957.9600423954</v>
      </c>
      <c r="L1487" s="444">
        <f t="shared" ca="1" si="109"/>
        <v>-292563868.37021732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-292563868.37021732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-1219016.1182092389</v>
      </c>
      <c r="L1488" s="444">
        <f t="shared" ca="1" si="109"/>
        <v>-293782884.48842657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-293782884.48842657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-1224095.3520351106</v>
      </c>
      <c r="L1489" s="444">
        <f t="shared" ca="1" si="109"/>
        <v>-295006979.84046167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-295006979.84046167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-1229195.7493352569</v>
      </c>
      <c r="L1490" s="444">
        <f t="shared" ca="1" si="109"/>
        <v>-296236175.5897969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-296236175.5897969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-1234317.3982908204</v>
      </c>
      <c r="L1491" s="444">
        <f t="shared" ca="1" si="109"/>
        <v>-297470492.98808771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-297470492.98808771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-1239460.3874503653</v>
      </c>
      <c r="L1492" s="444">
        <f t="shared" ca="1" si="109"/>
        <v>-298709953.37553805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-298709953.37553805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-1244624.8057314085</v>
      </c>
      <c r="L1493" s="444">
        <f t="shared" ca="1" si="109"/>
        <v>-299954578.18126947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-299954578.18126947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-1249810.742421956</v>
      </c>
      <c r="L1494" s="444">
        <f t="shared" ca="1" si="109"/>
        <v>-301204388.92369145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-301204388.92369145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-1255018.2871820477</v>
      </c>
      <c r="L1495" s="444">
        <f t="shared" ca="1" si="109"/>
        <v>-302459407.21087348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-302459407.21087348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-1260247.5300453061</v>
      </c>
      <c r="L1496" s="444">
        <f t="shared" ca="1" si="109"/>
        <v>-303719654.74091882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-303719654.74091882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-1265498.5614204952</v>
      </c>
      <c r="L1497" s="444">
        <f t="shared" ca="1" si="109"/>
        <v>-304985153.30233932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-304985153.30233932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-1270771.4720930804</v>
      </c>
      <c r="L1498" s="444">
        <f t="shared" ca="1" si="109"/>
        <v>-306255924.77443242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-306255924.77443242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-1276066.3532268018</v>
      </c>
      <c r="L1499" s="444">
        <f t="shared" ca="1" si="109"/>
        <v>-307531991.1276592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-307531991.1276592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-1281383.2963652466</v>
      </c>
      <c r="L1500" s="444">
        <f t="shared" ca="1" si="109"/>
        <v>-308813374.42402446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-308813374.42402446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-1286722.3934334354</v>
      </c>
      <c r="L1501" s="444">
        <f t="shared" ca="1" si="109"/>
        <v>-310100096.81745791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-310100096.81745791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-1292083.736739408</v>
      </c>
      <c r="L1502" s="444">
        <f t="shared" ca="1" si="109"/>
        <v>-311392180.55419731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-311392180.55419731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-1297467.4189758222</v>
      </c>
      <c r="L1503" s="444">
        <f t="shared" ca="1" si="109"/>
        <v>-312689647.97317314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-312689647.97317314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-1302873.5332215547</v>
      </c>
      <c r="L1504" s="444">
        <f t="shared" ca="1" si="109"/>
        <v>-313992521.50639468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-313992521.50639468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-1308302.1729433113</v>
      </c>
      <c r="L1505" s="444">
        <f t="shared" ca="1" si="109"/>
        <v>-315300823.67933798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-315300823.67933798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-1313753.4319972415</v>
      </c>
      <c r="L1506" s="444">
        <f t="shared" ca="1" si="109"/>
        <v>-316614577.11133522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-316614577.11133522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-1319227.4046305635</v>
      </c>
      <c r="L1507" s="444">
        <f t="shared" ca="1" si="109"/>
        <v>-317933804.51596576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-317933804.51596576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-1324724.1854831907</v>
      </c>
      <c r="L1508" s="444">
        <f t="shared" ca="1" si="109"/>
        <v>-319258528.70144898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-319258528.70144898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-1330243.8695893707</v>
      </c>
      <c r="L1509" s="444">
        <f t="shared" ca="1" si="109"/>
        <v>-320588772.57103837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-320588772.57103837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-1335786.5523793264</v>
      </c>
      <c r="L1510" s="444">
        <f t="shared" ca="1" si="109"/>
        <v>-321924559.12341768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-321924559.12341768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-1341352.3296809071</v>
      </c>
      <c r="L1511" s="444">
        <f t="shared" ca="1" si="109"/>
        <v>-323265911.4530986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-323265911.4530986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-1346941.2977212442</v>
      </c>
      <c r="L1512" s="444">
        <f t="shared" ca="1" si="109"/>
        <v>-324612852.75081986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-324612852.75081986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-1352553.5531284162</v>
      </c>
      <c r="L1513" s="444">
        <f t="shared" ca="1" si="109"/>
        <v>-325965406.30394828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-325965406.30394828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-1358189.1929331177</v>
      </c>
      <c r="L1514" s="444">
        <f t="shared" ca="1" si="109"/>
        <v>-327323595.49688143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-327323595.49688143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-1363848.3145703392</v>
      </c>
      <c r="L1515" s="444">
        <f t="shared" ca="1" si="109"/>
        <v>-328687443.81145179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-328687443.81145179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-1369531.0158810492</v>
      </c>
      <c r="L1516" s="444">
        <f t="shared" ca="1" si="109"/>
        <v>-330056974.82733285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-330056974.82733285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-1375237.3951138868</v>
      </c>
      <c r="L1517" s="444">
        <f t="shared" ca="1" si="109"/>
        <v>-331432212.22244674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-331432212.22244674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-1380967.5509268614</v>
      </c>
      <c r="L1518" s="444">
        <f t="shared" ca="1" si="109"/>
        <v>-332813179.7733736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-332813179.7733736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-1386721.5823890567</v>
      </c>
      <c r="L1519" s="444">
        <f t="shared" ca="1" si="109"/>
        <v>-334199901.35576266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-334199901.35576266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-1392499.5889823444</v>
      </c>
      <c r="L1520" s="444">
        <f t="shared" ca="1" si="109"/>
        <v>-335592400.944745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-335592400.944745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-1398301.6706031042</v>
      </c>
      <c r="L1521" s="444">
        <f t="shared" ca="1" si="109"/>
        <v>-336990702.6153481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-336990702.6153481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-1404127.9275639504</v>
      </c>
      <c r="L1522" s="444">
        <f t="shared" ca="1" si="109"/>
        <v>-338394830.54291207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-338394830.54291207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-1409978.4605954669</v>
      </c>
      <c r="L1523" s="444">
        <f t="shared" ca="1" si="109"/>
        <v>-339804809.00350755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-339804809.00350755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-1415853.3708479481</v>
      </c>
      <c r="L1524" s="444">
        <f t="shared" ca="1" si="109"/>
        <v>-341220662.37435549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-341220662.37435549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-1421752.759893148</v>
      </c>
      <c r="L1525" s="444">
        <f t="shared" ca="1" si="109"/>
        <v>-342642415.13424861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-342642415.13424861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-1427676.7297260358</v>
      </c>
      <c r="L1526" s="444">
        <f t="shared" ca="1" si="109"/>
        <v>-344070091.86397463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-344070091.86397463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-1433625.3827665609</v>
      </c>
      <c r="L1527" s="444">
        <f t="shared" ca="1" si="109"/>
        <v>-345503717.24674118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-345503717.24674118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-1439598.8218614215</v>
      </c>
      <c r="L1528" s="444">
        <f t="shared" ca="1" si="109"/>
        <v>-346943316.06860262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-346943316.06860262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-1445597.1502858442</v>
      </c>
      <c r="L1529" s="444">
        <f t="shared" ca="1" si="109"/>
        <v>-348388913.21888846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-348388913.21888846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-1451620.4717453686</v>
      </c>
      <c r="L1530" s="444">
        <f t="shared" ca="1" si="109"/>
        <v>-349840533.69063383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-349840533.69063383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-1457668.890377641</v>
      </c>
      <c r="L1531" s="444">
        <f t="shared" ca="1" si="109"/>
        <v>-351298202.58101147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-351298202.58101147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-1463742.5107542144</v>
      </c>
      <c r="L1532" s="444">
        <f t="shared" ca="1" si="109"/>
        <v>-352761945.0917657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-352761945.0917657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-1469841.437882357</v>
      </c>
      <c r="L1533" s="444">
        <f t="shared" ca="1" si="109"/>
        <v>-354231786.52964807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-354231786.52964807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-1475965.777206867</v>
      </c>
      <c r="L1534" s="444">
        <f t="shared" ca="1" si="109"/>
        <v>-355707752.3068549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-355707752.3068549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-1482115.6346118953</v>
      </c>
      <c r="L1535" s="444">
        <f t="shared" ca="1" si="109"/>
        <v>-357189867.94146681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-357189867.94146681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-1488291.1164227785</v>
      </c>
      <c r="L1536" s="444">
        <f t="shared" ca="1" si="109"/>
        <v>-358678159.05788958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-358678159.05788958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-1494492.3294078733</v>
      </c>
      <c r="L1537" s="444">
        <f t="shared" ca="1" si="109"/>
        <v>-360172651.38729745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-360172651.38729745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-1500719.3807804061</v>
      </c>
      <c r="L1538" s="444">
        <f t="shared" ref="L1538:L1792" ca="1" si="114">I1538-J1538+K1538</f>
        <v>-361673370.76807785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-361673370.76807785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-1506972.3782003243</v>
      </c>
      <c r="L1539" s="444">
        <f t="shared" ca="1" si="114"/>
        <v>-363180343.1462782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-363180343.1462782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-1513251.4297761591</v>
      </c>
      <c r="L1540" s="444">
        <f t="shared" ca="1" si="114"/>
        <v>-364693594.57605433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-364693594.57605433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-1519556.644066893</v>
      </c>
      <c r="L1541" s="444">
        <f t="shared" ca="1" si="114"/>
        <v>-366213151.2201212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-366213151.2201212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-1525888.1300838382</v>
      </c>
      <c r="L1542" s="444">
        <f t="shared" ca="1" si="114"/>
        <v>-367739039.35020506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-367739039.35020506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-1532245.9972925212</v>
      </c>
      <c r="L1543" s="444">
        <f t="shared" ca="1" si="114"/>
        <v>-369271285.34749758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-369271285.34749758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-1538630.3556145732</v>
      </c>
      <c r="L1544" s="444">
        <f t="shared" ca="1" si="114"/>
        <v>-370809915.70311219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-370809915.70311219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-1545041.3154296342</v>
      </c>
      <c r="L1545" s="444">
        <f t="shared" ca="1" si="114"/>
        <v>-372354957.01854181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-372354957.01854181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-1551478.9875772574</v>
      </c>
      <c r="L1546" s="444">
        <f t="shared" ca="1" si="114"/>
        <v>-373906436.00611907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-373906436.00611907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-1557943.4833588295</v>
      </c>
      <c r="L1547" s="444">
        <f t="shared" ca="1" si="114"/>
        <v>-375464379.48947787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-375464379.48947787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-1564434.9145394911</v>
      </c>
      <c r="L1548" s="444">
        <f t="shared" ca="1" si="114"/>
        <v>-377028814.40401739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-377028814.40401739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-1570953.3933500724</v>
      </c>
      <c r="L1549" s="444">
        <f t="shared" ca="1" si="114"/>
        <v>-378599767.79736745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-378599767.79736745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-1577499.0324890311</v>
      </c>
      <c r="L1550" s="444">
        <f t="shared" ca="1" si="114"/>
        <v>-380177266.82985646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-380177266.82985646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-1584071.9451244019</v>
      </c>
      <c r="L1551" s="444">
        <f t="shared" ca="1" si="114"/>
        <v>-381761338.77498084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-381761338.77498084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-1590672.2448957535</v>
      </c>
      <c r="L1552" s="444">
        <f t="shared" ca="1" si="114"/>
        <v>-383352011.0198766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-383352011.0198766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-1597300.0459161524</v>
      </c>
      <c r="L1553" s="444">
        <f t="shared" ca="1" si="114"/>
        <v>-384949311.06579274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-384949311.06579274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-1603955.4627741363</v>
      </c>
      <c r="L1554" s="444">
        <f t="shared" ca="1" si="114"/>
        <v>-386553266.5285669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-386553266.5285669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-1610638.6105356955</v>
      </c>
      <c r="L1555" s="444">
        <f t="shared" ca="1" si="114"/>
        <v>-388163905.13910258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-388163905.13910258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-1617349.6047462607</v>
      </c>
      <c r="L1556" s="444">
        <f t="shared" ca="1" si="114"/>
        <v>-389781254.74384886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-389781254.74384886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-1624088.5614327036</v>
      </c>
      <c r="L1557" s="444">
        <f t="shared" ca="1" si="114"/>
        <v>-391405343.30528158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-391405343.30528158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-1630855.5971053399</v>
      </c>
      <c r="L1558" s="444">
        <f t="shared" ca="1" si="114"/>
        <v>-393036198.9023869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-393036198.9023869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-1637650.8287599455</v>
      </c>
      <c r="L1559" s="444">
        <f t="shared" ca="1" si="114"/>
        <v>-394673849.73114687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-394673849.73114687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-1644474.3738797787</v>
      </c>
      <c r="L1560" s="444">
        <f t="shared" ca="1" si="114"/>
        <v>-396318324.10502666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-396318324.10502666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-1651326.3504376111</v>
      </c>
      <c r="L1561" s="444">
        <f t="shared" ca="1" si="114"/>
        <v>-397969650.45546424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-397969650.45546424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-1658206.8768977677</v>
      </c>
      <c r="L1562" s="444">
        <f t="shared" ca="1" si="114"/>
        <v>-399627857.332362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-399627857.332362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-1665116.072218175</v>
      </c>
      <c r="L1563" s="444">
        <f t="shared" ca="1" si="114"/>
        <v>-401292973.40458018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-401292973.40458018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-1672054.0558524174</v>
      </c>
      <c r="L1564" s="444">
        <f t="shared" ca="1" si="114"/>
        <v>-402965027.46043259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-402965027.46043259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-1679020.9477518024</v>
      </c>
      <c r="L1565" s="444">
        <f t="shared" ca="1" si="114"/>
        <v>-404644048.40818441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-404644048.40818441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-1686016.8683674349</v>
      </c>
      <c r="L1566" s="444">
        <f t="shared" ca="1" si="114"/>
        <v>-406330065.27655184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-406330065.27655184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-1693041.9386522993</v>
      </c>
      <c r="L1567" s="444">
        <f t="shared" ca="1" si="114"/>
        <v>-408023107.21520412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-408023107.21520412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-1700096.2800633505</v>
      </c>
      <c r="L1568" s="444">
        <f t="shared" ca="1" si="114"/>
        <v>-409723203.49526745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-409723203.49526745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-1707180.0145636143</v>
      </c>
      <c r="L1569" s="444">
        <f t="shared" ca="1" si="114"/>
        <v>-411430383.50983107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-411430383.50983107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-1714293.264624296</v>
      </c>
      <c r="L1570" s="444">
        <f t="shared" ca="1" si="114"/>
        <v>-413144676.77445537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-413144676.77445537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-1721436.1532268974</v>
      </c>
      <c r="L1571" s="444">
        <f t="shared" ca="1" si="114"/>
        <v>-414866112.92768228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-414866112.92768228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-1728608.8038653429</v>
      </c>
      <c r="L1572" s="444">
        <f t="shared" ca="1" si="114"/>
        <v>-416594721.73154759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-416594721.73154759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-1735811.3405481149</v>
      </c>
      <c r="L1573" s="444">
        <f t="shared" ca="1" si="114"/>
        <v>-418330533.07209569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-418330533.07209569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-1743043.8878003987</v>
      </c>
      <c r="L1574" s="444">
        <f t="shared" ca="1" si="114"/>
        <v>-420073576.95989609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-420073576.95989609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-1750306.5706662338</v>
      </c>
      <c r="L1575" s="444">
        <f t="shared" ca="1" si="114"/>
        <v>-421823883.53056234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-421823883.53056234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-1757599.5147106764</v>
      </c>
      <c r="L1576" s="444">
        <f t="shared" ca="1" si="114"/>
        <v>-423581483.04527301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-423581483.04527301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-1764922.8460219707</v>
      </c>
      <c r="L1577" s="444">
        <f t="shared" ca="1" si="114"/>
        <v>-425346405.89129496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-425346405.89129496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-1772276.6912137289</v>
      </c>
      <c r="L1578" s="444">
        <f t="shared" ca="1" si="114"/>
        <v>-427118682.58250868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-427118682.58250868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-1779661.1774271196</v>
      </c>
      <c r="L1579" s="444">
        <f t="shared" ca="1" si="114"/>
        <v>-428898343.7599358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-428898343.7599358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-1787076.4323330659</v>
      </c>
      <c r="L1580" s="444">
        <f t="shared" ca="1" si="114"/>
        <v>-430685420.19226885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-430685420.19226885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-1794522.5841344534</v>
      </c>
      <c r="L1581" s="444">
        <f t="shared" ca="1" si="114"/>
        <v>-432479942.77640331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-432479942.77640331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-1801999.761568347</v>
      </c>
      <c r="L1582" s="444">
        <f t="shared" ca="1" si="114"/>
        <v>-434281942.53797168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-434281942.53797168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-1809508.0939082152</v>
      </c>
      <c r="L1583" s="444">
        <f t="shared" ca="1" si="114"/>
        <v>-436091450.63187987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-436091450.63187987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-1817047.7109661661</v>
      </c>
      <c r="L1584" s="444">
        <f t="shared" ca="1" si="114"/>
        <v>-437908498.34284604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-437908498.34284604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-1824618.7430951914</v>
      </c>
      <c r="L1585" s="444">
        <f t="shared" ca="1" si="114"/>
        <v>-439733117.08594126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-439733117.08594126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-1832221.3211914219</v>
      </c>
      <c r="L1586" s="444">
        <f t="shared" ca="1" si="114"/>
        <v>-441565338.40713269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-441565338.40713269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-1839855.5766963863</v>
      </c>
      <c r="L1587" s="444">
        <f t="shared" ca="1" si="114"/>
        <v>-443405193.98382908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-443405193.98382908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-1847521.641599288</v>
      </c>
      <c r="L1588" s="444">
        <f t="shared" ca="1" si="114"/>
        <v>-445252715.62542838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-445252715.62542838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-1855219.6484392849</v>
      </c>
      <c r="L1589" s="444">
        <f t="shared" ca="1" si="114"/>
        <v>-447107935.27386767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-447107935.27386767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-1862949.7303077818</v>
      </c>
      <c r="L1590" s="444">
        <f t="shared" ca="1" si="114"/>
        <v>-448970885.00417542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-448970885.00417542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-1870712.0208507306</v>
      </c>
      <c r="L1591" s="444">
        <f t="shared" ca="1" si="114"/>
        <v>-450841597.02502614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-450841597.02502614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-1878506.6542709423</v>
      </c>
      <c r="L1592" s="444">
        <f t="shared" ca="1" si="114"/>
        <v>-452720103.67929709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-452720103.67929709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-1886333.7653304043</v>
      </c>
      <c r="L1593" s="444">
        <f t="shared" ca="1" si="114"/>
        <v>-454606437.44462752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-454606437.44462752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-1894193.4893526146</v>
      </c>
      <c r="L1594" s="444">
        <f t="shared" ca="1" si="114"/>
        <v>-456500630.93398017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-456500630.93398017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-1902085.9622249173</v>
      </c>
      <c r="L1595" s="444">
        <f t="shared" ca="1" si="114"/>
        <v>-458402716.89620507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-458402716.89620507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-1910011.3204008543</v>
      </c>
      <c r="L1596" s="444">
        <f t="shared" ca="1" si="114"/>
        <v>-460312728.2166059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-460312728.2166059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-1917969.7009025246</v>
      </c>
      <c r="L1597" s="444">
        <f t="shared" ca="1" si="114"/>
        <v>-462230697.91750842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-462230697.91750842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-1925961.2413229516</v>
      </c>
      <c r="L1598" s="444">
        <f t="shared" ca="1" si="114"/>
        <v>-464156659.15883136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-464156659.15883136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-1933986.079828464</v>
      </c>
      <c r="L1599" s="444">
        <f t="shared" ca="1" si="114"/>
        <v>-466090645.2386598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-466090645.2386598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-1942044.3551610825</v>
      </c>
      <c r="L1600" s="444">
        <f t="shared" ca="1" si="114"/>
        <v>-468032689.59382087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-468032689.59382087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-1950136.2066409199</v>
      </c>
      <c r="L1601" s="444">
        <f t="shared" ca="1" si="114"/>
        <v>-469982825.80046177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-469982825.80046177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-1958261.7741685908</v>
      </c>
      <c r="L1602" s="444">
        <f t="shared" ca="1" si="114"/>
        <v>-471941087.57463038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-471941087.57463038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-1966421.1982276265</v>
      </c>
      <c r="L1603" s="444">
        <f t="shared" ca="1" si="114"/>
        <v>-473907508.77285802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-473907508.77285802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-1974614.6198869084</v>
      </c>
      <c r="L1604" s="444">
        <f t="shared" ca="1" si="114"/>
        <v>-475882123.39274496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-475882123.39274496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-1982842.1808031041</v>
      </c>
      <c r="L1605" s="444">
        <f t="shared" ca="1" si="114"/>
        <v>-477864965.57354808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-477864965.57354808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-1991104.023223117</v>
      </c>
      <c r="L1606" s="444">
        <f t="shared" ca="1" si="114"/>
        <v>-479856069.59677118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-479856069.59677118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-1999400.2899865468</v>
      </c>
      <c r="L1607" s="444">
        <f t="shared" ca="1" si="114"/>
        <v>-481855469.88675773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-481855469.88675773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-2007731.1245281573</v>
      </c>
      <c r="L1608" s="444">
        <f t="shared" ca="1" si="114"/>
        <v>-483863201.0112859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-483863201.0112859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-2016096.670880358</v>
      </c>
      <c r="L1609" s="444">
        <f t="shared" ca="1" si="114"/>
        <v>-485879297.68216628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-485879297.68216628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-2024497.0736756928</v>
      </c>
      <c r="L1610" s="444">
        <f t="shared" ca="1" si="114"/>
        <v>-487903794.75584197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-487903794.75584197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-2032932.4781493412</v>
      </c>
      <c r="L1611" s="444">
        <f t="shared" ca="1" si="114"/>
        <v>-489936727.23399132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-489936727.23399132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-2041403.0301416302</v>
      </c>
      <c r="L1612" s="444">
        <f t="shared" ca="1" si="114"/>
        <v>-491978130.26413298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-491978130.26413298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-2049908.8761005539</v>
      </c>
      <c r="L1613" s="444">
        <f t="shared" ca="1" si="114"/>
        <v>-494028039.14023352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-494028039.14023352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-2058450.1630843063</v>
      </c>
      <c r="L1614" s="444">
        <f t="shared" ca="1" si="114"/>
        <v>-496086489.30331784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-496086489.30331784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-2067027.0387638244</v>
      </c>
      <c r="L1615" s="444">
        <f t="shared" ca="1" si="114"/>
        <v>-498153516.34208167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-498153516.34208167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-2075639.6514253404</v>
      </c>
      <c r="L1616" s="444">
        <f t="shared" ca="1" si="114"/>
        <v>-500229155.99350703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-500229155.99350703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-2084288.1499729459</v>
      </c>
      <c r="L1617" s="444">
        <f t="shared" ca="1" si="114"/>
        <v>-502313444.14348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-502313444.14348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-2092972.6839311665</v>
      </c>
      <c r="L1618" s="444">
        <f t="shared" ca="1" si="114"/>
        <v>-504406416.82741117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-504406416.82741117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-2101693.4034475465</v>
      </c>
      <c r="L1619" s="444">
        <f t="shared" ca="1" si="114"/>
        <v>-506508110.23085874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-506508110.23085874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-2110450.4592952449</v>
      </c>
      <c r="L1620" s="444">
        <f t="shared" ca="1" si="114"/>
        <v>-508618560.69015402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-508618560.69015402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-2119244.0028756419</v>
      </c>
      <c r="L1621" s="444">
        <f t="shared" ca="1" si="114"/>
        <v>-510737804.69302964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-510737804.69302964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-2128074.186220957</v>
      </c>
      <c r="L1622" s="444">
        <f t="shared" ca="1" si="114"/>
        <v>-512865878.87925059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-512865878.87925059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-2136941.1619968773</v>
      </c>
      <c r="L1623" s="444">
        <f t="shared" ca="1" si="114"/>
        <v>-515002820.04124749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-515002820.04124749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-2145845.0835051974</v>
      </c>
      <c r="L1624" s="444">
        <f t="shared" ca="1" si="114"/>
        <v>-517148665.1247527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-517148665.1247527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-2154786.1046864698</v>
      </c>
      <c r="L1625" s="444">
        <f t="shared" ca="1" si="114"/>
        <v>-519303451.2294392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-519303451.2294392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-2163764.3801226635</v>
      </c>
      <c r="L1626" s="444">
        <f t="shared" ca="1" si="114"/>
        <v>-521467215.60956186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-521467215.60956186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-2172780.0650398415</v>
      </c>
      <c r="L1627" s="444">
        <f t="shared" ca="1" si="114"/>
        <v>-523639995.67460167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-523639995.67460167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-2181833.31531084</v>
      </c>
      <c r="L1628" s="444">
        <f t="shared" ca="1" si="114"/>
        <v>-525821828.98991251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-525821828.98991251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-2190924.2874579686</v>
      </c>
      <c r="L1629" s="444">
        <f t="shared" ca="1" si="114"/>
        <v>-528012753.27737045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-528012753.27737045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-2200053.1386557105</v>
      </c>
      <c r="L1630" s="444">
        <f t="shared" ca="1" si="114"/>
        <v>-530212806.41602618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-530212806.41602618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-2209220.0267334422</v>
      </c>
      <c r="L1631" s="444">
        <f t="shared" ca="1" si="114"/>
        <v>-532422026.44275963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-532422026.44275963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-2218425.1101781651</v>
      </c>
      <c r="L1632" s="444">
        <f t="shared" ca="1" si="114"/>
        <v>-534640451.55293781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-534640451.55293781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-2227668.548137241</v>
      </c>
      <c r="L1633" s="444">
        <f t="shared" ca="1" si="114"/>
        <v>-536868120.10107505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-536868120.10107505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-2236950.5004211459</v>
      </c>
      <c r="L1634" s="444">
        <f t="shared" ca="1" si="114"/>
        <v>-539105070.60149622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-539105070.60149622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-2246271.1275062342</v>
      </c>
      <c r="L1635" s="444">
        <f t="shared" ca="1" si="114"/>
        <v>-541351341.72900248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-541351341.72900248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-2255630.5905375103</v>
      </c>
      <c r="L1636" s="444">
        <f t="shared" ca="1" si="114"/>
        <v>-543606972.31954002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-543606972.31954002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-2265029.0513314167</v>
      </c>
      <c r="L1637" s="444">
        <f t="shared" ca="1" si="114"/>
        <v>-545872001.37087142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-545872001.37087142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-2274466.6723786308</v>
      </c>
      <c r="L1638" s="444">
        <f t="shared" ca="1" si="114"/>
        <v>-548146468.04325008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-548146468.04325008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-2283943.6168468753</v>
      </c>
      <c r="L1639" s="444">
        <f t="shared" ca="1" si="114"/>
        <v>-550430411.660097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-550430411.660097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-2293460.0485837376</v>
      </c>
      <c r="L1640" s="444">
        <f t="shared" ca="1" si="114"/>
        <v>-552723871.70868075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-552723871.70868075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-2303016.1321195029</v>
      </c>
      <c r="L1641" s="444">
        <f t="shared" ca="1" si="114"/>
        <v>-555026887.84080029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-555026887.84080029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-2312612.032670001</v>
      </c>
      <c r="L1642" s="444">
        <f t="shared" ca="1" si="114"/>
        <v>-557339499.87347031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-557339499.87347031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-2322247.9161394597</v>
      </c>
      <c r="L1643" s="444">
        <f t="shared" ca="1" si="114"/>
        <v>-559661747.78960979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-559661747.78960979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-2331923.9491233742</v>
      </c>
      <c r="L1644" s="444">
        <f t="shared" ca="1" si="114"/>
        <v>-561993671.73873317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-561993671.73873317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-2341640.298911388</v>
      </c>
      <c r="L1645" s="444">
        <f t="shared" ca="1" si="114"/>
        <v>-564335312.03764451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-564335312.03764451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-2351397.1334901853</v>
      </c>
      <c r="L1646" s="444">
        <f t="shared" ca="1" si="114"/>
        <v>-566686709.17113471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-566686709.17113471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-2361194.6215463947</v>
      </c>
      <c r="L1647" s="444">
        <f t="shared" ca="1" si="114"/>
        <v>-569047903.7926811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-569047903.7926811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-2371032.9324695044</v>
      </c>
      <c r="L1648" s="444">
        <f t="shared" ca="1" si="114"/>
        <v>-571418936.72515059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-571418936.72515059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-2380912.2363547939</v>
      </c>
      <c r="L1649" s="444">
        <f t="shared" ca="1" si="114"/>
        <v>-573799848.96150541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-573799848.96150541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-2390832.7040062724</v>
      </c>
      <c r="L1650" s="444">
        <f t="shared" ca="1" si="114"/>
        <v>-576190681.66551173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-576190681.66551173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-2400794.5069396324</v>
      </c>
      <c r="L1651" s="444">
        <f t="shared" ca="1" si="114"/>
        <v>-578591476.17245138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-578591476.17245138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-2410797.8173852139</v>
      </c>
      <c r="L1652" s="444">
        <f t="shared" ca="1" si="114"/>
        <v>-581002273.98983657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-581002273.98983657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-2420842.8082909859</v>
      </c>
      <c r="L1653" s="444">
        <f t="shared" ca="1" si="114"/>
        <v>-583423116.79812753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-583423116.79812753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-2430929.6533255312</v>
      </c>
      <c r="L1654" s="444">
        <f t="shared" ca="1" si="114"/>
        <v>-585854046.45145309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-585854046.45145309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-2441058.5268810545</v>
      </c>
      <c r="L1655" s="444">
        <f t="shared" ca="1" si="114"/>
        <v>-588295104.97833419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-588295104.97833419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-2451229.6040763925</v>
      </c>
      <c r="L1656" s="444">
        <f t="shared" ca="1" si="114"/>
        <v>-590746334.58241057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-590746334.58241057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-2461443.060760044</v>
      </c>
      <c r="L1657" s="444">
        <f t="shared" ca="1" si="114"/>
        <v>-593207777.6431706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-593207777.6431706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-2471699.0735132108</v>
      </c>
      <c r="L1658" s="444">
        <f t="shared" ca="1" si="114"/>
        <v>-595679476.71668386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-595679476.71668386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-2481997.8196528493</v>
      </c>
      <c r="L1659" s="444">
        <f t="shared" ca="1" si="114"/>
        <v>-598161474.53633666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-598161474.53633666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-2492339.4772347361</v>
      </c>
      <c r="L1660" s="444">
        <f t="shared" ca="1" si="114"/>
        <v>-600653814.01357138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-600653814.01357138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-2502724.2250565472</v>
      </c>
      <c r="L1661" s="444">
        <f t="shared" ca="1" si="114"/>
        <v>-603156538.23862791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-603156538.23862791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-2513152.2426609495</v>
      </c>
      <c r="L1662" s="444">
        <f t="shared" ca="1" si="114"/>
        <v>-605669690.48128891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-605669690.48128891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-2523623.7103387038</v>
      </c>
      <c r="L1663" s="444">
        <f t="shared" ca="1" si="114"/>
        <v>-608193314.19162762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-608193314.19162762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-2534138.8091317816</v>
      </c>
      <c r="L1664" s="444">
        <f t="shared" ca="1" si="114"/>
        <v>-610727453.00075936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-610727453.00075936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-2544697.7208364974</v>
      </c>
      <c r="L1665" s="444">
        <f t="shared" ca="1" si="114"/>
        <v>-613272150.72159588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-613272150.72159588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-2555300.6280066497</v>
      </c>
      <c r="L1666" s="444">
        <f t="shared" ca="1" si="114"/>
        <v>-615827451.34960258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-615827451.34960258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-2565947.7139566774</v>
      </c>
      <c r="L1667" s="444">
        <f t="shared" ca="1" si="114"/>
        <v>-618393399.06355929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-618393399.06355929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-2576639.1627648305</v>
      </c>
      <c r="L1668" s="444">
        <f t="shared" ca="1" si="114"/>
        <v>-620970038.22632408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-620970038.22632408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-2587375.1592763504</v>
      </c>
      <c r="L1669" s="444">
        <f t="shared" ca="1" si="114"/>
        <v>-623557413.38560045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-623557413.38560045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-2598155.8891066685</v>
      </c>
      <c r="L1670" s="444">
        <f t="shared" ca="1" si="114"/>
        <v>-626155569.27470708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-626155569.27470708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-2608981.5386446128</v>
      </c>
      <c r="L1671" s="444">
        <f t="shared" ca="1" si="114"/>
        <v>-628764550.81335175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-628764550.81335175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-2619852.2950556325</v>
      </c>
      <c r="L1672" s="444">
        <f t="shared" ca="1" si="114"/>
        <v>-631384403.10840738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-631384403.10840738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-2630768.3462850307</v>
      </c>
      <c r="L1673" s="444">
        <f t="shared" ca="1" si="114"/>
        <v>-634015171.45469236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-634015171.45469236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-2641729.8810612182</v>
      </c>
      <c r="L1674" s="444">
        <f t="shared" ca="1" si="114"/>
        <v>-636656901.33575356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-636656901.33575356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-2652737.0888989731</v>
      </c>
      <c r="L1675" s="444">
        <f t="shared" ca="1" si="114"/>
        <v>-639309638.42465258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-639309638.42465258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-2663790.160102719</v>
      </c>
      <c r="L1676" s="444">
        <f t="shared" ca="1" si="114"/>
        <v>-641973428.5847553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-641973428.5847553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-2674889.2857698137</v>
      </c>
      <c r="L1677" s="444">
        <f t="shared" ca="1" si="114"/>
        <v>-644648317.87052512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-644648317.87052512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-2686034.6577938548</v>
      </c>
      <c r="L1678" s="444">
        <f t="shared" ca="1" si="114"/>
        <v>-647334352.528319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-647334352.528319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-2697226.4688679958</v>
      </c>
      <c r="L1679" s="444">
        <f t="shared" ca="1" si="114"/>
        <v>-650031578.99718702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-650031578.99718702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-2708464.9124882794</v>
      </c>
      <c r="L1680" s="444">
        <f t="shared" ca="1" si="114"/>
        <v>-652740043.90967524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-652740043.90967524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-2719750.1829569801</v>
      </c>
      <c r="L1681" s="444">
        <f t="shared" ca="1" si="114"/>
        <v>-655459794.09263217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-655459794.09263217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-2731082.4753859672</v>
      </c>
      <c r="L1682" s="444">
        <f t="shared" ca="1" si="114"/>
        <v>-658190876.5680182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-658190876.5680182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-2742461.985700076</v>
      </c>
      <c r="L1683" s="444">
        <f t="shared" ca="1" si="114"/>
        <v>-660933338.55371833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-660933338.55371833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-2753888.910640493</v>
      </c>
      <c r="L1684" s="444">
        <f t="shared" ca="1" si="114"/>
        <v>-663687227.46435881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-663687227.46435881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-2765363.4477681615</v>
      </c>
      <c r="L1685" s="444">
        <f t="shared" ca="1" si="114"/>
        <v>-666452590.91212702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-666452590.91212702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-2776885.795467196</v>
      </c>
      <c r="L1686" s="444">
        <f t="shared" ca="1" si="114"/>
        <v>-669229476.70759416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-669229476.70759416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-2788456.1529483087</v>
      </c>
      <c r="L1687" s="444">
        <f t="shared" ca="1" si="114"/>
        <v>-672017932.86054242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-672017932.86054242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-2800074.7202522601</v>
      </c>
      <c r="L1688" s="444">
        <f t="shared" ca="1" si="114"/>
        <v>-674818007.58079469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-674818007.58079469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-2811741.6982533112</v>
      </c>
      <c r="L1689" s="444">
        <f t="shared" ca="1" si="114"/>
        <v>-677629749.27904797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-677629749.27904797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-2823457.2886627</v>
      </c>
      <c r="L1690" s="444">
        <f t="shared" ca="1" si="114"/>
        <v>-680453206.56771064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-680453206.56771064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-2835221.6940321275</v>
      </c>
      <c r="L1691" s="444">
        <f t="shared" ca="1" si="114"/>
        <v>-683288428.26174271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-683288428.26174271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-2847035.1177572613</v>
      </c>
      <c r="L1692" s="444">
        <f t="shared" ca="1" si="114"/>
        <v>-686135463.37950003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-686135463.37950003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-2858897.7640812499</v>
      </c>
      <c r="L1693" s="444">
        <f t="shared" ca="1" si="114"/>
        <v>-688994361.14358127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-688994361.14358127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-2870809.8380982555</v>
      </c>
      <c r="L1694" s="444">
        <f t="shared" ca="1" si="114"/>
        <v>-691865170.98167956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-691865170.98167956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-2882771.545756998</v>
      </c>
      <c r="L1695" s="444">
        <f t="shared" ca="1" si="114"/>
        <v>-694747942.52743661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-694747942.52743661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-2894783.0938643194</v>
      </c>
      <c r="L1696" s="444">
        <f t="shared" ca="1" si="114"/>
        <v>-697642725.62130094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-697642725.62130094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-2906844.6900887541</v>
      </c>
      <c r="L1697" s="444">
        <f t="shared" ca="1" si="114"/>
        <v>-700549570.31138968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-700549570.31138968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-2918956.5429641237</v>
      </c>
      <c r="L1698" s="444">
        <f t="shared" ca="1" si="114"/>
        <v>-703468526.85435379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-703468526.85435379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-2931118.8618931407</v>
      </c>
      <c r="L1699" s="444">
        <f t="shared" ca="1" si="114"/>
        <v>-706399645.71624696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-706399645.71624696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-2943331.8571510292</v>
      </c>
      <c r="L1700" s="444">
        <f t="shared" ca="1" si="114"/>
        <v>-709342977.57339799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-709342977.57339799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-2955595.7398891584</v>
      </c>
      <c r="L1701" s="444">
        <f t="shared" ca="1" si="114"/>
        <v>-712298573.31328714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-712298573.31328714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-2967910.7221386964</v>
      </c>
      <c r="L1702" s="444">
        <f t="shared" ca="1" si="114"/>
        <v>-715266484.03542578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-715266484.03542578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-2980277.0168142742</v>
      </c>
      <c r="L1703" s="444">
        <f t="shared" ca="1" si="114"/>
        <v>-718246761.05224001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-718246761.05224001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-2992694.8377176668</v>
      </c>
      <c r="L1704" s="444">
        <f t="shared" ca="1" si="114"/>
        <v>-721239455.88995767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-721239455.88995767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-3005164.3995414902</v>
      </c>
      <c r="L1705" s="444">
        <f t="shared" ca="1" si="114"/>
        <v>-724244620.28949916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-724244620.28949916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-3017685.9178729132</v>
      </c>
      <c r="L1706" s="444">
        <f t="shared" ca="1" si="114"/>
        <v>-727262306.20737207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-727262306.20737207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-3030259.6091973837</v>
      </c>
      <c r="L1707" s="444">
        <f t="shared" ca="1" si="114"/>
        <v>-730292565.81656945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-730292565.81656945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-3042885.6909023728</v>
      </c>
      <c r="L1708" s="444">
        <f t="shared" ca="1" si="114"/>
        <v>-733335451.5074718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-733335451.5074718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-3055564.3812811323</v>
      </c>
      <c r="L1709" s="444">
        <f t="shared" ca="1" si="114"/>
        <v>-736391015.88875294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-736391015.88875294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-3068295.8995364704</v>
      </c>
      <c r="L1710" s="444">
        <f t="shared" ca="1" si="114"/>
        <v>-739459311.78828943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-739459311.78828943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-3081080.4657845395</v>
      </c>
      <c r="L1711" s="444">
        <f t="shared" ca="1" si="114"/>
        <v>-742540392.25407398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-742540392.25407398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-3093918.3010586416</v>
      </c>
      <c r="L1712" s="444">
        <f t="shared" ca="1" si="114"/>
        <v>-745634310.55513263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-745634310.55513263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-3106809.6273130528</v>
      </c>
      <c r="L1713" s="444">
        <f t="shared" ca="1" si="114"/>
        <v>-748741120.18244565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-748741120.18244565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-3119754.6674268567</v>
      </c>
      <c r="L1714" s="444">
        <f t="shared" ca="1" si="114"/>
        <v>-751860874.84987247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-751860874.84987247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-3132753.6452078018</v>
      </c>
      <c r="L1715" s="444">
        <f t="shared" ca="1" si="114"/>
        <v>-754993628.49508023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-754993628.49508023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-3145806.7853961675</v>
      </c>
      <c r="L1716" s="444">
        <f t="shared" ca="1" si="114"/>
        <v>-758139435.28047645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-758139435.28047645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-3158914.313668652</v>
      </c>
      <c r="L1717" s="444">
        <f t="shared" ca="1" si="114"/>
        <v>-761298349.59414506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-761298349.59414506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-3172076.456642271</v>
      </c>
      <c r="L1718" s="444">
        <f t="shared" ca="1" si="114"/>
        <v>-764470426.05078733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-764470426.05078733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-3185293.4418782806</v>
      </c>
      <c r="L1719" s="444">
        <f t="shared" ca="1" si="114"/>
        <v>-767655719.49266565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-767655719.49266565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-3198565.4978861068</v>
      </c>
      <c r="L1720" s="444">
        <f t="shared" ca="1" si="114"/>
        <v>-770854284.99055171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-770854284.99055171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-3211892.8541272986</v>
      </c>
      <c r="L1721" s="444">
        <f t="shared" ca="1" si="114"/>
        <v>-774066177.844679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-774066177.844679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-3225275.7410194958</v>
      </c>
      <c r="L1722" s="444">
        <f t="shared" ca="1" si="114"/>
        <v>-777291453.58569849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-777291453.58569849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-3238714.3899404104</v>
      </c>
      <c r="L1723" s="444">
        <f t="shared" ca="1" si="114"/>
        <v>-780530167.97563887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-780530167.97563887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-3252209.0332318284</v>
      </c>
      <c r="L1724" s="444">
        <f t="shared" ca="1" si="114"/>
        <v>-783782377.00887072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-783782377.00887072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-3265759.9042036282</v>
      </c>
      <c r="L1725" s="444">
        <f t="shared" ca="1" si="114"/>
        <v>-787048136.91307437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-787048136.91307437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-3279367.2371378099</v>
      </c>
      <c r="L1726" s="444">
        <f t="shared" ca="1" si="114"/>
        <v>-790327504.15021217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-790327504.15021217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-3293031.2672925508</v>
      </c>
      <c r="L1727" s="444">
        <f t="shared" ca="1" si="114"/>
        <v>-793620535.41750467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-793620535.41750467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-3306752.2309062695</v>
      </c>
      <c r="L1728" s="444">
        <f t="shared" ca="1" si="114"/>
        <v>-796927287.64841092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-796927287.64841092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-3320530.3652017121</v>
      </c>
      <c r="L1729" s="444">
        <f t="shared" ca="1" si="114"/>
        <v>-800247818.01361263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-800247818.01361263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-3334365.9083900526</v>
      </c>
      <c r="L1730" s="444">
        <f t="shared" ca="1" si="114"/>
        <v>-803582183.92200267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-803582183.92200267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-3348259.0996750109</v>
      </c>
      <c r="L1731" s="444">
        <f t="shared" ca="1" si="114"/>
        <v>-806930443.02167773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-806930443.02167773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-3362210.1792569906</v>
      </c>
      <c r="L1732" s="444">
        <f t="shared" ca="1" si="114"/>
        <v>-810292653.20093477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-810292653.20093477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-3376219.388337228</v>
      </c>
      <c r="L1733" s="444">
        <f t="shared" ca="1" si="114"/>
        <v>-813668872.58927202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-813668872.58927202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-3390286.9691219665</v>
      </c>
      <c r="L1734" s="444">
        <f t="shared" ca="1" si="114"/>
        <v>-817059159.55839396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-817059159.55839396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-3404413.1648266413</v>
      </c>
      <c r="L1735" s="444">
        <f t="shared" ca="1" si="114"/>
        <v>-820463572.72322059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-820463572.72322059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-3418598.2196800858</v>
      </c>
      <c r="L1736" s="444">
        <f t="shared" ca="1" si="114"/>
        <v>-823882170.94290066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-823882170.94290066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-3432842.3789287526</v>
      </c>
      <c r="L1737" s="444">
        <f t="shared" ca="1" si="114"/>
        <v>-827315013.32182944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-827315013.32182944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-3447145.8888409561</v>
      </c>
      <c r="L1738" s="444">
        <f t="shared" ca="1" si="114"/>
        <v>-830762159.21067035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-830762159.21067035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-3461508.9967111265</v>
      </c>
      <c r="L1739" s="444">
        <f t="shared" ca="1" si="114"/>
        <v>-834223668.20738149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-834223668.20738149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-3475931.9508640897</v>
      </c>
      <c r="L1740" s="444">
        <f t="shared" ca="1" si="114"/>
        <v>-837699600.15824556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-837699600.15824556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-3490415.0006593564</v>
      </c>
      <c r="L1741" s="444">
        <f t="shared" ca="1" si="114"/>
        <v>-841190015.15890491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-841190015.15890491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-3504958.3964954372</v>
      </c>
      <c r="L1742" s="444">
        <f t="shared" ca="1" si="114"/>
        <v>-844694973.55540037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-844694973.55540037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-3519562.3898141682</v>
      </c>
      <c r="L1743" s="444">
        <f t="shared" ca="1" si="114"/>
        <v>-848214535.94521451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-848214535.94521451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-3534227.2331050597</v>
      </c>
      <c r="L1744" s="444">
        <f t="shared" ca="1" si="114"/>
        <v>-851748763.17831957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-851748763.17831957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-3548953.1799096647</v>
      </c>
      <c r="L1745" s="444">
        <f t="shared" ca="1" si="114"/>
        <v>-855297716.35822928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-855297716.35822928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-3563740.4848259552</v>
      </c>
      <c r="L1746" s="444">
        <f t="shared" ca="1" si="114"/>
        <v>-858861456.84305525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-858861456.84305525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-3578589.4035127303</v>
      </c>
      <c r="L1747" s="444">
        <f t="shared" ca="1" si="114"/>
        <v>-862440046.24656796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-862440046.24656796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-3593500.192694033</v>
      </c>
      <c r="L1748" s="444">
        <f t="shared" ca="1" si="114"/>
        <v>-866033546.43926203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-866033546.43926203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-3608473.1101635923</v>
      </c>
      <c r="L1749" s="444">
        <f t="shared" ca="1" si="114"/>
        <v>-869642019.5494256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-869642019.5494256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-3623508.4147892729</v>
      </c>
      <c r="L1750" s="444">
        <f t="shared" ca="1" si="114"/>
        <v>-873265527.96421492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-873265527.96421492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-3638606.366517562</v>
      </c>
      <c r="L1751" s="444">
        <f t="shared" ca="1" si="114"/>
        <v>-876904134.33073246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-876904134.33073246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-3653767.226378052</v>
      </c>
      <c r="L1752" s="444">
        <f t="shared" ca="1" si="114"/>
        <v>-880557901.55711055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-880557901.55711055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-3668991.2564879605</v>
      </c>
      <c r="L1753" s="444">
        <f t="shared" ca="1" si="114"/>
        <v>-884226892.81359851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-884226892.81359851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-3684278.7200566605</v>
      </c>
      <c r="L1754" s="444">
        <f t="shared" ca="1" si="114"/>
        <v>-887911171.53365517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-887911171.53365517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-3699629.8813902298</v>
      </c>
      <c r="L1755" s="444">
        <f t="shared" ca="1" si="114"/>
        <v>-891610801.41504538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-891610801.41504538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-3715045.005896023</v>
      </c>
      <c r="L1756" s="444">
        <f t="shared" ca="1" si="114"/>
        <v>-895325846.42094135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-895325846.42094135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-3730524.3600872559</v>
      </c>
      <c r="L1757" s="444">
        <f t="shared" ca="1" si="114"/>
        <v>-899056370.78102863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-899056370.78102863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-3746068.211587619</v>
      </c>
      <c r="L1758" s="444">
        <f t="shared" ca="1" si="114"/>
        <v>-902802438.9926163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-902802438.9926163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-3761676.8291359013</v>
      </c>
      <c r="L1759" s="444">
        <f t="shared" ca="1" si="114"/>
        <v>-906564115.82175219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-906564115.82175219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-3777350.4825906339</v>
      </c>
      <c r="L1760" s="444">
        <f t="shared" ca="1" si="114"/>
        <v>-910341466.30434287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-910341466.30434287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-3793089.4429347622</v>
      </c>
      <c r="L1761" s="444">
        <f t="shared" ca="1" si="114"/>
        <v>-914134555.74727762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-914134555.74727762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-3808893.9822803233</v>
      </c>
      <c r="L1762" s="444">
        <f t="shared" ca="1" si="114"/>
        <v>-917943449.72955799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-917943449.72955799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-3824764.3738731588</v>
      </c>
      <c r="L1763" s="444">
        <f t="shared" ca="1" si="114"/>
        <v>-921768214.10343111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-921768214.10343111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-3840700.8920976296</v>
      </c>
      <c r="L1764" s="444">
        <f t="shared" ca="1" si="114"/>
        <v>-925608914.9955287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-925608914.9955287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-3856703.8124813694</v>
      </c>
      <c r="L1765" s="444">
        <f t="shared" ca="1" si="114"/>
        <v>-929465618.8080101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-929465618.8080101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-3872773.4117000415</v>
      </c>
      <c r="L1766" s="444">
        <f t="shared" ca="1" si="114"/>
        <v>-933338392.21971011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-933338392.21971011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-3888909.9675821252</v>
      </c>
      <c r="L1767" s="444">
        <f t="shared" ca="1" si="114"/>
        <v>-937227302.18729222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-937227302.18729222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-3905113.7591137174</v>
      </c>
      <c r="L1768" s="444">
        <f t="shared" ca="1" si="114"/>
        <v>-941132415.94640589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-941132415.94640589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-3921385.0664433576</v>
      </c>
      <c r="L1769" s="444">
        <f t="shared" ca="1" si="114"/>
        <v>-945053801.01284921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-945053801.01284921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-3937724.1708868719</v>
      </c>
      <c r="L1770" s="444">
        <f t="shared" ca="1" si="114"/>
        <v>-948991525.18373609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-948991525.18373609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-3954131.3549322337</v>
      </c>
      <c r="L1771" s="444">
        <f t="shared" ca="1" si="114"/>
        <v>-952945656.53866827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-952945656.53866827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-3970606.9022444515</v>
      </c>
      <c r="L1772" s="444">
        <f t="shared" ca="1" si="114"/>
        <v>-956916263.44091272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-956916263.44091272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-3987151.0976704694</v>
      </c>
      <c r="L1773" s="444">
        <f t="shared" ca="1" si="114"/>
        <v>-960903414.53858316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-960903414.53858316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-4003764.2272440968</v>
      </c>
      <c r="L1774" s="444">
        <f t="shared" ca="1" si="114"/>
        <v>-964907178.7658273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-964907178.7658273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-4020446.5781909474</v>
      </c>
      <c r="L1775" s="444">
        <f t="shared" ca="1" si="114"/>
        <v>-968927625.34401822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-968927625.34401822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-4037198.4389334088</v>
      </c>
      <c r="L1776" s="444">
        <f t="shared" ca="1" si="114"/>
        <v>-972964823.78295159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-972964823.78295159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-4054020.0990956314</v>
      </c>
      <c r="L1777" s="444">
        <f t="shared" ca="1" si="114"/>
        <v>-977018843.88204718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-977018843.88204718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-4070911.8495085295</v>
      </c>
      <c r="L1778" s="444">
        <f t="shared" ca="1" si="114"/>
        <v>-981089755.7315557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-981089755.7315557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-4087873.9822148159</v>
      </c>
      <c r="L1779" s="444">
        <f t="shared" ca="1" si="114"/>
        <v>-985177629.71377051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-985177629.71377051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-4104906.7904740442</v>
      </c>
      <c r="L1780" s="444">
        <f t="shared" ca="1" si="114"/>
        <v>-989282536.50424457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-989282536.50424457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-4122010.5687676854</v>
      </c>
      <c r="L1781" s="444">
        <f t="shared" ca="1" si="114"/>
        <v>-993404547.07301223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-993404547.07301223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-4139185.6128042177</v>
      </c>
      <c r="L1782" s="444">
        <f t="shared" ca="1" si="114"/>
        <v>-997543732.68581641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-997543732.68581641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-4156432.2195242345</v>
      </c>
      <c r="L1783" s="444">
        <f t="shared" ca="1" si="114"/>
        <v>-1001700164.9053407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-1001700164.9053407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-4173750.6871055868</v>
      </c>
      <c r="L1784" s="444">
        <f t="shared" ca="1" si="114"/>
        <v>-1005873915.5924462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-1005873915.5924462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-4191141.3149685264</v>
      </c>
      <c r="L1785" s="444">
        <f t="shared" ca="1" si="114"/>
        <v>-1010065056.9074147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-1010065056.9074147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-4208604.4037808944</v>
      </c>
      <c r="L1786" s="444">
        <f t="shared" ca="1" si="114"/>
        <v>-1014273661.3111956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-1014273661.3111956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-4226140.2554633152</v>
      </c>
      <c r="L1787" s="444">
        <f t="shared" ca="1" si="114"/>
        <v>-1018499801.566659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-1018499801.566659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-4243749.1731944121</v>
      </c>
      <c r="L1788" s="444">
        <f t="shared" ca="1" si="114"/>
        <v>-1022743550.7398534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-1022743550.7398534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-4261431.4614160564</v>
      </c>
      <c r="L1789" s="444">
        <f t="shared" ca="1" si="114"/>
        <v>-1027004982.2012694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-1027004982.2012694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-4279187.4258386223</v>
      </c>
      <c r="L1790" s="444">
        <f t="shared" ca="1" si="114"/>
        <v>-1031284169.627108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-1031284169.627108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-4297017.3734462839</v>
      </c>
      <c r="L1791" s="444">
        <f t="shared" ca="1" si="114"/>
        <v>-1035581187.0005542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-1035581187.0005542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-4314921.6125023095</v>
      </c>
      <c r="L1792" s="444">
        <f t="shared" ca="1" si="114"/>
        <v>-1039896108.6130565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-1039896108.6130565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-4332900.4525544019</v>
      </c>
      <c r="L1793" s="444">
        <f t="shared" ref="L1793:L2047" ca="1" si="119">I1793-J1793+K1793</f>
        <v>-1044229009.0656109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-1044229009.0656109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-4350954.2044400452</v>
      </c>
      <c r="L1794" s="444">
        <f t="shared" ca="1" si="119"/>
        <v>-1048579963.2700509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-1048579963.2700509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-4369083.1802918781</v>
      </c>
      <c r="L1795" s="444">
        <f t="shared" ca="1" si="119"/>
        <v>-1052949046.4503428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-1052949046.4503428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-4387287.6935430951</v>
      </c>
      <c r="L1796" s="444">
        <f t="shared" ca="1" si="119"/>
        <v>-1057336334.1438859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-1057336334.1438859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-4405568.0589328576</v>
      </c>
      <c r="L1797" s="444">
        <f t="shared" ca="1" si="119"/>
        <v>-1061741902.2028188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-1061741902.2028188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-4423924.5925117452</v>
      </c>
      <c r="L1798" s="444">
        <f t="shared" ca="1" si="119"/>
        <v>-1066165826.7953305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-1066165826.7953305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-4442357.6116472101</v>
      </c>
      <c r="L1799" s="444">
        <f t="shared" ca="1" si="119"/>
        <v>-1070608184.4069778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-1070608184.4069778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-4460867.4350290736</v>
      </c>
      <c r="L1800" s="444">
        <f t="shared" ca="1" si="119"/>
        <v>-1075069051.8420069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-1075069051.8420069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-4479454.3826750284</v>
      </c>
      <c r="L1801" s="444">
        <f t="shared" ca="1" si="119"/>
        <v>-1079548506.2246819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-1079548506.2246819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-4498118.7759361742</v>
      </c>
      <c r="L1802" s="444">
        <f t="shared" ca="1" si="119"/>
        <v>-1084046625.000618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-1084046625.000618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-4516860.9375025751</v>
      </c>
      <c r="L1803" s="444">
        <f t="shared" ca="1" si="119"/>
        <v>-1088563485.9381206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-1088563485.9381206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-4535681.1914088354</v>
      </c>
      <c r="L1804" s="444">
        <f t="shared" ca="1" si="119"/>
        <v>-1093099167.1295295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-1093099167.1295295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-4554579.8630397059</v>
      </c>
      <c r="L1805" s="444">
        <f t="shared" ca="1" si="119"/>
        <v>-1097653746.9925692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-1097653746.9925692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-4573557.279135705</v>
      </c>
      <c r="L1806" s="444">
        <f t="shared" ca="1" si="119"/>
        <v>-1102227304.2717049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-1102227304.2717049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-4592613.7677987702</v>
      </c>
      <c r="L1807" s="444">
        <f t="shared" ca="1" si="119"/>
        <v>-1106819918.0395036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-1106819918.0395036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-4611749.6584979314</v>
      </c>
      <c r="L1808" s="444">
        <f t="shared" ca="1" si="119"/>
        <v>-1111431667.6980016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-1111431667.6980016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-4630965.2820750065</v>
      </c>
      <c r="L1809" s="444">
        <f t="shared" ca="1" si="119"/>
        <v>-1116062632.9800766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-1116062632.9800766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-4650260.9707503188</v>
      </c>
      <c r="L1810" s="444">
        <f t="shared" ca="1" si="119"/>
        <v>-1120712893.9508269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-1120712893.9508269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-4669637.0581284454</v>
      </c>
      <c r="L1811" s="444">
        <f t="shared" ca="1" si="119"/>
        <v>-1125382531.0089552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-1125382531.0089552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-4689093.8792039799</v>
      </c>
      <c r="L1812" s="444">
        <f t="shared" ca="1" si="119"/>
        <v>-1130071624.8881593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-1130071624.8881593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-4708631.7703673299</v>
      </c>
      <c r="L1813" s="444">
        <f t="shared" ca="1" si="119"/>
        <v>-1134780256.6585267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-1134780256.6585267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-4728251.0694105281</v>
      </c>
      <c r="L1814" s="444">
        <f t="shared" ca="1" si="119"/>
        <v>-1139508507.7279372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-1139508507.7279372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-4747952.1155330716</v>
      </c>
      <c r="L1815" s="444">
        <f t="shared" ca="1" si="119"/>
        <v>-1144256459.8434703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-1144256459.8434703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-4767735.2493477929</v>
      </c>
      <c r="L1816" s="444">
        <f t="shared" ca="1" si="119"/>
        <v>-1149024195.092818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-1149024195.092818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-4787600.8128867419</v>
      </c>
      <c r="L1817" s="444">
        <f t="shared" ca="1" si="119"/>
        <v>-1153811795.9057047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-1153811795.9057047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-4807549.1496071033</v>
      </c>
      <c r="L1818" s="444">
        <f t="shared" ca="1" si="119"/>
        <v>-1158619345.0553119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-1158619345.0553119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-4827580.604397133</v>
      </c>
      <c r="L1819" s="444">
        <f t="shared" ca="1" si="119"/>
        <v>-1163446925.659709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-1163446925.659709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-4847695.5235821204</v>
      </c>
      <c r="L1820" s="444">
        <f t="shared" ca="1" si="119"/>
        <v>-1168294621.1832912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-1168294621.1832912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-4867894.2549303798</v>
      </c>
      <c r="L1821" s="444">
        <f t="shared" ca="1" si="119"/>
        <v>-1173162515.4382217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-1173162515.4382217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-4888177.1476592571</v>
      </c>
      <c r="L1822" s="444">
        <f t="shared" ca="1" si="119"/>
        <v>-1178050692.585881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-1178050692.585881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-4908544.5524411704</v>
      </c>
      <c r="L1823" s="444">
        <f t="shared" ca="1" si="119"/>
        <v>-1182959237.1383221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-1182959237.1383221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-4928996.8214096753</v>
      </c>
      <c r="L1824" s="444">
        <f t="shared" ca="1" si="119"/>
        <v>-1187888233.9597318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-1187888233.9597318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-4949534.3081655493</v>
      </c>
      <c r="L1825" s="444">
        <f t="shared" ca="1" si="119"/>
        <v>-1192837768.2678974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-1192837768.2678974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-4970157.3677829057</v>
      </c>
      <c r="L1826" s="444">
        <f t="shared" ca="1" si="119"/>
        <v>-1197807925.6356802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-1197807925.6356802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-4990866.3568153344</v>
      </c>
      <c r="L1827" s="444">
        <f t="shared" ca="1" si="119"/>
        <v>-1202798791.9924955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-1202798791.9924955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-5011661.6333020646</v>
      </c>
      <c r="L1828" s="444">
        <f t="shared" ca="1" si="119"/>
        <v>-1207810453.6257975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-1207810453.6257975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-5032543.5567741562</v>
      </c>
      <c r="L1829" s="444">
        <f t="shared" ca="1" si="119"/>
        <v>-1212842997.1825716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-1212842997.1825716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-5053512.4882607153</v>
      </c>
      <c r="L1830" s="444">
        <f t="shared" ca="1" si="119"/>
        <v>-1217896509.6708324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-1217896509.6708324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-5074568.7902951352</v>
      </c>
      <c r="L1831" s="444">
        <f t="shared" ca="1" si="119"/>
        <v>-1222971078.4611275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-1222971078.4611275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-5095712.8269213643</v>
      </c>
      <c r="L1832" s="444">
        <f t="shared" ca="1" si="119"/>
        <v>-1228066791.288049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-1228066791.288049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-5116944.9637002042</v>
      </c>
      <c r="L1833" s="444">
        <f t="shared" ca="1" si="119"/>
        <v>-1233183736.2517493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-1233183736.2517493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-5138265.5677156216</v>
      </c>
      <c r="L1834" s="444">
        <f t="shared" ca="1" si="119"/>
        <v>-1238322001.8194649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-1238322001.8194649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-5159675.0075811036</v>
      </c>
      <c r="L1835" s="444">
        <f t="shared" ca="1" si="119"/>
        <v>-1243481676.8270459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-1243481676.8270459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-5181173.6534460243</v>
      </c>
      <c r="L1836" s="444">
        <f t="shared" ca="1" si="119"/>
        <v>-1248662850.4804919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-1248662850.4804919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-5202761.8770020492</v>
      </c>
      <c r="L1837" s="444">
        <f t="shared" ca="1" si="119"/>
        <v>-1253865612.3574939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-1253865612.3574939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-5224440.0514895581</v>
      </c>
      <c r="L1838" s="444">
        <f t="shared" ca="1" si="119"/>
        <v>-1259090052.4089835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-1259090052.4089835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-5246208.5517040975</v>
      </c>
      <c r="L1839" s="444">
        <f t="shared" ca="1" si="119"/>
        <v>-1264336260.9606876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-1264336260.9606876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-5268067.7540028654</v>
      </c>
      <c r="L1840" s="444">
        <f t="shared" ca="1" si="119"/>
        <v>-1269604328.7146904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-1269604328.7146904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-5290018.0363112101</v>
      </c>
      <c r="L1841" s="444">
        <f t="shared" ca="1" si="119"/>
        <v>-1274894346.7510016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-1274894346.7510016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-5312059.7781291734</v>
      </c>
      <c r="L1842" s="444">
        <f t="shared" ca="1" si="119"/>
        <v>-1280206406.5291307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-1280206406.5291307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-5334193.3605380449</v>
      </c>
      <c r="L1843" s="444">
        <f t="shared" ca="1" si="119"/>
        <v>-1285540599.8896687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-1285540599.8896687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-5356419.1662069531</v>
      </c>
      <c r="L1844" s="444">
        <f t="shared" ca="1" si="119"/>
        <v>-1290897019.0558755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-1290897019.0558755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-5378737.5793994814</v>
      </c>
      <c r="L1845" s="444">
        <f t="shared" ca="1" si="119"/>
        <v>-1296275756.6352751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-1296275756.6352751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-5401148.9859803133</v>
      </c>
      <c r="L1846" s="444">
        <f t="shared" ca="1" si="119"/>
        <v>-1301676905.6212554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-1301676905.6212554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-5423653.7734218976</v>
      </c>
      <c r="L1847" s="444">
        <f t="shared" ca="1" si="119"/>
        <v>-1307100559.3946774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-1307100559.3946774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-5446252.330811156</v>
      </c>
      <c r="L1848" s="444">
        <f t="shared" ca="1" si="119"/>
        <v>-1312546811.7254887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-1312546811.7254887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-5468945.0488562025</v>
      </c>
      <c r="L1849" s="444">
        <f t="shared" ca="1" si="119"/>
        <v>-1318015756.7743449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-1318015756.7743449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-5491732.319893104</v>
      </c>
      <c r="L1850" s="444">
        <f t="shared" ca="1" si="119"/>
        <v>-1323507489.094238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-1323507489.094238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-5514614.5378926583</v>
      </c>
      <c r="L1851" s="444">
        <f t="shared" ca="1" si="119"/>
        <v>-1329022103.6321306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-1329022103.6321306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-5537592.0984672112</v>
      </c>
      <c r="L1852" s="444">
        <f t="shared" ca="1" si="119"/>
        <v>-1334559695.7305977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-1334559695.7305977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-5560665.3988774903</v>
      </c>
      <c r="L1853" s="444">
        <f t="shared" ca="1" si="119"/>
        <v>-1340120361.1294751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-1340120361.1294751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-5583834.8380394792</v>
      </c>
      <c r="L1854" s="444">
        <f t="shared" ca="1" si="119"/>
        <v>-1345704195.9675145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-1345704195.9675145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-5607100.8165313108</v>
      </c>
      <c r="L1855" s="444">
        <f t="shared" ca="1" si="119"/>
        <v>-1351311296.7840459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-1351311296.7840459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-5630463.7366001913</v>
      </c>
      <c r="L1856" s="444">
        <f t="shared" ca="1" si="119"/>
        <v>-1356941760.5206461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-1356941760.5206461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-5653924.0021693585</v>
      </c>
      <c r="L1857" s="444">
        <f t="shared" ca="1" si="119"/>
        <v>-1362595684.5228155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-1362595684.5228155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-5677482.0188450646</v>
      </c>
      <c r="L1858" s="444">
        <f t="shared" ca="1" si="119"/>
        <v>-1368273166.5416605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-1368273166.5416605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-5701138.1939235851</v>
      </c>
      <c r="L1859" s="444">
        <f t="shared" ca="1" si="119"/>
        <v>-1373974304.735584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-1373974304.735584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-5724892.9363982668</v>
      </c>
      <c r="L1860" s="444">
        <f t="shared" ca="1" si="119"/>
        <v>-1379699197.6719823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-1379699197.6719823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-5748746.6569665931</v>
      </c>
      <c r="L1861" s="444">
        <f t="shared" ca="1" si="119"/>
        <v>-1385447944.328949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-1385447944.328949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-5772699.7680372875</v>
      </c>
      <c r="L1862" s="444">
        <f t="shared" ca="1" si="119"/>
        <v>-1391220644.0969863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-1391220644.0969863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-5796752.6837374428</v>
      </c>
      <c r="L1863" s="444">
        <f t="shared" ca="1" si="119"/>
        <v>-1397017396.7807238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-1397017396.7807238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-5820905.8199196821</v>
      </c>
      <c r="L1864" s="444">
        <f t="shared" ca="1" si="119"/>
        <v>-1402838302.6006434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-1402838302.6006434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-5845159.5941693475</v>
      </c>
      <c r="L1865" s="444">
        <f t="shared" ca="1" si="119"/>
        <v>-1408683462.1948128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-1408683462.1948128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-5869514.4258117201</v>
      </c>
      <c r="L1866" s="444">
        <f t="shared" ca="1" si="119"/>
        <v>-1414552976.6206245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-1414552976.6206245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-5893970.7359192688</v>
      </c>
      <c r="L1867" s="444">
        <f t="shared" ca="1" si="119"/>
        <v>-1420446947.3565438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-1420446947.3565438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-5918528.947318932</v>
      </c>
      <c r="L1868" s="444">
        <f t="shared" ca="1" si="119"/>
        <v>-1426365476.3038628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-1426365476.3038628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-5943189.4845994283</v>
      </c>
      <c r="L1869" s="444">
        <f t="shared" ca="1" si="119"/>
        <v>-1432308665.7884622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-1432308665.7884622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-5967952.774118592</v>
      </c>
      <c r="L1870" s="444">
        <f t="shared" ca="1" si="119"/>
        <v>-1438276618.5625808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-1438276618.5625808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-5992819.244010753</v>
      </c>
      <c r="L1871" s="444">
        <f t="shared" ca="1" si="119"/>
        <v>-1444269437.8065915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-1444269437.8065915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-6017789.3241941314</v>
      </c>
      <c r="L1872" s="444">
        <f t="shared" ca="1" si="119"/>
        <v>-1450287227.1307857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-1450287227.1307857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-6042863.4463782739</v>
      </c>
      <c r="L1873" s="444">
        <f t="shared" ca="1" si="119"/>
        <v>-1456330090.5771639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-1456330090.5771639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-6068042.044071516</v>
      </c>
      <c r="L1874" s="444">
        <f t="shared" ca="1" si="119"/>
        <v>-1462398132.6212354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-1462398132.6212354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-6093325.5525884805</v>
      </c>
      <c r="L1875" s="444">
        <f t="shared" ca="1" si="119"/>
        <v>-1468491458.1738238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-1468491458.1738238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-6118714.4090575995</v>
      </c>
      <c r="L1876" s="444">
        <f t="shared" ca="1" si="119"/>
        <v>-1474610172.5828815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-1474610172.5828815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-6144209.052428673</v>
      </c>
      <c r="L1877" s="444">
        <f t="shared" ca="1" si="119"/>
        <v>-1480754381.6353102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-1480754381.6353102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-6169809.9234804586</v>
      </c>
      <c r="L1878" s="444">
        <f t="shared" ca="1" si="119"/>
        <v>-1486924191.5587907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-1486924191.5587907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-6195517.4648282947</v>
      </c>
      <c r="L1879" s="444">
        <f t="shared" ca="1" si="119"/>
        <v>-1493119709.0236189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-1493119709.0236189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-6221332.1209317455</v>
      </c>
      <c r="L1880" s="444">
        <f t="shared" ca="1" si="119"/>
        <v>-1499341041.1445508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-1499341041.1445508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-6247254.3381022951</v>
      </c>
      <c r="L1881" s="444">
        <f t="shared" ca="1" si="119"/>
        <v>-1505588295.4826531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-1505588295.4826531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-6273284.5645110551</v>
      </c>
      <c r="L1882" s="444">
        <f t="shared" ca="1" si="119"/>
        <v>-1511861580.0471642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-1511861580.0471642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-6299423.2501965174</v>
      </c>
      <c r="L1883" s="444">
        <f t="shared" ca="1" si="119"/>
        <v>-1518161003.2973607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-1518161003.2973607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-6325670.8470723359</v>
      </c>
      <c r="L1884" s="444">
        <f t="shared" ca="1" si="119"/>
        <v>-1524486674.144433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-1524486674.144433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-6352027.8089351375</v>
      </c>
      <c r="L1885" s="444">
        <f t="shared" ca="1" si="119"/>
        <v>-1530838701.9533682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-1530838701.9533682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-6378494.5914723678</v>
      </c>
      <c r="L1886" s="444">
        <f t="shared" ca="1" si="119"/>
        <v>-1537217196.5448406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-1537217196.5448406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-6405071.652270169</v>
      </c>
      <c r="L1887" s="444">
        <f t="shared" ca="1" si="119"/>
        <v>-1543622268.1971107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-1543622268.1971107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-6431759.4508212944</v>
      </c>
      <c r="L1888" s="444">
        <f t="shared" ca="1" si="119"/>
        <v>-1550054027.6479321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-1550054027.6479321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-6458558.4485330498</v>
      </c>
      <c r="L1889" s="444">
        <f t="shared" ca="1" si="119"/>
        <v>-1556512586.0964651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-1556512586.0964651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-6485469.1087352708</v>
      </c>
      <c r="L1890" s="444">
        <f t="shared" ca="1" si="119"/>
        <v>-1562998055.2052004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-1562998055.2052004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-6512491.8966883346</v>
      </c>
      <c r="L1891" s="444">
        <f t="shared" ca="1" si="119"/>
        <v>-1569510547.1018887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-1569510547.1018887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-6539627.2795912027</v>
      </c>
      <c r="L1892" s="444">
        <f t="shared" ca="1" si="119"/>
        <v>-1576050174.3814797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-1576050174.3814797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-6566875.726589499</v>
      </c>
      <c r="L1893" s="444">
        <f t="shared" ca="1" si="119"/>
        <v>-1582617050.1080692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-1582617050.1080692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-6594237.7087836219</v>
      </c>
      <c r="L1894" s="444">
        <f t="shared" ca="1" si="119"/>
        <v>-1589211287.8168528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-1589211287.8168528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-6621713.6992368866</v>
      </c>
      <c r="L1895" s="444">
        <f t="shared" ca="1" si="119"/>
        <v>-1595833001.5160897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-1595833001.5160897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-6649304.1729837069</v>
      </c>
      <c r="L1896" s="444">
        <f t="shared" ca="1" si="119"/>
        <v>-1602482305.6890733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-1602482305.6890733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-6677009.607037805</v>
      </c>
      <c r="L1897" s="444">
        <f t="shared" ca="1" si="119"/>
        <v>-1609159315.2961111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-1609159315.2961111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-6704830.4804004626</v>
      </c>
      <c r="L1898" s="444">
        <f t="shared" ca="1" si="119"/>
        <v>-1615864145.7765117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-1615864145.7765117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-6732767.2740687989</v>
      </c>
      <c r="L1899" s="444">
        <f t="shared" ca="1" si="119"/>
        <v>-1622596913.0505805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-1622596913.0505805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-6760820.471044085</v>
      </c>
      <c r="L1900" s="444">
        <f t="shared" ca="1" si="119"/>
        <v>-1629357733.5216246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-1629357733.5216246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-6788990.5563401021</v>
      </c>
      <c r="L1901" s="444">
        <f t="shared" ca="1" si="119"/>
        <v>-1636146724.0779648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-1636146724.0779648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-6817278.0169915194</v>
      </c>
      <c r="L1902" s="444">
        <f t="shared" ca="1" si="119"/>
        <v>-1642964002.0949564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-1642964002.0949564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-6845683.3420623178</v>
      </c>
      <c r="L1903" s="444">
        <f t="shared" ca="1" si="119"/>
        <v>-1649809685.4370186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-1649809685.4370186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-6874207.0226542437</v>
      </c>
      <c r="L1904" s="444">
        <f t="shared" ca="1" si="119"/>
        <v>-1656683892.4596729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-1656683892.4596729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-6902849.5519153038</v>
      </c>
      <c r="L1905" s="444">
        <f t="shared" ca="1" si="119"/>
        <v>-1663586742.0115883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-1663586742.0115883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-6931611.4250482842</v>
      </c>
      <c r="L1906" s="444">
        <f t="shared" ca="1" si="119"/>
        <v>-1670518353.4366367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-1670518353.4366367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-6960493.1393193193</v>
      </c>
      <c r="L1907" s="444">
        <f t="shared" ca="1" si="119"/>
        <v>-1677478846.5759561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-1677478846.5759561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-6989495.1940664835</v>
      </c>
      <c r="L1908" s="444">
        <f t="shared" ca="1" si="119"/>
        <v>-1684468341.7700226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-1684468341.7700226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-7018618.0907084281</v>
      </c>
      <c r="L1909" s="444">
        <f t="shared" ca="1" si="119"/>
        <v>-1691486959.8607311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-1691486959.8607311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-7047862.3327530464</v>
      </c>
      <c r="L1910" s="444">
        <f t="shared" ca="1" si="119"/>
        <v>-1698534822.1934841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-1698534822.1934841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-7077228.4258061834</v>
      </c>
      <c r="L1911" s="444">
        <f t="shared" ca="1" si="119"/>
        <v>-1705612050.6192904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-1705612050.6192904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-7106716.8775803763</v>
      </c>
      <c r="L1912" s="444">
        <f t="shared" ca="1" si="119"/>
        <v>-1712718767.4968708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-1712718767.4968708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-7136328.1979036294</v>
      </c>
      <c r="L1913" s="444">
        <f t="shared" ca="1" si="119"/>
        <v>-1719855095.6947744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-1719855095.6947744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-7166062.8987282263</v>
      </c>
      <c r="L1914" s="444">
        <f t="shared" ca="1" si="119"/>
        <v>-1727021158.5935025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-1727021158.5935025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-7195921.494139594</v>
      </c>
      <c r="L1915" s="444">
        <f t="shared" ca="1" si="119"/>
        <v>-1734217080.0876422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-1734217080.0876422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-7225904.5003651753</v>
      </c>
      <c r="L1916" s="444">
        <f t="shared" ca="1" si="119"/>
        <v>-1741442984.5880075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-1741442984.5880075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-7256012.4357833639</v>
      </c>
      <c r="L1917" s="444">
        <f t="shared" ca="1" si="119"/>
        <v>-1748698997.0237908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-1748698997.0237908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-7286245.8209324628</v>
      </c>
      <c r="L1918" s="444">
        <f t="shared" ca="1" si="119"/>
        <v>-1755985242.8447232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-1755985242.8447232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-7316605.1785196802</v>
      </c>
      <c r="L1919" s="444">
        <f t="shared" ca="1" si="119"/>
        <v>-1763301848.023243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-1763301848.023243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-7347091.0334301786</v>
      </c>
      <c r="L1920" s="444">
        <f t="shared" ca="1" si="119"/>
        <v>-1770648939.056673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-1770648939.056673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-7377703.9127361374</v>
      </c>
      <c r="L1921" s="444">
        <f t="shared" ca="1" si="119"/>
        <v>-1778026642.9694092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-1778026642.9694092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-7408444.3457058715</v>
      </c>
      <c r="L1922" s="444">
        <f t="shared" ca="1" si="119"/>
        <v>-1785435087.3151152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-1785435087.3151152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-7439312.8638129812</v>
      </c>
      <c r="L1923" s="444">
        <f t="shared" ca="1" si="119"/>
        <v>-1792874400.1789281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-1792874400.1789281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-7470310.000745534</v>
      </c>
      <c r="L1924" s="444">
        <f t="shared" ca="1" si="119"/>
        <v>-1800344710.1796737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-1800344710.1796737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-7501436.2924153069</v>
      </c>
      <c r="L1925" s="444">
        <f t="shared" ca="1" si="119"/>
        <v>-1807846146.4720891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-1807846146.4720891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-7532692.2769670375</v>
      </c>
      <c r="L1926" s="444">
        <f t="shared" ca="1" si="119"/>
        <v>-1815378838.7490561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-1815378838.7490561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-7564078.494787734</v>
      </c>
      <c r="L1927" s="444">
        <f t="shared" ca="1" si="119"/>
        <v>-1822942917.2438438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-1822942917.2438438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-7595595.488516015</v>
      </c>
      <c r="L1928" s="444">
        <f t="shared" ca="1" si="119"/>
        <v>-1830538512.7323599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-1830538512.7323599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-7627243.8030514996</v>
      </c>
      <c r="L1929" s="444">
        <f t="shared" ca="1" si="119"/>
        <v>-1838165756.5354114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-1838165756.5354114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-7659023.9855642142</v>
      </c>
      <c r="L1930" s="444">
        <f t="shared" ca="1" si="119"/>
        <v>-1845824780.5209756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-1845824780.5209756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-7690936.5855040662</v>
      </c>
      <c r="L1931" s="444">
        <f t="shared" ca="1" si="119"/>
        <v>-1853515717.1064796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-1853515717.1064796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-7722982.154610333</v>
      </c>
      <c r="L1932" s="444">
        <f t="shared" ca="1" si="119"/>
        <v>-1861238699.26109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-1861238699.26109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-7755161.2469212078</v>
      </c>
      <c r="L1933" s="444">
        <f t="shared" ca="1" si="119"/>
        <v>-1868993860.5080113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-1868993860.5080113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-7787474.4187833806</v>
      </c>
      <c r="L1934" s="444">
        <f t="shared" ca="1" si="119"/>
        <v>-1876781334.9267948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-1876781334.9267948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-7819922.2288616449</v>
      </c>
      <c r="L1935" s="444">
        <f t="shared" ca="1" si="119"/>
        <v>-1884601257.1556563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-1884601257.1556563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-7852505.2381485691</v>
      </c>
      <c r="L1936" s="444">
        <f t="shared" ca="1" si="119"/>
        <v>-1892453762.3938048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-1892453762.3938048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-7885224.0099741863</v>
      </c>
      <c r="L1937" s="444">
        <f t="shared" ca="1" si="119"/>
        <v>-1900338986.403779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-1900338986.403779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-7918079.1100157471</v>
      </c>
      <c r="L1938" s="444">
        <f t="shared" ca="1" si="119"/>
        <v>-1908257065.5137947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-1908257065.5137947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-7951071.1063074777</v>
      </c>
      <c r="L1939" s="444">
        <f t="shared" ca="1" si="119"/>
        <v>-1916208136.6201022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-1916208136.6201022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-7984200.5692504263</v>
      </c>
      <c r="L1940" s="444">
        <f t="shared" ca="1" si="119"/>
        <v>-1924192337.1893525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-1924192337.1893525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-8017468.0716223018</v>
      </c>
      <c r="L1941" s="444">
        <f t="shared" ca="1" si="119"/>
        <v>-1932209805.2609749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-1932209805.2609749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-8050874.1885873955</v>
      </c>
      <c r="L1942" s="444">
        <f t="shared" ca="1" si="119"/>
        <v>-1940260679.4495623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-1940260679.4495623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-8084419.4977065101</v>
      </c>
      <c r="L1943" s="444">
        <f t="shared" ca="1" si="119"/>
        <v>-1948345098.9472687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-1948345098.9472687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-8118104.5789469527</v>
      </c>
      <c r="L1944" s="444">
        <f t="shared" ca="1" si="119"/>
        <v>-1956463203.5262158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-1956463203.5262158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-8151930.0146925645</v>
      </c>
      <c r="L1945" s="444">
        <f t="shared" ca="1" si="119"/>
        <v>-1964615133.5409083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-1964615133.5409083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-8185896.389753785</v>
      </c>
      <c r="L1946" s="444">
        <f t="shared" ca="1" si="119"/>
        <v>-1972801029.9306622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-1972801029.9306622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-8220004.2913777595</v>
      </c>
      <c r="L1947" s="444">
        <f t="shared" ca="1" si="119"/>
        <v>-1981021034.2220399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-1981021034.2220399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-8254254.309258501</v>
      </c>
      <c r="L1948" s="444">
        <f t="shared" ca="1" si="119"/>
        <v>-1989275288.5312984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-1989275288.5312984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-8288647.0355470777</v>
      </c>
      <c r="L1949" s="444">
        <f t="shared" ca="1" si="119"/>
        <v>-1997563935.5668454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-1997563935.5668454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-8323183.0648618555</v>
      </c>
      <c r="L1950" s="444">
        <f t="shared" ca="1" si="119"/>
        <v>-2005887118.6317072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-2005887118.6317072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-8357862.9942987794</v>
      </c>
      <c r="L1951" s="444">
        <f t="shared" ca="1" si="119"/>
        <v>-2014244981.6260059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-2014244981.6260059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-8392687.4234416913</v>
      </c>
      <c r="L1952" s="444">
        <f t="shared" ca="1" si="119"/>
        <v>-2022637669.0494475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-2022637669.0494475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-8427656.9543726984</v>
      </c>
      <c r="L1953" s="444">
        <f t="shared" ca="1" si="119"/>
        <v>-2031065326.0038202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-2031065326.0038202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-8462772.1916825846</v>
      </c>
      <c r="L1954" s="444">
        <f t="shared" ca="1" si="119"/>
        <v>-2039528098.1955028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-2039528098.1955028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-8498033.7424812615</v>
      </c>
      <c r="L1955" s="444">
        <f t="shared" ca="1" si="119"/>
        <v>-2048026131.937984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-2048026131.937984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-8533442.2164082658</v>
      </c>
      <c r="L1956" s="444">
        <f t="shared" ca="1" si="119"/>
        <v>-2056559574.1543922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-2056559574.1543922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-8568998.2256433014</v>
      </c>
      <c r="L1957" s="444">
        <f t="shared" ca="1" si="119"/>
        <v>-2065128572.3800356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-2065128572.3800356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-8604702.3849168159</v>
      </c>
      <c r="L1958" s="444">
        <f t="shared" ca="1" si="119"/>
        <v>-2073733274.7649524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-2073733274.7649524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-8640555.3115206361</v>
      </c>
      <c r="L1959" s="444">
        <f t="shared" ca="1" si="119"/>
        <v>-2082373830.076473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-2082373830.076473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-8676557.6253186371</v>
      </c>
      <c r="L1960" s="444">
        <f t="shared" ca="1" si="119"/>
        <v>-2091050387.7017915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-2091050387.7017915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-8712709.9487574659</v>
      </c>
      <c r="L1961" s="444">
        <f t="shared" ca="1" si="119"/>
        <v>-2099763097.6505489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-2099763097.6505489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-8749012.9068772867</v>
      </c>
      <c r="L1962" s="444">
        <f t="shared" ca="1" si="119"/>
        <v>-2108512110.5574262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-2108512110.5574262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-8785467.1273226086</v>
      </c>
      <c r="L1963" s="444">
        <f t="shared" ca="1" si="119"/>
        <v>-2117297577.6847489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-2117297577.6847489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-8822073.2403531205</v>
      </c>
      <c r="L1964" s="444">
        <f t="shared" ca="1" si="119"/>
        <v>-2126119650.925102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-2126119650.925102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-8858831.8788545914</v>
      </c>
      <c r="L1965" s="444">
        <f t="shared" ca="1" si="119"/>
        <v>-2134978482.8039565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-2134978482.8039565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-8895743.6783498172</v>
      </c>
      <c r="L1966" s="444">
        <f t="shared" ca="1" si="119"/>
        <v>-2143874226.4823062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-2143874226.4823062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-8932809.2770096101</v>
      </c>
      <c r="L1967" s="444">
        <f t="shared" ca="1" si="119"/>
        <v>-2152807035.759316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-2152807035.759316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-8970029.3156638164</v>
      </c>
      <c r="L1968" s="444">
        <f t="shared" ca="1" si="119"/>
        <v>-2161777065.0749798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-2161777065.0749798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-9007404.4378124159</v>
      </c>
      <c r="L1969" s="444">
        <f t="shared" ca="1" si="119"/>
        <v>-2170784469.5127921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-2170784469.5127921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-9044935.2896366343</v>
      </c>
      <c r="L1970" s="444">
        <f t="shared" ca="1" si="119"/>
        <v>-2179829404.8024287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-2179829404.8024287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-9082622.5200101193</v>
      </c>
      <c r="L1971" s="444">
        <f t="shared" ca="1" si="119"/>
        <v>-2188912027.3224387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-2188912027.3224387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-9120466.7805101611</v>
      </c>
      <c r="L1972" s="444">
        <f t="shared" ca="1" si="119"/>
        <v>-2198032494.1029487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-2198032494.1029487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-9158468.7254289519</v>
      </c>
      <c r="L1973" s="444">
        <f t="shared" ca="1" si="119"/>
        <v>-2207190962.8283777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-2207190962.8283777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-9196629.0117849074</v>
      </c>
      <c r="L1974" s="444">
        <f t="shared" ca="1" si="119"/>
        <v>-2216387591.8401628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-2216387591.8401628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-9234948.299334012</v>
      </c>
      <c r="L1975" s="444">
        <f t="shared" ca="1" si="119"/>
        <v>-2225622540.1394968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-2225622540.1394968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-9273427.2505812366</v>
      </c>
      <c r="L1976" s="444">
        <f t="shared" ca="1" si="119"/>
        <v>-2234895967.3900781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-2234895967.3900781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-9312066.5307919923</v>
      </c>
      <c r="L1977" s="444">
        <f t="shared" ca="1" si="119"/>
        <v>-2244208033.9208698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-2244208033.9208698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-9350866.8080036249</v>
      </c>
      <c r="L1978" s="444">
        <f t="shared" ca="1" si="119"/>
        <v>-2253558900.7288733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-2253558900.7288733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-9389828.7530369721</v>
      </c>
      <c r="L1979" s="444">
        <f t="shared" ca="1" si="119"/>
        <v>-2262948729.4819102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-2262948729.4819102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-9428953.039507959</v>
      </c>
      <c r="L1980" s="444">
        <f t="shared" ca="1" si="119"/>
        <v>-2272377682.5214181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-2272377682.5214181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-9468240.3438392412</v>
      </c>
      <c r="L1981" s="444">
        <f t="shared" ca="1" si="119"/>
        <v>-2281845922.8652573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-2281845922.8652573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-9507691.3452719059</v>
      </c>
      <c r="L1982" s="444">
        <f t="shared" ca="1" si="119"/>
        <v>-2291353614.2105293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-2291353614.2105293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-9547306.7258772049</v>
      </c>
      <c r="L1983" s="444">
        <f t="shared" ca="1" si="119"/>
        <v>-2300900920.9364066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-2300900920.9364066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-9587087.17056836</v>
      </c>
      <c r="L1984" s="444">
        <f t="shared" ca="1" si="119"/>
        <v>-2310488008.1069751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-2310488008.1069751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-9627033.3671123963</v>
      </c>
      <c r="L1985" s="444">
        <f t="shared" ca="1" si="119"/>
        <v>-2320115041.4740872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-2320115041.4740872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-9667146.0061420295</v>
      </c>
      <c r="L1986" s="444">
        <f t="shared" ca="1" si="119"/>
        <v>-2329782187.4802294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-2329782187.4802294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-9707425.7811676227</v>
      </c>
      <c r="L1987" s="444">
        <f t="shared" ca="1" si="119"/>
        <v>-2339489613.2613969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-2339489613.2613969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-9747873.3885891531</v>
      </c>
      <c r="L1988" s="444">
        <f t="shared" ca="1" si="119"/>
        <v>-2349237486.6499863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-2349237486.6499863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-9788489.5277082752</v>
      </c>
      <c r="L1989" s="444">
        <f t="shared" ca="1" si="119"/>
        <v>-2359025976.1776943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-2359025976.1776943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-9829274.9007403925</v>
      </c>
      <c r="L1990" s="444">
        <f t="shared" ca="1" si="119"/>
        <v>-2368855251.0784349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-2368855251.0784349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-9870230.2128268126</v>
      </c>
      <c r="L1991" s="444">
        <f t="shared" ca="1" si="119"/>
        <v>-2378725481.2912617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-2378725481.2912617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-9911356.172046924</v>
      </c>
      <c r="L1992" s="444">
        <f t="shared" ca="1" si="119"/>
        <v>-2388636837.4633088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-2388636837.4633088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-9952653.4894304536</v>
      </c>
      <c r="L1993" s="444">
        <f t="shared" ca="1" si="119"/>
        <v>-2398589490.9527392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-2398589490.9527392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-9994122.8789697476</v>
      </c>
      <c r="L1994" s="444">
        <f t="shared" ca="1" si="119"/>
        <v>-2408583613.8317089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-2408583613.8317089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-10035765.05763212</v>
      </c>
      <c r="L1995" s="444">
        <f t="shared" ca="1" si="119"/>
        <v>-2418619378.8893409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-2418619378.8893409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-10077580.745372254</v>
      </c>
      <c r="L1996" s="444">
        <f t="shared" ca="1" si="119"/>
        <v>-2428696959.6347132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-2428696959.6347132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-10119570.665144637</v>
      </c>
      <c r="L1997" s="444">
        <f t="shared" ca="1" si="119"/>
        <v>-2438816530.2998576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-2438816530.2998576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-10161735.542916073</v>
      </c>
      <c r="L1998" s="444">
        <f t="shared" ca="1" si="119"/>
        <v>-2448978265.8427739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-2448978265.8427739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-10204076.107678225</v>
      </c>
      <c r="L1999" s="444">
        <f t="shared" ca="1" si="119"/>
        <v>-2459182341.9504523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-2459182341.9504523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-10246593.091460219</v>
      </c>
      <c r="L2000" s="444">
        <f t="shared" ca="1" si="119"/>
        <v>-2469428935.0419126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-2469428935.0419126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-10289287.229341302</v>
      </c>
      <c r="L2001" s="444">
        <f t="shared" ca="1" si="119"/>
        <v>-2479718222.2712541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-2479718222.2712541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-10332159.259463558</v>
      </c>
      <c r="L2002" s="444">
        <f t="shared" ca="1" si="119"/>
        <v>-2490050381.5307178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-2490050381.5307178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-10375209.923044657</v>
      </c>
      <c r="L2003" s="444">
        <f t="shared" ca="1" si="119"/>
        <v>-2500425591.4537625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-2500425591.4537625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-10418439.964390676</v>
      </c>
      <c r="L2004" s="444">
        <f t="shared" ca="1" si="119"/>
        <v>-2510844031.4181533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-2510844031.4181533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-10461850.130908972</v>
      </c>
      <c r="L2005" s="444">
        <f t="shared" ca="1" si="119"/>
        <v>-2521305881.5490623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-2521305881.5490623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-10505441.173121093</v>
      </c>
      <c r="L2006" s="444">
        <f t="shared" ca="1" si="119"/>
        <v>-2531811322.7221832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-2531811322.7221832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-10549213.844675763</v>
      </c>
      <c r="L2007" s="444">
        <f t="shared" ca="1" si="119"/>
        <v>-2542360536.5668588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-2542360536.5668588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-10593168.902361911</v>
      </c>
      <c r="L2008" s="444">
        <f t="shared" ca="1" si="119"/>
        <v>-2552953705.4692206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-2552953705.4692206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-10637307.106121752</v>
      </c>
      <c r="L2009" s="444">
        <f t="shared" ca="1" si="119"/>
        <v>-2563591012.5753422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-2563591012.5753422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-10681629.219063926</v>
      </c>
      <c r="L2010" s="444">
        <f t="shared" ca="1" si="119"/>
        <v>-2574272641.7944059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-2574272641.7944059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-10726136.007476691</v>
      </c>
      <c r="L2011" s="444">
        <f t="shared" ca="1" si="119"/>
        <v>-2584998777.8018827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-2584998777.8018827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-10770828.240841178</v>
      </c>
      <c r="L2012" s="444">
        <f t="shared" ca="1" si="119"/>
        <v>-2595769606.0427241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-2595769606.0427241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-10815706.691844683</v>
      </c>
      <c r="L2013" s="444">
        <f t="shared" ca="1" si="119"/>
        <v>-2606585312.7345686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-2606585312.7345686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-10860772.136394035</v>
      </c>
      <c r="L2014" s="444">
        <f t="shared" ca="1" si="119"/>
        <v>-2617446084.8709626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-2617446084.8709626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-10906025.353629012</v>
      </c>
      <c r="L2015" s="444">
        <f t="shared" ca="1" si="119"/>
        <v>-2628352110.2245917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-2628352110.2245917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-10951467.125935799</v>
      </c>
      <c r="L2016" s="444">
        <f t="shared" ca="1" si="119"/>
        <v>-2639303577.3505278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-2639303577.3505278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-10997098.238960532</v>
      </c>
      <c r="L2017" s="444">
        <f t="shared" ca="1" si="119"/>
        <v>-2650300675.5894885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-2650300675.5894885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-11042919.481622869</v>
      </c>
      <c r="L2018" s="444">
        <f t="shared" ca="1" si="119"/>
        <v>-2661343595.0711112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-2661343595.0711112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-11088931.646129631</v>
      </c>
      <c r="L2019" s="444">
        <f t="shared" ca="1" si="119"/>
        <v>-2672432526.7172408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-2672432526.7172408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-11135135.527988503</v>
      </c>
      <c r="L2020" s="444">
        <f t="shared" ca="1" si="119"/>
        <v>-2683567662.2452292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-2683567662.2452292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-11181531.926021788</v>
      </c>
      <c r="L2021" s="444">
        <f t="shared" ca="1" si="119"/>
        <v>-2694749194.1712508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-2694749194.1712508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-11228121.642380212</v>
      </c>
      <c r="L2022" s="444">
        <f t="shared" ca="1" si="119"/>
        <v>-2705977315.8136311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-2705977315.8136311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-11274905.482556796</v>
      </c>
      <c r="L2023" s="444">
        <f t="shared" ca="1" si="119"/>
        <v>-2717252221.2961879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-2717252221.2961879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-11321884.255400782</v>
      </c>
      <c r="L2024" s="444">
        <f t="shared" ca="1" si="119"/>
        <v>-2728574105.5515885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-2728574105.5515885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-11369058.773131618</v>
      </c>
      <c r="L2025" s="444">
        <f t="shared" ca="1" si="119"/>
        <v>-2739943164.3247204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-2739943164.3247204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-11416429.851353001</v>
      </c>
      <c r="L2026" s="444">
        <f t="shared" ca="1" si="119"/>
        <v>-2751359594.1760736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-2751359594.1760736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-11463998.309066974</v>
      </c>
      <c r="L2027" s="444">
        <f t="shared" ca="1" si="119"/>
        <v>-2762823592.4851403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-2762823592.4851403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-11511764.968688084</v>
      </c>
      <c r="L2028" s="444">
        <f t="shared" ca="1" si="119"/>
        <v>-2774335357.4538283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-2774335357.4538283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-11559730.656057619</v>
      </c>
      <c r="L2029" s="444">
        <f t="shared" ca="1" si="119"/>
        <v>-2785895088.1098862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-2785895088.1098862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-11607896.20045786</v>
      </c>
      <c r="L2030" s="444">
        <f t="shared" ca="1" si="119"/>
        <v>-2797502984.3103442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-2797502984.3103442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-11656262.434626434</v>
      </c>
      <c r="L2031" s="444">
        <f t="shared" ca="1" si="119"/>
        <v>-2809159246.7449708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-2809159246.7449708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-11704830.194770712</v>
      </c>
      <c r="L2032" s="444">
        <f t="shared" ca="1" si="119"/>
        <v>-2820864076.9397416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-2820864076.9397416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-11753600.320582256</v>
      </c>
      <c r="L2033" s="444">
        <f t="shared" ca="1" si="119"/>
        <v>-2832617677.260324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-2832617677.260324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-11802573.65525135</v>
      </c>
      <c r="L2034" s="444">
        <f t="shared" ca="1" si="119"/>
        <v>-2844420250.9155755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-2844420250.9155755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-11851751.045481564</v>
      </c>
      <c r="L2035" s="444">
        <f t="shared" ca="1" si="119"/>
        <v>-2856272001.9610572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-2856272001.9610572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-11901133.341504404</v>
      </c>
      <c r="L2036" s="444">
        <f t="shared" ca="1" si="119"/>
        <v>-2868173135.3025618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-2868173135.3025618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-11950721.397094008</v>
      </c>
      <c r="L2037" s="444">
        <f t="shared" ca="1" si="119"/>
        <v>-2880123856.6996555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-2880123856.6996555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-12000516.069581898</v>
      </c>
      <c r="L2038" s="444">
        <f t="shared" ca="1" si="119"/>
        <v>-2892124372.7692375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-2892124372.7692375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-12050518.219871823</v>
      </c>
      <c r="L2039" s="444">
        <f t="shared" ca="1" si="119"/>
        <v>-2904174890.9891095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-2904174890.9891095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-12100728.712454623</v>
      </c>
      <c r="L2040" s="444">
        <f t="shared" ca="1" si="119"/>
        <v>-2916275619.7015643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-2916275619.7015643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-12151148.415423185</v>
      </c>
      <c r="L2041" s="444">
        <f t="shared" ca="1" si="119"/>
        <v>-2928426768.1169877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-2928426768.1169877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-12201778.200487448</v>
      </c>
      <c r="L2042" s="444">
        <f t="shared" ca="1" si="119"/>
        <v>-2940628546.3174753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-2940628546.3174753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-12252618.94298948</v>
      </c>
      <c r="L2043" s="444">
        <f t="shared" ca="1" si="119"/>
        <v>-2952881165.2604647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-2952881165.2604647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-12303671.521918602</v>
      </c>
      <c r="L2044" s="444">
        <f t="shared" ca="1" si="119"/>
        <v>-2965184836.7823834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-2965184836.7823834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-12354936.819926597</v>
      </c>
      <c r="L2045" s="444">
        <f t="shared" ca="1" si="119"/>
        <v>-2977539773.6023102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-2977539773.6023102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-12406415.723342959</v>
      </c>
      <c r="L2046" s="444">
        <f t="shared" ca="1" si="119"/>
        <v>-2989946189.3256531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-2989946189.3256531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-12458109.12219022</v>
      </c>
      <c r="L2047" s="444">
        <f t="shared" ca="1" si="119"/>
        <v>-3002404298.4478431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-3002404298.4478431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-12510017.910199346</v>
      </c>
      <c r="L2048" s="444">
        <f t="shared" ref="L2048:L2302" ca="1" si="124">I2048-J2048+K2048</f>
        <v>-3014914316.3580422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-3014914316.3580422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-12562142.984825175</v>
      </c>
      <c r="L2049" s="444">
        <f t="shared" ca="1" si="124"/>
        <v>-3027476459.3428674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-3027476459.3428674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-12614485.247261947</v>
      </c>
      <c r="L2050" s="444">
        <f t="shared" ca="1" si="124"/>
        <v>-3040090944.5901294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-3040090944.5901294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-12667045.602458872</v>
      </c>
      <c r="L2051" s="444">
        <f t="shared" ca="1" si="124"/>
        <v>-3052757990.1925883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-3052757990.1925883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-12719824.959135784</v>
      </c>
      <c r="L2052" s="444">
        <f t="shared" ca="1" si="124"/>
        <v>-3065477815.1517243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-3065477815.1517243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-12772824.229798852</v>
      </c>
      <c r="L2053" s="444">
        <f t="shared" ca="1" si="124"/>
        <v>-3078250639.3815231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-3078250639.3815231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-12826044.330756346</v>
      </c>
      <c r="L2054" s="444">
        <f t="shared" ca="1" si="124"/>
        <v>-3091076683.7122793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-3091076683.7122793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-12879486.182134498</v>
      </c>
      <c r="L2055" s="444">
        <f t="shared" ca="1" si="124"/>
        <v>-3103956169.8944139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-3103956169.8944139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-12933150.707893392</v>
      </c>
      <c r="L2056" s="444">
        <f t="shared" ca="1" si="124"/>
        <v>-3116889320.6023073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-3116889320.6023073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-12987038.835842947</v>
      </c>
      <c r="L2057" s="444">
        <f t="shared" ca="1" si="124"/>
        <v>-3129876359.4381504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-3129876359.4381504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-13041151.497658961</v>
      </c>
      <c r="L2058" s="444">
        <f t="shared" ca="1" si="124"/>
        <v>-3142917510.9358091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-3142917510.9358091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-13095489.628899205</v>
      </c>
      <c r="L2059" s="444">
        <f t="shared" ca="1" si="124"/>
        <v>-3156013000.5647082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-3156013000.5647082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-13150054.169019617</v>
      </c>
      <c r="L2060" s="444">
        <f t="shared" ca="1" si="124"/>
        <v>-3169163054.7337279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-3169163054.7337279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-13204846.061390532</v>
      </c>
      <c r="L2061" s="444">
        <f t="shared" ca="1" si="124"/>
        <v>-3182367900.7951183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-3182367900.7951183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-13259866.253312994</v>
      </c>
      <c r="L2062" s="444">
        <f t="shared" ca="1" si="124"/>
        <v>-3195627767.0484314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-3195627767.0484314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-13315115.69603513</v>
      </c>
      <c r="L2063" s="444">
        <f t="shared" ca="1" si="124"/>
        <v>-3208942882.7444663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-3208942882.7444663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-13370595.34476861</v>
      </c>
      <c r="L2064" s="444">
        <f t="shared" ca="1" si="124"/>
        <v>-3222313478.0892348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-3222313478.0892348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-13426306.158705145</v>
      </c>
      <c r="L2065" s="444">
        <f t="shared" ca="1" si="124"/>
        <v>-3235739784.2479401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-3235739784.2479401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-13482249.101033084</v>
      </c>
      <c r="L2066" s="444">
        <f t="shared" ca="1" si="124"/>
        <v>-3249222033.3489733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-3249222033.3489733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-13538425.138954055</v>
      </c>
      <c r="L2067" s="444">
        <f t="shared" ca="1" si="124"/>
        <v>-3262760458.4879274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-3262760458.4879274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-13594835.243699698</v>
      </c>
      <c r="L2068" s="444">
        <f t="shared" ca="1" si="124"/>
        <v>-3276355293.731627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-3276355293.731627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-13651480.390548445</v>
      </c>
      <c r="L2069" s="444">
        <f t="shared" ca="1" si="124"/>
        <v>-3290006774.1221752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-3290006774.1221752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-13708361.558842396</v>
      </c>
      <c r="L2070" s="444">
        <f t="shared" ca="1" si="124"/>
        <v>-3303715135.6810174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-3303715135.6810174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-13765479.732004238</v>
      </c>
      <c r="L2071" s="444">
        <f t="shared" ca="1" si="124"/>
        <v>-3317480615.4130216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-3317480615.4130216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-13822835.897554256</v>
      </c>
      <c r="L2072" s="444">
        <f t="shared" ca="1" si="124"/>
        <v>-3331303451.310576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-3331303451.310576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-13880431.0471274</v>
      </c>
      <c r="L2073" s="444">
        <f t="shared" ca="1" si="124"/>
        <v>-3345183882.3577032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-3345183882.3577032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-13938266.17649043</v>
      </c>
      <c r="L2074" s="444">
        <f t="shared" ca="1" si="124"/>
        <v>-3359122148.5341935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-3359122148.5341935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-13996342.28555914</v>
      </c>
      <c r="L2075" s="444">
        <f t="shared" ca="1" si="124"/>
        <v>-3373118490.8197527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-3373118490.8197527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-14054660.378415635</v>
      </c>
      <c r="L2076" s="444">
        <f t="shared" ca="1" si="124"/>
        <v>-3387173151.1981683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-3387173151.1981683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-14113221.4633257</v>
      </c>
      <c r="L2077" s="444">
        <f t="shared" ca="1" si="124"/>
        <v>-3401286372.6614938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-3401286372.6614938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-14172026.552756226</v>
      </c>
      <c r="L2078" s="444">
        <f t="shared" ca="1" si="124"/>
        <v>-3415458399.2142501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-3415458399.2142501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-14231076.663392708</v>
      </c>
      <c r="L2079" s="444">
        <f t="shared" ca="1" si="124"/>
        <v>-3429689475.8776426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-3429689475.8776426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-14290372.816156846</v>
      </c>
      <c r="L2080" s="444">
        <f t="shared" ca="1" si="124"/>
        <v>-3443979848.6937995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-3443979848.6937995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-14349916.036224162</v>
      </c>
      <c r="L2081" s="444">
        <f t="shared" ca="1" si="124"/>
        <v>-3458329764.7300239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-3458329764.7300239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-14409707.353041766</v>
      </c>
      <c r="L2082" s="444">
        <f t="shared" ca="1" si="124"/>
        <v>-3472739472.0830655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-3472739472.0830655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-14469747.800346104</v>
      </c>
      <c r="L2083" s="444">
        <f t="shared" ca="1" si="124"/>
        <v>-3487209219.8834114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-3487209219.8834114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-14530038.416180881</v>
      </c>
      <c r="L2084" s="444">
        <f t="shared" ca="1" si="124"/>
        <v>-3501739258.2995925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-3501739258.2995925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-14590580.242914969</v>
      </c>
      <c r="L2085" s="444">
        <f t="shared" ca="1" si="124"/>
        <v>-3516329838.5425076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-3516329838.5425076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-14651374.32726045</v>
      </c>
      <c r="L2086" s="444">
        <f t="shared" ca="1" si="124"/>
        <v>-3530981212.8697681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-3530981212.8697681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-14712421.7202907</v>
      </c>
      <c r="L2087" s="444">
        <f t="shared" ca="1" si="124"/>
        <v>-3545693634.5900588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-3545693634.5900588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-14773723.477458579</v>
      </c>
      <c r="L2088" s="444">
        <f t="shared" ca="1" si="124"/>
        <v>-3560467358.0675173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-3560467358.0675173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-14835280.658614656</v>
      </c>
      <c r="L2089" s="444">
        <f t="shared" ca="1" si="124"/>
        <v>-3575302638.7261319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-3575302638.7261319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-14897094.328025552</v>
      </c>
      <c r="L2090" s="444">
        <f t="shared" ca="1" si="124"/>
        <v>-3590199733.0541573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-3590199733.0541573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-14959165.554392321</v>
      </c>
      <c r="L2091" s="444">
        <f t="shared" ca="1" si="124"/>
        <v>-3605158898.6085496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-3605158898.6085496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-15021495.410868958</v>
      </c>
      <c r="L2092" s="444">
        <f t="shared" ca="1" si="124"/>
        <v>-3620180394.0194187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-3620180394.0194187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-15084084.975080911</v>
      </c>
      <c r="L2093" s="444">
        <f t="shared" ca="1" si="124"/>
        <v>-3635264478.9944997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-3635264478.9944997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-15146935.32914375</v>
      </c>
      <c r="L2094" s="444">
        <f t="shared" ca="1" si="124"/>
        <v>-3650411414.3236432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-3650411414.3236432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-15210047.559681848</v>
      </c>
      <c r="L2095" s="444">
        <f t="shared" ca="1" si="124"/>
        <v>-3665621461.8833251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-3665621461.8833251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-15273422.757847188</v>
      </c>
      <c r="L2096" s="444">
        <f t="shared" ca="1" si="124"/>
        <v>-3680894884.6411724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-3680894884.6411724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-15337062.019338218</v>
      </c>
      <c r="L2097" s="444">
        <f t="shared" ca="1" si="124"/>
        <v>-3696231946.6605105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-3696231946.6605105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-15400966.444418795</v>
      </c>
      <c r="L2098" s="444">
        <f t="shared" ca="1" si="124"/>
        <v>-3711632913.1049294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-3711632913.1049294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-15465137.137937209</v>
      </c>
      <c r="L2099" s="444">
        <f t="shared" ca="1" si="124"/>
        <v>-3727098050.2428665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-3727098050.2428665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-15529575.209345277</v>
      </c>
      <c r="L2100" s="444">
        <f t="shared" ca="1" si="124"/>
        <v>-3742627625.4522119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-3742627625.4522119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-15594281.772717549</v>
      </c>
      <c r="L2101" s="444">
        <f t="shared" ca="1" si="124"/>
        <v>-3758221907.2249293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-3758221907.2249293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-15659257.946770536</v>
      </c>
      <c r="L2102" s="444">
        <f t="shared" ca="1" si="124"/>
        <v>-3773881165.1717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-3773881165.1717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-15724504.854882084</v>
      </c>
      <c r="L2103" s="444">
        <f t="shared" ca="1" si="124"/>
        <v>-3789605670.0265822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-3789605670.0265822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-15790023.625110758</v>
      </c>
      <c r="L2104" s="444">
        <f t="shared" ca="1" si="124"/>
        <v>-3805395693.6516929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-3805395693.6516929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-15855815.390215389</v>
      </c>
      <c r="L2105" s="444">
        <f t="shared" ca="1" si="124"/>
        <v>-3821251509.0419083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-3821251509.0419083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-15921881.287674617</v>
      </c>
      <c r="L2106" s="444">
        <f t="shared" ca="1" si="124"/>
        <v>-3837173390.3295827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-3837173390.3295827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-15988222.459706595</v>
      </c>
      <c r="L2107" s="444">
        <f t="shared" ca="1" si="124"/>
        <v>-3853161612.7892895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-3853161612.7892895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-16054840.053288706</v>
      </c>
      <c r="L2108" s="444">
        <f t="shared" ca="1" si="124"/>
        <v>-3869216452.8425784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-3869216452.8425784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-16121735.220177408</v>
      </c>
      <c r="L2109" s="444">
        <f t="shared" ca="1" si="124"/>
        <v>-3885338188.0627556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-3885338188.0627556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-16188909.116928145</v>
      </c>
      <c r="L2110" s="444">
        <f t="shared" ca="1" si="124"/>
        <v>-3901527097.1796837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-3901527097.1796837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-16256362.904915348</v>
      </c>
      <c r="L2111" s="444">
        <f t="shared" ca="1" si="124"/>
        <v>-3917783460.084599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-3917783460.084599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-16324097.750352496</v>
      </c>
      <c r="L2112" s="444">
        <f t="shared" ca="1" si="124"/>
        <v>-3934107557.8349514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-3934107557.8349514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-16392114.824312299</v>
      </c>
      <c r="L2113" s="444">
        <f t="shared" ca="1" si="124"/>
        <v>-3950499672.6592636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-3950499672.6592636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-16460415.302746931</v>
      </c>
      <c r="L2114" s="444">
        <f t="shared" ca="1" si="124"/>
        <v>-3966960087.9620104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-3966960087.9620104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-16529000.366508376</v>
      </c>
      <c r="L2115" s="444">
        <f t="shared" ca="1" si="124"/>
        <v>-3983489088.3285189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-3983489088.3285189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-16597871.201368826</v>
      </c>
      <c r="L2116" s="444">
        <f t="shared" ca="1" si="124"/>
        <v>-4000086959.5298877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-4000086959.5298877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-16667028.998041198</v>
      </c>
      <c r="L2117" s="444">
        <f t="shared" ca="1" si="124"/>
        <v>-4016753988.5279288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-4016753988.5279288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-16736474.952199703</v>
      </c>
      <c r="L2118" s="444">
        <f t="shared" ca="1" si="124"/>
        <v>-4033490463.4801288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-4033490463.4801288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-16806210.264500536</v>
      </c>
      <c r="L2119" s="444">
        <f t="shared" ca="1" si="124"/>
        <v>-4050296673.7446294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-4050296673.7446294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-16876236.140602622</v>
      </c>
      <c r="L2120" s="444">
        <f t="shared" ca="1" si="124"/>
        <v>-4067172909.885232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-4067172909.885232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-16946553.791188467</v>
      </c>
      <c r="L2121" s="444">
        <f t="shared" ca="1" si="124"/>
        <v>-4084119463.6764202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-4084119463.6764202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-17017164.431985084</v>
      </c>
      <c r="L2122" s="444">
        <f t="shared" ca="1" si="124"/>
        <v>-4101136628.1084051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-4101136628.1084051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-17088069.283785023</v>
      </c>
      <c r="L2123" s="444">
        <f t="shared" ca="1" si="124"/>
        <v>-4118224697.39219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-4118224697.39219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-17159269.572467458</v>
      </c>
      <c r="L2124" s="444">
        <f t="shared" ca="1" si="124"/>
        <v>-4135383966.9646573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-4135383966.9646573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-17230766.529019408</v>
      </c>
      <c r="L2125" s="444">
        <f t="shared" ca="1" si="124"/>
        <v>-4152614733.4936767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-4152614733.4936767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-17302561.389556989</v>
      </c>
      <c r="L2126" s="444">
        <f t="shared" ca="1" si="124"/>
        <v>-4169917294.8832335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-4169917294.8832335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-17374655.395346805</v>
      </c>
      <c r="L2127" s="444">
        <f t="shared" ca="1" si="124"/>
        <v>-4187291950.2785802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-4187291950.2785802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-17447049.792827416</v>
      </c>
      <c r="L2128" s="444">
        <f t="shared" ca="1" si="124"/>
        <v>-4204739000.0714078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-4204739000.0714078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-17519745.833630867</v>
      </c>
      <c r="L2129" s="444">
        <f t="shared" ca="1" si="124"/>
        <v>-4222258745.9050388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-4222258745.9050388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-17592744.774604328</v>
      </c>
      <c r="L2130" s="444">
        <f t="shared" ca="1" si="124"/>
        <v>-4239851490.6796432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-4239851490.6796432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-17666047.877831843</v>
      </c>
      <c r="L2131" s="444">
        <f t="shared" ca="1" si="124"/>
        <v>-4257517538.5574751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-4257517538.5574751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-17739656.410656147</v>
      </c>
      <c r="L2132" s="444">
        <f t="shared" ca="1" si="124"/>
        <v>-4275257194.9681311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-4275257194.9681311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-17813571.645700544</v>
      </c>
      <c r="L2133" s="444">
        <f t="shared" ca="1" si="124"/>
        <v>-4293070766.6138315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-4293070766.6138315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-17887794.860890966</v>
      </c>
      <c r="L2134" s="444">
        <f t="shared" ca="1" si="124"/>
        <v>-4310958561.4747229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-4310958561.4747229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-17962327.339478012</v>
      </c>
      <c r="L2135" s="444">
        <f t="shared" ca="1" si="124"/>
        <v>-4328920888.8142004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-4328920888.8142004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-18037170.37005917</v>
      </c>
      <c r="L2136" s="444">
        <f t="shared" ca="1" si="124"/>
        <v>-4346958059.1842594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-4346958059.1842594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-18112325.246601082</v>
      </c>
      <c r="L2137" s="444">
        <f t="shared" ca="1" si="124"/>
        <v>-4365070384.4308605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-4365070384.4308605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-18187793.26846192</v>
      </c>
      <c r="L2138" s="444">
        <f t="shared" ca="1" si="124"/>
        <v>-4383258177.6993227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-4383258177.6993227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-18263575.740413845</v>
      </c>
      <c r="L2139" s="444">
        <f t="shared" ca="1" si="124"/>
        <v>-4401521753.4397364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-4401521753.4397364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-18339673.972665567</v>
      </c>
      <c r="L2140" s="444">
        <f t="shared" ca="1" si="124"/>
        <v>-4419861427.4124022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-4419861427.4124022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-18416089.280885007</v>
      </c>
      <c r="L2141" s="444">
        <f t="shared" ca="1" si="124"/>
        <v>-4438277516.6932869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-4438277516.6932869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-18492822.986222029</v>
      </c>
      <c r="L2142" s="444">
        <f t="shared" ca="1" si="124"/>
        <v>-4456770339.6795092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-4456770339.6795092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-18569876.415331289</v>
      </c>
      <c r="L2143" s="444">
        <f t="shared" ca="1" si="124"/>
        <v>-4475340216.09484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-4475340216.09484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-18647250.900395166</v>
      </c>
      <c r="L2144" s="444">
        <f t="shared" ca="1" si="124"/>
        <v>-4493987466.9952354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-4493987466.9952354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-18724947.779146813</v>
      </c>
      <c r="L2145" s="444">
        <f t="shared" ca="1" si="124"/>
        <v>-4512712414.7743826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-4512712414.7743826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-18802968.394893259</v>
      </c>
      <c r="L2146" s="444">
        <f t="shared" ca="1" si="124"/>
        <v>-4531515383.1692762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-4531515383.1692762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-18881314.096538652</v>
      </c>
      <c r="L2147" s="444">
        <f t="shared" ca="1" si="124"/>
        <v>-4550396697.2658148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-4550396697.2658148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-18959986.238607563</v>
      </c>
      <c r="L2148" s="444">
        <f t="shared" ca="1" si="124"/>
        <v>-4569356683.5044222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-4569356683.5044222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-19038986.181268424</v>
      </c>
      <c r="L2149" s="444">
        <f t="shared" ca="1" si="124"/>
        <v>-4588395669.6856909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-4588395669.6856909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-19118315.290357046</v>
      </c>
      <c r="L2150" s="444">
        <f t="shared" ca="1" si="124"/>
        <v>-4607513984.9760475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-4607513984.9760475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-19197974.937400199</v>
      </c>
      <c r="L2151" s="444">
        <f t="shared" ca="1" si="124"/>
        <v>-4626711959.9134474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-4626711959.9134474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-19277966.499639362</v>
      </c>
      <c r="L2152" s="444">
        <f t="shared" ca="1" si="124"/>
        <v>-4645989926.4130869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-4645989926.4130869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-19358291.36005453</v>
      </c>
      <c r="L2153" s="444">
        <f t="shared" ca="1" si="124"/>
        <v>-4665348217.7731419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-4665348217.7731419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-19438950.907388091</v>
      </c>
      <c r="L2154" s="444">
        <f t="shared" ca="1" si="124"/>
        <v>-4684787168.6805296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-4684787168.6805296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-19519946.536168873</v>
      </c>
      <c r="L2155" s="444">
        <f t="shared" ca="1" si="124"/>
        <v>-4704307115.2166986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-4704307115.2166986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-19601279.646736246</v>
      </c>
      <c r="L2156" s="444">
        <f t="shared" ca="1" si="124"/>
        <v>-4723908394.8634348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-4723908394.8634348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-19682951.645264313</v>
      </c>
      <c r="L2157" s="444">
        <f t="shared" ca="1" si="124"/>
        <v>-4743591346.5086994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-4743591346.5086994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-19764963.943786249</v>
      </c>
      <c r="L2158" s="444">
        <f t="shared" ca="1" si="124"/>
        <v>-4763356310.452486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-4763356310.452486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-19847317.96021869</v>
      </c>
      <c r="L2159" s="444">
        <f t="shared" ca="1" si="124"/>
        <v>-4783203628.4127045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-4783203628.4127045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-19930015.118386269</v>
      </c>
      <c r="L2160" s="444">
        <f t="shared" ca="1" si="124"/>
        <v>-4803133643.5310907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-4803133643.5310907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-20013056.84804621</v>
      </c>
      <c r="L2161" s="444">
        <f t="shared" ca="1" si="124"/>
        <v>-4823146700.379137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-4823146700.379137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-20096444.584913071</v>
      </c>
      <c r="L2162" s="444">
        <f t="shared" ca="1" si="124"/>
        <v>-4843243144.9640503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-4843243144.9640503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-20180179.770683542</v>
      </c>
      <c r="L2163" s="444">
        <f t="shared" ca="1" si="124"/>
        <v>-4863423324.7347336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-4863423324.7347336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-20264263.853061389</v>
      </c>
      <c r="L2164" s="444">
        <f t="shared" ca="1" si="124"/>
        <v>-4883687588.5877953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-4883687588.5877953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-20348698.285782479</v>
      </c>
      <c r="L2165" s="444">
        <f t="shared" ca="1" si="124"/>
        <v>-4904036286.8735781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-4904036286.8735781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-20433484.528639909</v>
      </c>
      <c r="L2166" s="444">
        <f t="shared" ca="1" si="124"/>
        <v>-4924469771.4022179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-4924469771.4022179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-20518624.047509242</v>
      </c>
      <c r="L2167" s="444">
        <f t="shared" ca="1" si="124"/>
        <v>-4944988395.4497271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-4944988395.4497271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-20604118.314373862</v>
      </c>
      <c r="L2168" s="444">
        <f t="shared" ca="1" si="124"/>
        <v>-4965592513.764101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-4965592513.764101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-20689968.807350419</v>
      </c>
      <c r="L2169" s="444">
        <f t="shared" ca="1" si="124"/>
        <v>-4986282482.5714512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-4986282482.5714512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-20776177.010714378</v>
      </c>
      <c r="L2170" s="444">
        <f t="shared" ca="1" si="124"/>
        <v>-5007058659.5821657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-5007058659.5821657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-20862744.414925691</v>
      </c>
      <c r="L2171" s="444">
        <f t="shared" ca="1" si="124"/>
        <v>-5027921403.9970913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-5027921403.9970913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-20949672.516654547</v>
      </c>
      <c r="L2172" s="444">
        <f t="shared" ca="1" si="124"/>
        <v>-5048871076.5137463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-5048871076.5137463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-21036962.818807274</v>
      </c>
      <c r="L2173" s="444">
        <f t="shared" ca="1" si="124"/>
        <v>-5069908039.3325539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-5069908039.3325539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-21124616.830552306</v>
      </c>
      <c r="L2174" s="444">
        <f t="shared" ca="1" si="124"/>
        <v>-5091032656.163106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-5091032656.163106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-21212636.067346275</v>
      </c>
      <c r="L2175" s="444">
        <f t="shared" ca="1" si="124"/>
        <v>-5112245292.2304525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-5112245292.2304525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-21301022.05096022</v>
      </c>
      <c r="L2176" s="444">
        <f t="shared" ca="1" si="124"/>
        <v>-5133546314.2814131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-5133546314.2814131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-21389776.309505887</v>
      </c>
      <c r="L2177" s="444">
        <f t="shared" ca="1" si="124"/>
        <v>-5154936090.5909185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-5154936090.5909185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-21478900.37746216</v>
      </c>
      <c r="L2178" s="444">
        <f t="shared" ca="1" si="124"/>
        <v>-5176414990.9683809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-5176414990.9683809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-21568395.795701586</v>
      </c>
      <c r="L2179" s="444">
        <f t="shared" ca="1" si="124"/>
        <v>-5197983386.7640829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-5197983386.7640829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-21658264.111517012</v>
      </c>
      <c r="L2180" s="444">
        <f t="shared" ca="1" si="124"/>
        <v>-5219641650.8755999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-5219641650.8755999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-21748506.878648333</v>
      </c>
      <c r="L2181" s="444">
        <f t="shared" ca="1" si="124"/>
        <v>-5241390157.7542486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-5241390157.7542486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-21839125.657309368</v>
      </c>
      <c r="L2182" s="444">
        <f t="shared" ca="1" si="124"/>
        <v>-5263229283.4115582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-5263229283.4115582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-21930122.014214825</v>
      </c>
      <c r="L2183" s="444">
        <f t="shared" ca="1" si="124"/>
        <v>-5285159405.4257727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-5285159405.4257727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-22021497.522607386</v>
      </c>
      <c r="L2184" s="444">
        <f t="shared" ca="1" si="124"/>
        <v>-5307180902.9483805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-5307180902.9483805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-22113253.76228492</v>
      </c>
      <c r="L2185" s="444">
        <f t="shared" ca="1" si="124"/>
        <v>-5329294156.7106657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-5329294156.7106657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-22205392.319627773</v>
      </c>
      <c r="L2186" s="444">
        <f t="shared" ca="1" si="124"/>
        <v>-5351499549.0302935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-5351499549.0302935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-22297914.787626222</v>
      </c>
      <c r="L2187" s="444">
        <f t="shared" ca="1" si="124"/>
        <v>-5373797463.8179197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-5373797463.8179197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-22390822.765907999</v>
      </c>
      <c r="L2188" s="444">
        <f t="shared" ca="1" si="124"/>
        <v>-5396188286.583828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-5396188286.583828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-22484117.860765949</v>
      </c>
      <c r="L2189" s="444">
        <f t="shared" ca="1" si="124"/>
        <v>-5418672404.4445944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-5418672404.4445944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-22577801.685185809</v>
      </c>
      <c r="L2190" s="444">
        <f t="shared" ca="1" si="124"/>
        <v>-5441250206.1297798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-5441250206.1297798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-22671875.858874083</v>
      </c>
      <c r="L2191" s="444">
        <f t="shared" ca="1" si="124"/>
        <v>-5463922081.9886541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-5463922081.9886541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-22766342.008286059</v>
      </c>
      <c r="L2192" s="444">
        <f t="shared" ca="1" si="124"/>
        <v>-5486688423.9969406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-5486688423.9969406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-22861201.766653918</v>
      </c>
      <c r="L2193" s="444">
        <f t="shared" ca="1" si="124"/>
        <v>-5509549625.7635946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-5509549625.7635946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-22956456.774014976</v>
      </c>
      <c r="L2194" s="444">
        <f t="shared" ca="1" si="124"/>
        <v>-5532506082.5376101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-5532506082.5376101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-23052108.67724004</v>
      </c>
      <c r="L2195" s="444">
        <f t="shared" ca="1" si="124"/>
        <v>-5555558191.2148504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-5555558191.2148504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-23148159.130061876</v>
      </c>
      <c r="L2196" s="444">
        <f t="shared" ca="1" si="124"/>
        <v>-5578706350.3449125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-5578706350.3449125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-23244609.793103803</v>
      </c>
      <c r="L2197" s="444">
        <f t="shared" ca="1" si="124"/>
        <v>-5601950960.1380167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-5601950960.1380167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-23341462.333908401</v>
      </c>
      <c r="L2198" s="444">
        <f t="shared" ca="1" si="124"/>
        <v>-5625292422.4719248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-5625292422.4719248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-23438718.426966354</v>
      </c>
      <c r="L2199" s="444">
        <f t="shared" ca="1" si="124"/>
        <v>-5648731140.8988914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-5648731140.8988914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-23536379.753745381</v>
      </c>
      <c r="L2200" s="444">
        <f t="shared" ca="1" si="124"/>
        <v>-5672267520.6526365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-5672267520.6526365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-23634448.00271932</v>
      </c>
      <c r="L2201" s="444">
        <f t="shared" ca="1" si="124"/>
        <v>-5695901968.6553555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-5695901968.6553555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-23732924.869397312</v>
      </c>
      <c r="L2202" s="444">
        <f t="shared" ca="1" si="124"/>
        <v>-5719634893.5247526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-5719634893.5247526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-23831812.056353137</v>
      </c>
      <c r="L2203" s="444">
        <f t="shared" ca="1" si="124"/>
        <v>-5743466705.5811062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-5743466705.5811062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-23931111.273254611</v>
      </c>
      <c r="L2204" s="444">
        <f t="shared" ca="1" si="124"/>
        <v>-5767397816.8543606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-5767397816.8543606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-24030824.23689317</v>
      </c>
      <c r="L2205" s="444">
        <f t="shared" ca="1" si="124"/>
        <v>-5791428641.0912533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-5791428641.0912533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-24130952.671213556</v>
      </c>
      <c r="L2206" s="444">
        <f t="shared" ca="1" si="124"/>
        <v>-5815559593.7624664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-5815559593.7624664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-24231498.30734361</v>
      </c>
      <c r="L2207" s="444">
        <f t="shared" ca="1" si="124"/>
        <v>-5839791092.0698099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-5839791092.0698099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-24332462.883624207</v>
      </c>
      <c r="L2208" s="444">
        <f t="shared" ca="1" si="124"/>
        <v>-5864123554.953434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-5864123554.953434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-24433848.145639308</v>
      </c>
      <c r="L2209" s="444">
        <f t="shared" ca="1" si="124"/>
        <v>-5888557403.0990734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-5888557403.0990734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-24535655.846246138</v>
      </c>
      <c r="L2210" s="444">
        <f t="shared" ca="1" si="124"/>
        <v>-5913093058.9453192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-5913093058.9453192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-24637887.745605495</v>
      </c>
      <c r="L2211" s="444">
        <f t="shared" ca="1" si="124"/>
        <v>-5937730946.6909246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-5937730946.6909246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-24740545.611212187</v>
      </c>
      <c r="L2212" s="444">
        <f t="shared" ca="1" si="124"/>
        <v>-5962471492.3021364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-5962471492.3021364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-24843631.217925567</v>
      </c>
      <c r="L2213" s="444">
        <f t="shared" ca="1" si="124"/>
        <v>-5987315123.5200624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-5987315123.5200624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-24947146.348000258</v>
      </c>
      <c r="L2214" s="444">
        <f t="shared" ca="1" si="124"/>
        <v>-6012262269.868063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-6012262269.868063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-25051092.791116931</v>
      </c>
      <c r="L2215" s="444">
        <f t="shared" ca="1" si="124"/>
        <v>-6037313362.6591797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-6037313362.6591797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-25155472.344413247</v>
      </c>
      <c r="L2216" s="444">
        <f t="shared" ca="1" si="124"/>
        <v>-6062468835.0035925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-6062468835.0035925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-25260286.812514968</v>
      </c>
      <c r="L2217" s="444">
        <f t="shared" ca="1" si="124"/>
        <v>-6087729121.8161077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-6087729121.8161077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-25365538.007567115</v>
      </c>
      <c r="L2218" s="444">
        <f t="shared" ca="1" si="124"/>
        <v>-6113094659.8236752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-6113094659.8236752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-25471227.749265313</v>
      </c>
      <c r="L2219" s="444">
        <f t="shared" ca="1" si="124"/>
        <v>-6138565887.5729408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-6138565887.5729408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-25577357.864887252</v>
      </c>
      <c r="L2220" s="444">
        <f t="shared" ca="1" si="124"/>
        <v>-6164143245.4378281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-6164143245.4378281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-25683930.189324282</v>
      </c>
      <c r="L2221" s="444">
        <f t="shared" ca="1" si="124"/>
        <v>-6189827175.6271524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-6189827175.6271524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-25790946.565113135</v>
      </c>
      <c r="L2222" s="444">
        <f t="shared" ca="1" si="124"/>
        <v>-6215618122.1922655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-6215618122.1922655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-25898408.842467774</v>
      </c>
      <c r="L2223" s="444">
        <f t="shared" ca="1" si="124"/>
        <v>-6241516531.0347328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-6241516531.0347328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-26006318.879311386</v>
      </c>
      <c r="L2224" s="444">
        <f t="shared" ca="1" si="124"/>
        <v>-6267522849.9140444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-6267522849.9140444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-26114678.541308518</v>
      </c>
      <c r="L2225" s="444">
        <f t="shared" ca="1" si="124"/>
        <v>-6293637528.4553528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-6293637528.4553528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-26223489.701897305</v>
      </c>
      <c r="L2226" s="444">
        <f t="shared" ca="1" si="124"/>
        <v>-6319861018.1572504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-6319861018.1572504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-26332754.242321875</v>
      </c>
      <c r="L2227" s="444">
        <f t="shared" ca="1" si="124"/>
        <v>-6346193772.3995724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-6346193772.3995724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-26442474.051664885</v>
      </c>
      <c r="L2228" s="444">
        <f t="shared" ca="1" si="124"/>
        <v>-6372636246.4512377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-6372636246.4512377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-26552651.026880156</v>
      </c>
      <c r="L2229" s="444">
        <f t="shared" ca="1" si="124"/>
        <v>-6399188897.4781179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-6399188897.4781179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-26663287.072825491</v>
      </c>
      <c r="L2230" s="444">
        <f t="shared" ca="1" si="124"/>
        <v>-6425852184.5509434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-6425852184.5509434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-26774384.102295596</v>
      </c>
      <c r="L2231" s="444">
        <f t="shared" ca="1" si="124"/>
        <v>-6452626568.6532393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-6452626568.6532393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-26885944.036055163</v>
      </c>
      <c r="L2232" s="444">
        <f t="shared" ca="1" si="124"/>
        <v>-6479512512.6892948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-6479512512.6892948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-26997968.802872062</v>
      </c>
      <c r="L2233" s="444">
        <f t="shared" ca="1" si="124"/>
        <v>-6506510481.4921665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-6506510481.4921665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-27110460.339550693</v>
      </c>
      <c r="L2234" s="444">
        <f t="shared" ca="1" si="124"/>
        <v>-6533620941.8317175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-6533620941.8317175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-27223420.590965491</v>
      </c>
      <c r="L2235" s="444">
        <f t="shared" ca="1" si="124"/>
        <v>-6560844362.4226828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-6560844362.4226828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-27336851.510094512</v>
      </c>
      <c r="L2236" s="444">
        <f t="shared" ca="1" si="124"/>
        <v>-6588181213.9327774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-6588181213.9327774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-27450755.05805324</v>
      </c>
      <c r="L2237" s="444">
        <f t="shared" ca="1" si="124"/>
        <v>-6615631968.9908304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-6615631968.9908304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-27565133.204128459</v>
      </c>
      <c r="L2238" s="444">
        <f t="shared" ca="1" si="124"/>
        <v>-6643197102.1949587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-6643197102.1949587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-27679987.925812326</v>
      </c>
      <c r="L2239" s="444">
        <f t="shared" ca="1" si="124"/>
        <v>-6670877090.1207714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-6670877090.1207714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-27795321.208836548</v>
      </c>
      <c r="L2240" s="444">
        <f t="shared" ca="1" si="124"/>
        <v>-6698672411.329608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-6698672411.329608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-27911135.0472067</v>
      </c>
      <c r="L2241" s="444">
        <f t="shared" ca="1" si="124"/>
        <v>-6726583546.3768148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-6726583546.3768148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-28027431.443236724</v>
      </c>
      <c r="L2242" s="444">
        <f t="shared" ca="1" si="124"/>
        <v>-6754610977.8200512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-6754610977.8200512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-28144212.407583546</v>
      </c>
      <c r="L2243" s="444">
        <f t="shared" ca="1" si="124"/>
        <v>-6782755190.2276344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-6782755190.2276344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-28261479.959281806</v>
      </c>
      <c r="L2244" s="444">
        <f t="shared" ca="1" si="124"/>
        <v>-6811016670.1869164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-6811016670.1869164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-28379236.125778817</v>
      </c>
      <c r="L2245" s="444">
        <f t="shared" ca="1" si="124"/>
        <v>-6839395906.3126955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-6839395906.3126955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-28497482.942969568</v>
      </c>
      <c r="L2246" s="444">
        <f t="shared" ca="1" si="124"/>
        <v>-6867893389.2556648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-6867893389.2556648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-28616222.455231939</v>
      </c>
      <c r="L2247" s="444">
        <f t="shared" ca="1" si="124"/>
        <v>-6896509611.7108965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-6896509611.7108965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-28735456.71546207</v>
      </c>
      <c r="L2248" s="444">
        <f t="shared" ca="1" si="124"/>
        <v>-6925245068.4263582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-6925245068.4263582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-28855187.785109825</v>
      </c>
      <c r="L2249" s="444">
        <f t="shared" ca="1" si="124"/>
        <v>-6954100256.2114677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-6954100256.2114677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-28975417.734214444</v>
      </c>
      <c r="L2250" s="444">
        <f t="shared" ca="1" si="124"/>
        <v>-6983075673.9456825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-6983075673.9456825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-29096148.641440343</v>
      </c>
      <c r="L2251" s="444">
        <f t="shared" ca="1" si="124"/>
        <v>-7012171822.5871229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-7012171822.5871229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-29217382.594113015</v>
      </c>
      <c r="L2252" s="444">
        <f t="shared" ca="1" si="124"/>
        <v>-7041389205.1812363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-7041389205.1812363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-29339121.68825515</v>
      </c>
      <c r="L2253" s="444">
        <f t="shared" ca="1" si="124"/>
        <v>-7070728326.8694916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-7070728326.8694916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-29461368.028622884</v>
      </c>
      <c r="L2254" s="444">
        <f t="shared" ca="1" si="124"/>
        <v>-7100189694.8981142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-7100189694.8981142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-29584123.728742141</v>
      </c>
      <c r="L2255" s="444">
        <f t="shared" ca="1" si="124"/>
        <v>-7129773818.6268568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-7129773818.6268568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-29707390.91094524</v>
      </c>
      <c r="L2256" s="444">
        <f t="shared" ca="1" si="124"/>
        <v>-7159481209.5378017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-7159481209.5378017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-29831171.706407502</v>
      </c>
      <c r="L2257" s="444">
        <f t="shared" ca="1" si="124"/>
        <v>-7189312381.2442093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-7189312381.2442093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-29955468.255184207</v>
      </c>
      <c r="L2258" s="444">
        <f t="shared" ca="1" si="124"/>
        <v>-7219267849.4993935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-7219267849.4993935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-30080282.706247471</v>
      </c>
      <c r="L2259" s="444">
        <f t="shared" ca="1" si="124"/>
        <v>-7249348132.2056408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-7249348132.2056408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-30205617.217523508</v>
      </c>
      <c r="L2260" s="444">
        <f t="shared" ca="1" si="124"/>
        <v>-7279553749.4231644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-7279553749.4231644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-30331473.955929857</v>
      </c>
      <c r="L2261" s="444">
        <f t="shared" ca="1" si="124"/>
        <v>-7309885223.3790941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-7309885223.3790941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-30457855.097412892</v>
      </c>
      <c r="L2262" s="444">
        <f t="shared" ca="1" si="124"/>
        <v>-7340343078.4765072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-7340343078.4765072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-30584762.826985449</v>
      </c>
      <c r="L2263" s="444">
        <f t="shared" ca="1" si="124"/>
        <v>-7370927841.3034925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-7370927841.3034925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-30712199.338764552</v>
      </c>
      <c r="L2264" s="444">
        <f t="shared" ca="1" si="124"/>
        <v>-7401640040.6422567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-7401640040.6422567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-30840166.836009402</v>
      </c>
      <c r="L2265" s="444">
        <f t="shared" ca="1" si="124"/>
        <v>-7432480207.4782658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-7432480207.4782658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-30968667.531159442</v>
      </c>
      <c r="L2266" s="444">
        <f t="shared" ca="1" si="124"/>
        <v>-7463448875.0094252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-7463448875.0094252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-31097703.645872604</v>
      </c>
      <c r="L2267" s="444">
        <f t="shared" ca="1" si="124"/>
        <v>-7494546578.6552982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-7494546578.6552982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-31227277.411063742</v>
      </c>
      <c r="L2268" s="444">
        <f t="shared" ca="1" si="124"/>
        <v>-7525773856.0663624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-7525773856.0663624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-31357391.066943176</v>
      </c>
      <c r="L2269" s="444">
        <f t="shared" ca="1" si="124"/>
        <v>-7557131247.1333055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-7557131247.1333055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-31488046.863055438</v>
      </c>
      <c r="L2270" s="444">
        <f t="shared" ca="1" si="124"/>
        <v>-7588619293.9963608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-7588619293.9963608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-31619247.058318164</v>
      </c>
      <c r="L2271" s="444">
        <f t="shared" ca="1" si="124"/>
        <v>-7620238541.0546789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-7620238541.0546789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-31750993.921061162</v>
      </c>
      <c r="L2272" s="444">
        <f t="shared" ca="1" si="124"/>
        <v>-7651989534.9757404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-7651989534.9757404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-31883289.729065586</v>
      </c>
      <c r="L2273" s="444">
        <f t="shared" ca="1" si="124"/>
        <v>-7683872824.7048063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-7683872824.7048063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-32016136.769603364</v>
      </c>
      <c r="L2274" s="444">
        <f t="shared" ca="1" si="124"/>
        <v>-7715888961.4744101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-7715888961.4744101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-32149537.339476712</v>
      </c>
      <c r="L2275" s="444">
        <f t="shared" ca="1" si="124"/>
        <v>-7748038498.8138866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-7748038498.8138866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-32283493.745057866</v>
      </c>
      <c r="L2276" s="444">
        <f t="shared" ca="1" si="124"/>
        <v>-7780321992.5589447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-7780321992.5589447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-32418008.302328933</v>
      </c>
      <c r="L2277" s="444">
        <f t="shared" ca="1" si="124"/>
        <v>-7812740000.8612738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-7812740000.8612738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-32553083.336921975</v>
      </c>
      <c r="L2278" s="444">
        <f t="shared" ca="1" si="124"/>
        <v>-7845293084.1981955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-7845293084.1981955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-32688721.184159148</v>
      </c>
      <c r="L2279" s="444">
        <f t="shared" ca="1" si="124"/>
        <v>-7877981805.3823547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-7877981805.3823547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-32824924.189093143</v>
      </c>
      <c r="L2280" s="444">
        <f t="shared" ca="1" si="124"/>
        <v>-7910806729.5714483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-7910806729.5714483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-32961694.7065477</v>
      </c>
      <c r="L2281" s="444">
        <f t="shared" ca="1" si="124"/>
        <v>-7943768424.2779961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-7943768424.2779961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-33099035.101158317</v>
      </c>
      <c r="L2282" s="444">
        <f t="shared" ca="1" si="124"/>
        <v>-7976867459.3791542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-7976867459.3791542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-33236947.74741314</v>
      </c>
      <c r="L2283" s="444">
        <f t="shared" ca="1" si="124"/>
        <v>-8010104407.1265669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-8010104407.1265669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-33375435.029694028</v>
      </c>
      <c r="L2284" s="444">
        <f t="shared" ca="1" si="124"/>
        <v>-8043479842.1562605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-8043479842.1562605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-33514499.342317753</v>
      </c>
      <c r="L2285" s="444">
        <f t="shared" ca="1" si="124"/>
        <v>-8076994341.4985781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-8076994341.4985781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-33654143.089577407</v>
      </c>
      <c r="L2286" s="444">
        <f t="shared" ca="1" si="124"/>
        <v>-8110648484.5881557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-8110648484.5881557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-33794368.685783982</v>
      </c>
      <c r="L2287" s="444">
        <f t="shared" ca="1" si="124"/>
        <v>-8144442853.2739401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-8144442853.2739401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-33935178.555308081</v>
      </c>
      <c r="L2288" s="444">
        <f t="shared" ca="1" si="124"/>
        <v>-8178378031.8292484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-8178378031.8292484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-34076575.132621862</v>
      </c>
      <c r="L2289" s="444">
        <f t="shared" ca="1" si="124"/>
        <v>-8212454606.9618702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-8212454606.9618702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-34218560.862341128</v>
      </c>
      <c r="L2290" s="444">
        <f t="shared" ca="1" si="124"/>
        <v>-8246673167.8242111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-8246673167.8242111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-34361138.199267551</v>
      </c>
      <c r="L2291" s="444">
        <f t="shared" ca="1" si="124"/>
        <v>-8281034306.0234785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-8281034306.0234785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-34504309.60843116</v>
      </c>
      <c r="L2292" s="444">
        <f t="shared" ca="1" si="124"/>
        <v>-8315538615.6319094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-8315538615.6319094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-34648077.565132953</v>
      </c>
      <c r="L2293" s="444">
        <f t="shared" ca="1" si="124"/>
        <v>-8350186693.1970425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-8350186693.1970425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-34792444.554987676</v>
      </c>
      <c r="L2294" s="444">
        <f t="shared" ca="1" si="124"/>
        <v>-8384979137.7520304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-8384979137.7520304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-34937413.073966794</v>
      </c>
      <c r="L2295" s="444">
        <f t="shared" ca="1" si="124"/>
        <v>-8419916550.8259974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-8419916550.8259974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-35082985.628441662</v>
      </c>
      <c r="L2296" s="444">
        <f t="shared" ca="1" si="124"/>
        <v>-8454999536.4544392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-8454999536.4544392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-35229164.735226832</v>
      </c>
      <c r="L2297" s="444">
        <f t="shared" ca="1" si="124"/>
        <v>-8490228701.1896658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-8490228701.1896658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-35375952.921623603</v>
      </c>
      <c r="L2298" s="444">
        <f t="shared" ca="1" si="124"/>
        <v>-8525604654.111289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-8525604654.111289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-35523352.725463703</v>
      </c>
      <c r="L2299" s="444">
        <f t="shared" ca="1" si="124"/>
        <v>-8561128006.8367529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-8561128006.8367529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-35671366.69515314</v>
      </c>
      <c r="L2300" s="444">
        <f t="shared" ca="1" si="124"/>
        <v>-8596799373.5319061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-8596799373.5319061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-35819997.389716275</v>
      </c>
      <c r="L2301" s="444">
        <f t="shared" ca="1" si="124"/>
        <v>-8632619370.9216232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-8632619370.9216232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-35969247.378840096</v>
      </c>
      <c r="L2302" s="444">
        <f t="shared" ca="1" si="124"/>
        <v>-8668588618.3004627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-8668588618.3004627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-36119119.242918596</v>
      </c>
      <c r="L2303" s="444">
        <f t="shared" ref="L2303:L2557" ca="1" si="129">I2303-J2303+K2303</f>
        <v>-8704707737.5433807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-8704707737.5433807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-36269615.573097423</v>
      </c>
      <c r="L2304" s="444">
        <f t="shared" ca="1" si="129"/>
        <v>-8740977353.116478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-8740977353.116478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-36420738.971318655</v>
      </c>
      <c r="L2305" s="444">
        <f t="shared" ca="1" si="129"/>
        <v>-8777398092.0877972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-8777398092.0877972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-36572492.050365821</v>
      </c>
      <c r="L2306" s="444">
        <f t="shared" ca="1" si="129"/>
        <v>-8813970584.1381626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-8813970584.1381626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-36724877.433909014</v>
      </c>
      <c r="L2307" s="444">
        <f t="shared" ca="1" si="129"/>
        <v>-8850695461.5720711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-8850695461.5720711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-36877897.756550297</v>
      </c>
      <c r="L2308" s="444">
        <f t="shared" ca="1" si="129"/>
        <v>-8887573359.3286209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-8887573359.3286209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-37031555.663869254</v>
      </c>
      <c r="L2309" s="444">
        <f t="shared" ca="1" si="129"/>
        <v>-8924604914.9924908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-8924604914.9924908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-37185853.812468708</v>
      </c>
      <c r="L2310" s="444">
        <f t="shared" ca="1" si="129"/>
        <v>-8961790768.8049603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-8961790768.8049603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-37340794.870020665</v>
      </c>
      <c r="L2311" s="444">
        <f t="shared" ca="1" si="129"/>
        <v>-8999131563.6749802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-8999131563.6749802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-37496381.515312418</v>
      </c>
      <c r="L2312" s="444">
        <f t="shared" ca="1" si="129"/>
        <v>-9036627945.1902924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-9036627945.1902924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-37652616.438292883</v>
      </c>
      <c r="L2313" s="444">
        <f t="shared" ca="1" si="129"/>
        <v>-9074280561.6285858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-9074280561.6285858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-37809502.340119109</v>
      </c>
      <c r="L2314" s="444">
        <f t="shared" ca="1" si="129"/>
        <v>-9112090063.9687042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-9112090063.9687042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-37967041.933202937</v>
      </c>
      <c r="L2315" s="444">
        <f t="shared" ca="1" si="129"/>
        <v>-9150057105.901907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-9150057105.901907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-38125237.941257946</v>
      </c>
      <c r="L2316" s="444">
        <f t="shared" ca="1" si="129"/>
        <v>-9188182343.8431644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-9188182343.8431644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-38284093.099346519</v>
      </c>
      <c r="L2317" s="444">
        <f t="shared" ca="1" si="129"/>
        <v>-9226466436.9425106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-9226466436.9425106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-38443610.153927125</v>
      </c>
      <c r="L2318" s="444">
        <f t="shared" ca="1" si="129"/>
        <v>-9264910047.0964375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-9264910047.0964375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-38603791.862901822</v>
      </c>
      <c r="L2319" s="444">
        <f t="shared" ca="1" si="129"/>
        <v>-9303513838.9593391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-9303513838.9593391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-38764640.995663911</v>
      </c>
      <c r="L2320" s="444">
        <f t="shared" ca="1" si="129"/>
        <v>-9342278479.9550037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-9342278479.9550037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-38926160.333145849</v>
      </c>
      <c r="L2321" s="444">
        <f t="shared" ca="1" si="129"/>
        <v>-9381204640.2881489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-9381204640.2881489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-39088352.667867288</v>
      </c>
      <c r="L2322" s="444">
        <f t="shared" ca="1" si="129"/>
        <v>-9420292992.9560165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-9420292992.9560165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-39251220.803983405</v>
      </c>
      <c r="L2323" s="444">
        <f t="shared" ca="1" si="129"/>
        <v>-9459544213.7600002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-9459544213.7600002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-39414767.557333335</v>
      </c>
      <c r="L2324" s="444">
        <f t="shared" ca="1" si="129"/>
        <v>-9498958981.3173332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-9498958981.3173332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-39578995.755488887</v>
      </c>
      <c r="L2325" s="444">
        <f t="shared" ca="1" si="129"/>
        <v>-9538537977.0728226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-9538537977.0728226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-39743908.237803429</v>
      </c>
      <c r="L2326" s="444">
        <f t="shared" ca="1" si="129"/>
        <v>-9578281885.3106251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-9578281885.3106251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-39909507.855460934</v>
      </c>
      <c r="L2327" s="444">
        <f t="shared" ca="1" si="129"/>
        <v>-9618191393.1660862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-9618191393.1660862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-40075797.471525356</v>
      </c>
      <c r="L2328" s="444">
        <f t="shared" ca="1" si="129"/>
        <v>-9658267190.6376114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-9658267190.6376114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-40242779.960990049</v>
      </c>
      <c r="L2329" s="444">
        <f t="shared" ca="1" si="129"/>
        <v>-9698509970.5986023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-9698509970.5986023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-40410458.210827507</v>
      </c>
      <c r="L2330" s="444">
        <f t="shared" ca="1" si="129"/>
        <v>-9738920428.8094292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-9738920428.8094292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-40578835.120039284</v>
      </c>
      <c r="L2331" s="444">
        <f t="shared" ca="1" si="129"/>
        <v>-9779499263.9294682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-9779499263.9294682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-40747913.599706113</v>
      </c>
      <c r="L2332" s="444">
        <f t="shared" ca="1" si="129"/>
        <v>-9820247177.5291748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-9820247177.5291748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-40917696.573038228</v>
      </c>
      <c r="L2333" s="444">
        <f t="shared" ca="1" si="129"/>
        <v>-9861164874.1022129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-9861164874.1022129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-41088186.975425884</v>
      </c>
      <c r="L2334" s="444">
        <f t="shared" ca="1" si="129"/>
        <v>-9902253061.0776386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-9902253061.0776386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-41259387.754490159</v>
      </c>
      <c r="L2335" s="444">
        <f t="shared" ca="1" si="129"/>
        <v>-9943512448.8321285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-9943512448.8321285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-41431301.870133869</v>
      </c>
      <c r="L2336" s="444">
        <f t="shared" ca="1" si="129"/>
        <v>-9984943750.7022629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-9984943750.7022629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-41603932.294592761</v>
      </c>
      <c r="L2337" s="444">
        <f t="shared" ca="1" si="129"/>
        <v>-10026547682.996855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-10026547682.996855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-41777282.012486897</v>
      </c>
      <c r="L2338" s="444">
        <f t="shared" ca="1" si="129"/>
        <v>-10068324965.009342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-10068324965.009342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-41951354.020872258</v>
      </c>
      <c r="L2339" s="444">
        <f t="shared" ca="1" si="129"/>
        <v>-10110276319.030214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-10110276319.030214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-42126151.329292558</v>
      </c>
      <c r="L2340" s="444">
        <f t="shared" ca="1" si="129"/>
        <v>-10152402470.359507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-10152402470.359507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-42301676.959831275</v>
      </c>
      <c r="L2341" s="444">
        <f t="shared" ca="1" si="129"/>
        <v>-10194704147.319338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-10194704147.319338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-42477933.94716391</v>
      </c>
      <c r="L2342" s="444">
        <f t="shared" ca="1" si="129"/>
        <v>-10237182081.266502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-10237182081.266502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-42654925.338610426</v>
      </c>
      <c r="L2343" s="444">
        <f t="shared" ca="1" si="129"/>
        <v>-10279837006.605112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-10279837006.605112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-42832654.194187969</v>
      </c>
      <c r="L2344" s="444">
        <f t="shared" ca="1" si="129"/>
        <v>-10322669660.799299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-10322669660.799299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-43011123.586663745</v>
      </c>
      <c r="L2345" s="444">
        <f t="shared" ca="1" si="129"/>
        <v>-10365680784.385963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-10365680784.385963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-43190336.60160818</v>
      </c>
      <c r="L2346" s="444">
        <f t="shared" ca="1" si="129"/>
        <v>-10408871120.987572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-10408871120.987572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-43370296.337448217</v>
      </c>
      <c r="L2347" s="444">
        <f t="shared" ca="1" si="129"/>
        <v>-10452241417.32502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-10452241417.32502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-43551005.905520916</v>
      </c>
      <c r="L2348" s="444">
        <f t="shared" ca="1" si="129"/>
        <v>-10495792423.230541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-10495792423.230541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-43732468.430127256</v>
      </c>
      <c r="L2349" s="444">
        <f t="shared" ca="1" si="129"/>
        <v>-10539524891.660669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-10539524891.660669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-43914687.048586123</v>
      </c>
      <c r="L2350" s="444">
        <f t="shared" ca="1" si="129"/>
        <v>-10583439578.709255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-10583439578.709255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-44097664.911288559</v>
      </c>
      <c r="L2351" s="444">
        <f t="shared" ca="1" si="129"/>
        <v>-10627537243.620544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-10627537243.620544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-44281405.181752264</v>
      </c>
      <c r="L2352" s="444">
        <f t="shared" ca="1" si="129"/>
        <v>-10671818648.802298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-10671818648.802298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-44465911.036676243</v>
      </c>
      <c r="L2353" s="444">
        <f t="shared" ca="1" si="129"/>
        <v>-10716284559.838974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-10716284559.838974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-44651185.665995724</v>
      </c>
      <c r="L2354" s="444">
        <f t="shared" ca="1" si="129"/>
        <v>-10760935745.504971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-10760935745.504971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-44837232.27293738</v>
      </c>
      <c r="L2355" s="444">
        <f t="shared" ca="1" si="129"/>
        <v>-10805772977.777908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-10805772977.777908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-45024054.074074619</v>
      </c>
      <c r="L2356" s="444">
        <f t="shared" ca="1" si="129"/>
        <v>-10850797031.851982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-10850797031.851982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-45211654.29938326</v>
      </c>
      <c r="L2357" s="444">
        <f t="shared" ca="1" si="129"/>
        <v>-10896008686.151365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-10896008686.151365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-45400036.192297354</v>
      </c>
      <c r="L2358" s="444">
        <f t="shared" ca="1" si="129"/>
        <v>-10941408722.343662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-10941408722.343662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-45589203.00976526</v>
      </c>
      <c r="L2359" s="444">
        <f t="shared" ca="1" si="129"/>
        <v>-10986997925.353428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-10986997925.353428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-45779158.022305951</v>
      </c>
      <c r="L2360" s="444">
        <f t="shared" ca="1" si="129"/>
        <v>-11032777083.375734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-11032777083.375734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-45969904.514065556</v>
      </c>
      <c r="L2361" s="444">
        <f t="shared" ca="1" si="129"/>
        <v>-11078746987.889799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-11078746987.889799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-46161445.78287416</v>
      </c>
      <c r="L2362" s="444">
        <f t="shared" ca="1" si="129"/>
        <v>-11124908433.672674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-11124908433.672674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-46353785.140302807</v>
      </c>
      <c r="L2363" s="444">
        <f t="shared" ca="1" si="129"/>
        <v>-11171262218.812977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-11171262218.812977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-46546925.911720738</v>
      </c>
      <c r="L2364" s="444">
        <f t="shared" ca="1" si="129"/>
        <v>-11217809144.724697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-11217809144.724697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-46740871.436352901</v>
      </c>
      <c r="L2365" s="444">
        <f t="shared" ca="1" si="129"/>
        <v>-11264550016.161051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-11264550016.161051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-46935625.067337714</v>
      </c>
      <c r="L2366" s="444">
        <f t="shared" ca="1" si="129"/>
        <v>-11311485641.228388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-11311485641.228388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-47131190.171784952</v>
      </c>
      <c r="L2367" s="444">
        <f t="shared" ca="1" si="129"/>
        <v>-11358616831.400173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-11358616831.400173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-47327570.130834058</v>
      </c>
      <c r="L2368" s="444">
        <f t="shared" ca="1" si="129"/>
        <v>-11405944401.531008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-11405944401.531008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-47524768.33971253</v>
      </c>
      <c r="L2369" s="444">
        <f t="shared" ca="1" si="129"/>
        <v>-11453469169.87072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-11453469169.87072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-47722788.207794666</v>
      </c>
      <c r="L2370" s="444">
        <f t="shared" ca="1" si="129"/>
        <v>-11501191958.078514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-11501191958.078514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-47921633.158660471</v>
      </c>
      <c r="L2371" s="444">
        <f t="shared" ca="1" si="129"/>
        <v>-11549113591.237175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-11549113591.237175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-48121306.630154893</v>
      </c>
      <c r="L2372" s="444">
        <f t="shared" ca="1" si="129"/>
        <v>-11597234897.867331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-11597234897.867331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-48321812.074447207</v>
      </c>
      <c r="L2373" s="444">
        <f t="shared" ca="1" si="129"/>
        <v>-11645556709.941778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-11645556709.941778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-48523152.958090745</v>
      </c>
      <c r="L2374" s="444">
        <f t="shared" ca="1" si="129"/>
        <v>-11694079862.899868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-11694079862.899868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-48725332.762082785</v>
      </c>
      <c r="L2375" s="444">
        <f t="shared" ca="1" si="129"/>
        <v>-11742805195.661951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-11742805195.661951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-48928354.981924795</v>
      </c>
      <c r="L2376" s="444">
        <f t="shared" ca="1" si="129"/>
        <v>-11791733550.643875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-11791733550.643875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-49132223.127682813</v>
      </c>
      <c r="L2377" s="444">
        <f t="shared" ca="1" si="129"/>
        <v>-11840865773.771559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-11840865773.771559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-49336940.72404816</v>
      </c>
      <c r="L2378" s="444">
        <f t="shared" ca="1" si="129"/>
        <v>-11890202714.495607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-11890202714.495607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-49542511.310398363</v>
      </c>
      <c r="L2379" s="444">
        <f t="shared" ca="1" si="129"/>
        <v>-11939745225.806005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-11939745225.806005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-49748938.440858357</v>
      </c>
      <c r="L2380" s="444">
        <f t="shared" ca="1" si="129"/>
        <v>-11989494164.246864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-11989494164.246864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-49956225.684361935</v>
      </c>
      <c r="L2381" s="444">
        <f t="shared" ca="1" si="129"/>
        <v>-12039450389.931227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-12039450389.931227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-50164376.624713443</v>
      </c>
      <c r="L2382" s="444">
        <f t="shared" ca="1" si="129"/>
        <v>-12089614766.555941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-12089614766.555941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-50373394.86064975</v>
      </c>
      <c r="L2383" s="444">
        <f t="shared" ca="1" si="129"/>
        <v>-12139988161.41659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-12139988161.41659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-50583284.005902454</v>
      </c>
      <c r="L2384" s="444">
        <f t="shared" ca="1" si="129"/>
        <v>-12190571445.422493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-12190571445.422493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-50794047.689260386</v>
      </c>
      <c r="L2385" s="444">
        <f t="shared" ca="1" si="129"/>
        <v>-12241365493.111753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-12241365493.111753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-51005689.554632306</v>
      </c>
      <c r="L2386" s="444">
        <f t="shared" ca="1" si="129"/>
        <v>-12292371182.666386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-12292371182.666386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-51218213.261109941</v>
      </c>
      <c r="L2387" s="444">
        <f t="shared" ca="1" si="129"/>
        <v>-12343589395.927496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-12343589395.927496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-51431622.483031236</v>
      </c>
      <c r="L2388" s="444">
        <f t="shared" ca="1" si="129"/>
        <v>-12395021018.410526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-12395021018.410526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-51645920.910043858</v>
      </c>
      <c r="L2389" s="444">
        <f t="shared" ca="1" si="129"/>
        <v>-12446666939.32057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-12446666939.32057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-51861112.24716904</v>
      </c>
      <c r="L2390" s="444">
        <f t="shared" ca="1" si="129"/>
        <v>-12498528051.567739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-12498528051.567739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-52077200.21486558</v>
      </c>
      <c r="L2391" s="444">
        <f t="shared" ca="1" si="129"/>
        <v>-12550605251.782604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-12550605251.782604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-52294188.549094185</v>
      </c>
      <c r="L2392" s="444">
        <f t="shared" ca="1" si="129"/>
        <v>-12602899440.331697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-12602899440.331697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-52512081.001382075</v>
      </c>
      <c r="L2393" s="444">
        <f t="shared" ca="1" si="129"/>
        <v>-12655411521.33308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-12655411521.33308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-52730881.338887833</v>
      </c>
      <c r="L2394" s="444">
        <f t="shared" ca="1" si="129"/>
        <v>-12708142402.671968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-12708142402.671968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-52950593.344466537</v>
      </c>
      <c r="L2395" s="444">
        <f t="shared" ca="1" si="129"/>
        <v>-12761092996.016436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-12761092996.016436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-53171220.816735148</v>
      </c>
      <c r="L2396" s="444">
        <f t="shared" ca="1" si="129"/>
        <v>-12814264216.83317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-12814264216.83317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-53392767.570138209</v>
      </c>
      <c r="L2397" s="444">
        <f t="shared" ca="1" si="129"/>
        <v>-12867656984.403309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-12867656984.403309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-53615237.435013786</v>
      </c>
      <c r="L2398" s="444">
        <f t="shared" ca="1" si="129"/>
        <v>-12921272221.838324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-12921272221.838324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-53838634.257659681</v>
      </c>
      <c r="L2399" s="444">
        <f t="shared" ca="1" si="129"/>
        <v>-12975110856.095984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-12975110856.095984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-54062961.900399931</v>
      </c>
      <c r="L2400" s="444">
        <f t="shared" ca="1" si="129"/>
        <v>-13029173817.996384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-13029173817.996384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-54288224.241651595</v>
      </c>
      <c r="L2401" s="444">
        <f t="shared" ca="1" si="129"/>
        <v>-13083462042.238035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-13083462042.238035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-54514425.175991811</v>
      </c>
      <c r="L2402" s="444">
        <f t="shared" ca="1" si="129"/>
        <v>-13137976467.414026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-13137976467.414026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-54741568.614225112</v>
      </c>
      <c r="L2403" s="444">
        <f t="shared" ca="1" si="129"/>
        <v>-13192718036.028252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-13192718036.028252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-54969658.483451046</v>
      </c>
      <c r="L2404" s="444">
        <f t="shared" ca="1" si="129"/>
        <v>-13247687694.511703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-13247687694.511703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-55198698.727132097</v>
      </c>
      <c r="L2405" s="444">
        <f t="shared" ca="1" si="129"/>
        <v>-13302886393.238836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-13302886393.238836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-55428693.305161819</v>
      </c>
      <c r="L2406" s="444">
        <f t="shared" ca="1" si="129"/>
        <v>-13358315086.543999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-13358315086.543999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-55659646.19393333</v>
      </c>
      <c r="L2407" s="444">
        <f t="shared" ca="1" si="129"/>
        <v>-13413974732.737932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-13413974732.737932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-55891561.386408053</v>
      </c>
      <c r="L2408" s="444">
        <f t="shared" ca="1" si="129"/>
        <v>-13469866294.12434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-13469866294.12434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-56124442.892184757</v>
      </c>
      <c r="L2409" s="444">
        <f t="shared" ca="1" si="129"/>
        <v>-13525990737.016525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-13525990737.016525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-56358294.737568863</v>
      </c>
      <c r="L2410" s="444">
        <f t="shared" ca="1" si="129"/>
        <v>-13582349031.754095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-13582349031.754095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-56593120.965642065</v>
      </c>
      <c r="L2411" s="444">
        <f t="shared" ca="1" si="129"/>
        <v>-13638942152.719738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-13638942152.719738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-56828925.636332244</v>
      </c>
      <c r="L2412" s="444">
        <f t="shared" ca="1" si="129"/>
        <v>-13695771078.35607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-13695771078.35607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-57065712.826483622</v>
      </c>
      <c r="L2413" s="444">
        <f t="shared" ca="1" si="129"/>
        <v>-13752836791.182552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-13752836791.182552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-57303486.6299273</v>
      </c>
      <c r="L2414" s="444">
        <f t="shared" ca="1" si="129"/>
        <v>-13810140277.812479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-13810140277.812479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-57542251.157551996</v>
      </c>
      <c r="L2415" s="444">
        <f t="shared" ca="1" si="129"/>
        <v>-13867682528.970032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-13867682528.970032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-57782010.537375137</v>
      </c>
      <c r="L2416" s="444">
        <f t="shared" ca="1" si="129"/>
        <v>-13925464539.507406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-13925464539.507406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-58022768.914614193</v>
      </c>
      <c r="L2417" s="444">
        <f t="shared" ca="1" si="129"/>
        <v>-13983487308.42202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-13983487308.42202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-58264530.451758407</v>
      </c>
      <c r="L2418" s="444">
        <f t="shared" ca="1" si="129"/>
        <v>-14041751838.873779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-14041751838.873779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-58507299.328640744</v>
      </c>
      <c r="L2419" s="444">
        <f t="shared" ca="1" si="129"/>
        <v>-14100259138.202419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-14100259138.202419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-58751079.742510088</v>
      </c>
      <c r="L2420" s="444">
        <f t="shared" ca="1" si="129"/>
        <v>-14159010217.944929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-14159010217.944929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-58995875.908103868</v>
      </c>
      <c r="L2421" s="444">
        <f t="shared" ca="1" si="129"/>
        <v>-14218006093.853033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-14218006093.853033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-59241692.057720959</v>
      </c>
      <c r="L2422" s="444">
        <f t="shared" ca="1" si="129"/>
        <v>-14277247785.910753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-14277247785.910753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-59488532.441294804</v>
      </c>
      <c r="L2423" s="444">
        <f t="shared" ca="1" si="129"/>
        <v>-14336736318.352049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-14336736318.352049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-59736401.326466866</v>
      </c>
      <c r="L2424" s="444">
        <f t="shared" ca="1" si="129"/>
        <v>-14396472719.678516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-14396472719.678516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-59985302.998660482</v>
      </c>
      <c r="L2425" s="444">
        <f t="shared" ca="1" si="129"/>
        <v>-14456458022.677177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-14456458022.677177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-60235241.761154905</v>
      </c>
      <c r="L2426" s="444">
        <f t="shared" ca="1" si="129"/>
        <v>-14516693264.438332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-14516693264.438332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-60486221.93515972</v>
      </c>
      <c r="L2427" s="444">
        <f t="shared" ca="1" si="129"/>
        <v>-14577179486.373491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-14577179486.373491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-60738247.859889552</v>
      </c>
      <c r="L2428" s="444">
        <f t="shared" ca="1" si="129"/>
        <v>-14637917734.233381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-14637917734.233381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-60991323.892639086</v>
      </c>
      <c r="L2429" s="444">
        <f t="shared" ca="1" si="129"/>
        <v>-14698909058.12602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-14698909058.12602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-61245454.408858426</v>
      </c>
      <c r="L2430" s="444">
        <f t="shared" ca="1" si="129"/>
        <v>-14760154512.53488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-14760154512.53488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-61500643.802228667</v>
      </c>
      <c r="L2431" s="444">
        <f t="shared" ca="1" si="129"/>
        <v>-14821655156.337109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-14821655156.337109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-61756896.48473794</v>
      </c>
      <c r="L2432" s="444">
        <f t="shared" ca="1" si="129"/>
        <v>-14883412052.821846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-14883412052.821846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-62014216.886757694</v>
      </c>
      <c r="L2433" s="444">
        <f t="shared" ca="1" si="129"/>
        <v>-14945426269.708603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-14945426269.708603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-62272609.457119167</v>
      </c>
      <c r="L2434" s="444">
        <f t="shared" ca="1" si="129"/>
        <v>-15007698879.165722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-15007698879.165722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-62532078.663190499</v>
      </c>
      <c r="L2435" s="444">
        <f t="shared" ca="1" si="129"/>
        <v>-15070230957.828913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-15070230957.828913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-62792628.990953796</v>
      </c>
      <c r="L2436" s="444">
        <f t="shared" ca="1" si="129"/>
        <v>-15133023586.819866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-15133023586.819866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-63054264.945082769</v>
      </c>
      <c r="L2437" s="444">
        <f t="shared" ca="1" si="129"/>
        <v>-15196077851.76495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-15196077851.76495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-63316991.049020626</v>
      </c>
      <c r="L2438" s="444">
        <f t="shared" ca="1" si="129"/>
        <v>-15259394842.813971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-15259394842.813971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-63580811.84505821</v>
      </c>
      <c r="L2439" s="444">
        <f t="shared" ca="1" si="129"/>
        <v>-15322975654.659029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-15322975654.659029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-63845731.894412629</v>
      </c>
      <c r="L2440" s="444">
        <f t="shared" ca="1" si="129"/>
        <v>-15386821386.553442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-15386821386.553442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-64111755.777306005</v>
      </c>
      <c r="L2441" s="444">
        <f t="shared" ca="1" si="129"/>
        <v>-15450933142.330748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-15450933142.330748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-64378888.09304478</v>
      </c>
      <c r="L2442" s="444">
        <f t="shared" ca="1" si="129"/>
        <v>-15515312030.423792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-15515312030.423792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-64647133.460099131</v>
      </c>
      <c r="L2443" s="444">
        <f t="shared" ca="1" si="129"/>
        <v>-15579959163.88389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-15579959163.88389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-64916496.516182885</v>
      </c>
      <c r="L2444" s="444">
        <f t="shared" ca="1" si="129"/>
        <v>-15644875660.400072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-15644875660.400072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-65186981.918333635</v>
      </c>
      <c r="L2445" s="444">
        <f t="shared" ca="1" si="129"/>
        <v>-15710062642.318405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-15710062642.318405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-65458594.342993364</v>
      </c>
      <c r="L2446" s="444">
        <f t="shared" ca="1" si="129"/>
        <v>-15775521236.661398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-15775521236.661398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-65731338.486089155</v>
      </c>
      <c r="L2447" s="444">
        <f t="shared" ca="1" si="129"/>
        <v>-15841252575.147488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-15841252575.147488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-66005219.063114531</v>
      </c>
      <c r="L2448" s="444">
        <f t="shared" ca="1" si="129"/>
        <v>-15907257794.210602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-15907257794.210602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-66280240.809210837</v>
      </c>
      <c r="L2449" s="444">
        <f t="shared" ca="1" si="129"/>
        <v>-15973538035.019814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-15973538035.019814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-66556408.479249224</v>
      </c>
      <c r="L2450" s="444">
        <f t="shared" ca="1" si="129"/>
        <v>-16040094443.499063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-16040094443.499063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-66833726.847912766</v>
      </c>
      <c r="L2451" s="444">
        <f t="shared" ca="1" si="129"/>
        <v>-16106928170.346975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-16106928170.346975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-67112200.709779069</v>
      </c>
      <c r="L2452" s="444">
        <f t="shared" ca="1" si="129"/>
        <v>-16174040371.056755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-16174040371.056755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-67391834.879403144</v>
      </c>
      <c r="L2453" s="444">
        <f t="shared" ca="1" si="129"/>
        <v>-16241432205.936159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-16241432205.936159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-67672634.191400677</v>
      </c>
      <c r="L2454" s="444">
        <f t="shared" ca="1" si="129"/>
        <v>-16309104840.12756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-16309104840.12756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-67954603.500531495</v>
      </c>
      <c r="L2455" s="444">
        <f t="shared" ca="1" si="129"/>
        <v>-16377059443.628092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-16377059443.628092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-68237747.681783721</v>
      </c>
      <c r="L2456" s="444">
        <f t="shared" ca="1" si="129"/>
        <v>-16445297191.309875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-16445297191.309875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-68522071.630457819</v>
      </c>
      <c r="L2457" s="444">
        <f t="shared" ca="1" si="129"/>
        <v>-16513819262.940332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-16513819262.940332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-68807580.262251392</v>
      </c>
      <c r="L2458" s="444">
        <f t="shared" ca="1" si="129"/>
        <v>-16582626843.202583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-16582626843.202583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-69094278.513344094</v>
      </c>
      <c r="L2459" s="444">
        <f t="shared" ca="1" si="129"/>
        <v>-16651721121.715927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-16651721121.715927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-69382171.340483025</v>
      </c>
      <c r="L2460" s="444">
        <f t="shared" ca="1" si="129"/>
        <v>-16721103293.05641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-16721103293.05641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-69671263.721068367</v>
      </c>
      <c r="L2461" s="444">
        <f t="shared" ca="1" si="129"/>
        <v>-16790774556.777477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-16790774556.777477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-69961560.653239489</v>
      </c>
      <c r="L2462" s="444">
        <f t="shared" ca="1" si="129"/>
        <v>-16860736117.430717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-16860736117.430717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-70253067.15596132</v>
      </c>
      <c r="L2463" s="444">
        <f t="shared" ca="1" si="129"/>
        <v>-16930989184.586679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-16930989184.586679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-70545788.269111156</v>
      </c>
      <c r="L2464" s="444">
        <f t="shared" ca="1" si="129"/>
        <v>-17001534972.855791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-17001534972.855791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-70839729.0535658</v>
      </c>
      <c r="L2465" s="444">
        <f t="shared" ca="1" si="129"/>
        <v>-17072374701.909357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-17072374701.909357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-71134894.591288984</v>
      </c>
      <c r="L2466" s="444">
        <f t="shared" ca="1" si="129"/>
        <v>-17143509596.500647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-17143509596.500647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-71431289.985419363</v>
      </c>
      <c r="L2467" s="444">
        <f t="shared" ca="1" si="129"/>
        <v>-17214940886.486065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-17214940886.486065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-71728920.360358596</v>
      </c>
      <c r="L2468" s="444">
        <f t="shared" ca="1" si="129"/>
        <v>-17286669806.846424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-17286669806.846424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-72027790.861860096</v>
      </c>
      <c r="L2469" s="444">
        <f t="shared" ca="1" si="129"/>
        <v>-17358697597.708282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-17358697597.708282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-72327906.657117844</v>
      </c>
      <c r="L2470" s="444">
        <f t="shared" ca="1" si="129"/>
        <v>-17431025504.365402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-17431025504.365402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-72629272.934855849</v>
      </c>
      <c r="L2471" s="444">
        <f t="shared" ca="1" si="129"/>
        <v>-17503654777.300259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-17503654777.300259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-72931894.90541774</v>
      </c>
      <c r="L2472" s="444">
        <f t="shared" ca="1" si="129"/>
        <v>-17576586672.205677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-17576586672.205677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-73235777.800856993</v>
      </c>
      <c r="L2473" s="444">
        <f t="shared" ca="1" si="129"/>
        <v>-17649822450.006535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-17649822450.006535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-73540926.875027224</v>
      </c>
      <c r="L2474" s="444">
        <f t="shared" ca="1" si="129"/>
        <v>-17723363376.881561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-17723363376.881561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-73847347.403673172</v>
      </c>
      <c r="L2475" s="444">
        <f t="shared" ca="1" si="129"/>
        <v>-17797210724.285233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-17797210724.285233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-74155044.684521794</v>
      </c>
      <c r="L2476" s="444">
        <f t="shared" ca="1" si="129"/>
        <v>-17871365768.969753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-17871365768.969753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-74464024.037373975</v>
      </c>
      <c r="L2477" s="444">
        <f t="shared" ca="1" si="129"/>
        <v>-17945829793.007126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-17945829793.007126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-74774290.804196358</v>
      </c>
      <c r="L2478" s="444">
        <f t="shared" ca="1" si="129"/>
        <v>-18020604083.811321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-18020604083.811321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-75085850.349213839</v>
      </c>
      <c r="L2479" s="444">
        <f t="shared" ca="1" si="129"/>
        <v>-18095689934.160534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-18095689934.160534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-75398708.059002221</v>
      </c>
      <c r="L2480" s="444">
        <f t="shared" ca="1" si="129"/>
        <v>-18171088642.219536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-18171088642.219536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-75712869.342581391</v>
      </c>
      <c r="L2481" s="444">
        <f t="shared" ca="1" si="129"/>
        <v>-18246801511.562119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-18246801511.562119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-76028339.631508827</v>
      </c>
      <c r="L2482" s="444">
        <f t="shared" ca="1" si="129"/>
        <v>-18322829851.193626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-18322829851.193626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-76345124.379973441</v>
      </c>
      <c r="L2483" s="444">
        <f t="shared" ca="1" si="129"/>
        <v>-18399174975.573601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-18399174975.573601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-76663229.064889997</v>
      </c>
      <c r="L2484" s="444">
        <f t="shared" ca="1" si="129"/>
        <v>-18475838204.638493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-18475838204.638493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-76982659.185993716</v>
      </c>
      <c r="L2485" s="444">
        <f t="shared" ca="1" si="129"/>
        <v>-18552820863.824486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-18552820863.824486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-77303420.265935361</v>
      </c>
      <c r="L2486" s="444">
        <f t="shared" ca="1" si="129"/>
        <v>-18630124284.09042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-18630124284.09042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-77625517.850376755</v>
      </c>
      <c r="L2487" s="444">
        <f t="shared" ca="1" si="129"/>
        <v>-18707749801.940796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-18707749801.940796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-77948957.508086652</v>
      </c>
      <c r="L2488" s="444">
        <f t="shared" ca="1" si="129"/>
        <v>-18785698759.448883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-18785698759.448883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-78273744.831037015</v>
      </c>
      <c r="L2489" s="444">
        <f t="shared" ca="1" si="129"/>
        <v>-18863972504.279919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-18863972504.279919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-78599885.434499666</v>
      </c>
      <c r="L2490" s="444">
        <f t="shared" ca="1" si="129"/>
        <v>-18942572389.714417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-18942572389.714417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-78927384.957143396</v>
      </c>
      <c r="L2491" s="444">
        <f t="shared" ca="1" si="129"/>
        <v>-19021499774.671558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-19021499774.671558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-79256249.061131492</v>
      </c>
      <c r="L2492" s="444">
        <f t="shared" ca="1" si="129"/>
        <v>-19100756023.732689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-19100756023.732689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-79586483.432219535</v>
      </c>
      <c r="L2493" s="444">
        <f t="shared" ca="1" si="129"/>
        <v>-19180342507.164909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-19180342507.164909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-79918093.779853791</v>
      </c>
      <c r="L2494" s="444">
        <f t="shared" ca="1" si="129"/>
        <v>-19260260600.944763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-19260260600.944763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-80251085.837269843</v>
      </c>
      <c r="L2495" s="444">
        <f t="shared" ca="1" si="129"/>
        <v>-19340511686.782032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-19340511686.782032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-80585465.361591801</v>
      </c>
      <c r="L2496" s="444">
        <f t="shared" ca="1" si="129"/>
        <v>-19421097152.143623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-19421097152.143623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-80921238.133931756</v>
      </c>
      <c r="L2497" s="444">
        <f t="shared" ca="1" si="129"/>
        <v>-19502018390.277554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-19502018390.277554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-81258409.959489807</v>
      </c>
      <c r="L2498" s="444">
        <f t="shared" ca="1" si="129"/>
        <v>-19583276800.237041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-19583276800.237041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-81596986.667654335</v>
      </c>
      <c r="L2499" s="444">
        <f t="shared" ca="1" si="129"/>
        <v>-19664873786.904697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-19664873786.904697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-81936974.112102911</v>
      </c>
      <c r="L2500" s="444">
        <f t="shared" ca="1" si="129"/>
        <v>-19746810761.0168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-19746810761.0168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-82278378.170903325</v>
      </c>
      <c r="L2501" s="444">
        <f t="shared" ca="1" si="129"/>
        <v>-19829089139.187702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-19829089139.187702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-82621204.746615425</v>
      </c>
      <c r="L2502" s="444">
        <f t="shared" ca="1" si="129"/>
        <v>-19911710343.934319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-19911710343.934319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-82965459.766392991</v>
      </c>
      <c r="L2503" s="444">
        <f t="shared" ca="1" si="129"/>
        <v>-19994675803.70071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-19994675803.70071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-83311149.182086289</v>
      </c>
      <c r="L2504" s="444">
        <f t="shared" ca="1" si="129"/>
        <v>-20077986952.882797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-20077986952.882797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-83658278.97034499</v>
      </c>
      <c r="L2505" s="444">
        <f t="shared" ca="1" si="129"/>
        <v>-20161645231.853142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-20161645231.853142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-84006855.132721424</v>
      </c>
      <c r="L2506" s="444">
        <f t="shared" ca="1" si="129"/>
        <v>-20245652086.985863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-20245652086.985863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-84356883.695774421</v>
      </c>
      <c r="L2507" s="444">
        <f t="shared" ca="1" si="129"/>
        <v>-20330008970.681637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-20330008970.681637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-84708370.71117349</v>
      </c>
      <c r="L2508" s="444">
        <f t="shared" ca="1" si="129"/>
        <v>-20414717341.392811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-20414717341.392811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-85061322.255803376</v>
      </c>
      <c r="L2509" s="444">
        <f t="shared" ca="1" si="129"/>
        <v>-20499778663.648613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-20499778663.648613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-85415744.431869224</v>
      </c>
      <c r="L2510" s="444">
        <f t="shared" ca="1" si="129"/>
        <v>-20585194408.080482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-20585194408.080482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-85771643.36700201</v>
      </c>
      <c r="L2511" s="444">
        <f t="shared" ca="1" si="129"/>
        <v>-20670966051.447483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-20670966051.447483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-86129025.214364514</v>
      </c>
      <c r="L2512" s="444">
        <f t="shared" ca="1" si="129"/>
        <v>-20757095076.661846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-20757095076.661846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-86487896.152757689</v>
      </c>
      <c r="L2513" s="444">
        <f t="shared" ca="1" si="129"/>
        <v>-20843582972.814606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-20843582972.814606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-86848262.386727527</v>
      </c>
      <c r="L2514" s="444">
        <f t="shared" ca="1" si="129"/>
        <v>-20930431235.201332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-20930431235.201332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-87210130.146672219</v>
      </c>
      <c r="L2515" s="444">
        <f t="shared" ca="1" si="129"/>
        <v>-21017641365.348003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-21017641365.348003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-87573505.688950017</v>
      </c>
      <c r="L2516" s="444">
        <f t="shared" ca="1" si="129"/>
        <v>-21105214871.036953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-21105214871.036953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-87938395.295987308</v>
      </c>
      <c r="L2517" s="444">
        <f t="shared" ca="1" si="129"/>
        <v>-21193153266.332939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-21193153266.332939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-88304805.276387244</v>
      </c>
      <c r="L2518" s="444">
        <f t="shared" ca="1" si="129"/>
        <v>-21281458071.609325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-21281458071.609325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-88672741.965038851</v>
      </c>
      <c r="L2519" s="444">
        <f t="shared" ca="1" si="129"/>
        <v>-21370130813.574364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-21370130813.574364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-89042211.723226517</v>
      </c>
      <c r="L2520" s="444">
        <f t="shared" ca="1" si="129"/>
        <v>-21459173025.297588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-21459173025.297588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-89413220.938739955</v>
      </c>
      <c r="L2521" s="444">
        <f t="shared" ca="1" si="129"/>
        <v>-21548586246.236328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-21548586246.236328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-89785776.025984704</v>
      </c>
      <c r="L2522" s="444">
        <f t="shared" ca="1" si="129"/>
        <v>-21638372022.262314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-21638372022.262314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-90159883.426092967</v>
      </c>
      <c r="L2523" s="444">
        <f t="shared" ca="1" si="129"/>
        <v>-21728531905.688408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-21728531905.688408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-90535549.607035026</v>
      </c>
      <c r="L2524" s="444">
        <f t="shared" ca="1" si="129"/>
        <v>-21819067455.295444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-21819067455.295444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-90912781.063731015</v>
      </c>
      <c r="L2525" s="444">
        <f t="shared" ca="1" si="129"/>
        <v>-21909980236.359177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-21909980236.359177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-91291584.318163231</v>
      </c>
      <c r="L2526" s="444">
        <f t="shared" ca="1" si="129"/>
        <v>-22001271820.677341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-22001271820.677341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-91671965.919488922</v>
      </c>
      <c r="L2527" s="444">
        <f t="shared" ca="1" si="129"/>
        <v>-22092943786.596832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-22092943786.596832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-92053932.444153473</v>
      </c>
      <c r="L2528" s="444">
        <f t="shared" ca="1" si="129"/>
        <v>-22184997719.040985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-22184997719.040985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-92437490.496004105</v>
      </c>
      <c r="L2529" s="444">
        <f t="shared" ca="1" si="129"/>
        <v>-22277435209.536987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-22277435209.536987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-92822646.70640412</v>
      </c>
      <c r="L2530" s="444">
        <f t="shared" ca="1" si="129"/>
        <v>-22370257856.243393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-22370257856.243393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-93209407.734347463</v>
      </c>
      <c r="L2531" s="444">
        <f t="shared" ca="1" si="129"/>
        <v>-22463467263.977741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-22463467263.977741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-93597780.266573921</v>
      </c>
      <c r="L2532" s="444">
        <f t="shared" ca="1" si="129"/>
        <v>-22557065044.244316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-22557065044.244316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-93987771.017684653</v>
      </c>
      <c r="L2533" s="444">
        <f t="shared" ca="1" si="129"/>
        <v>-22651052815.262001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-22651052815.262001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-94379386.730258331</v>
      </c>
      <c r="L2534" s="444">
        <f t="shared" ca="1" si="129"/>
        <v>-22745432201.99226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-22745432201.99226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-94772634.174967751</v>
      </c>
      <c r="L2535" s="444">
        <f t="shared" ca="1" si="129"/>
        <v>-22840204836.167229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-22840204836.167229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-95167520.150696784</v>
      </c>
      <c r="L2536" s="444">
        <f t="shared" ca="1" si="129"/>
        <v>-22935372356.317924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-22935372356.317924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-95564051.484658018</v>
      </c>
      <c r="L2537" s="444">
        <f t="shared" ca="1" si="129"/>
        <v>-23030936407.802582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-23030936407.802582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-95962235.032510757</v>
      </c>
      <c r="L2538" s="444">
        <f t="shared" ca="1" si="129"/>
        <v>-23126898642.835091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-23126898642.835091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-96362077.678479537</v>
      </c>
      <c r="L2539" s="444">
        <f t="shared" ca="1" si="129"/>
        <v>-23223260720.513569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-23223260720.513569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-96763586.33547321</v>
      </c>
      <c r="L2540" s="444">
        <f t="shared" ca="1" si="129"/>
        <v>-23320024306.849041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-23320024306.849041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-97166767.945204332</v>
      </c>
      <c r="L2541" s="444">
        <f t="shared" ca="1" si="129"/>
        <v>-23417191074.794247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-23417191074.794247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-97571629.478309363</v>
      </c>
      <c r="L2542" s="444">
        <f t="shared" ca="1" si="129"/>
        <v>-23514762704.272556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-23514762704.272556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-97978177.934468985</v>
      </c>
      <c r="L2543" s="444">
        <f t="shared" ca="1" si="129"/>
        <v>-23612740882.207024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-23612740882.207024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-98386420.342529267</v>
      </c>
      <c r="L2544" s="444">
        <f t="shared" ca="1" si="129"/>
        <v>-23711127302.549553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-23711127302.549553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-98796363.760623142</v>
      </c>
      <c r="L2545" s="444">
        <f t="shared" ca="1" si="129"/>
        <v>-23809923666.310177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-23809923666.310177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-99208015.276292399</v>
      </c>
      <c r="L2546" s="444">
        <f t="shared" ca="1" si="129"/>
        <v>-23909131681.586468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-23909131681.586468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-99621382.006610274</v>
      </c>
      <c r="L2547" s="444">
        <f t="shared" ca="1" si="129"/>
        <v>-24008753063.593079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-24008753063.593079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-100036471.0983045</v>
      </c>
      <c r="L2548" s="444">
        <f t="shared" ca="1" si="129"/>
        <v>-24108789534.691383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-24108789534.691383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-100453289.72788076</v>
      </c>
      <c r="L2549" s="444">
        <f t="shared" ca="1" si="129"/>
        <v>-24209242824.419266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-24209242824.419266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-100871845.10174695</v>
      </c>
      <c r="L2550" s="444">
        <f t="shared" ca="1" si="129"/>
        <v>-24310114669.521011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-24310114669.521011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-101292144.45633754</v>
      </c>
      <c r="L2551" s="444">
        <f t="shared" ca="1" si="129"/>
        <v>-24411406813.977348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-24411406813.977348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-101714195.05823895</v>
      </c>
      <c r="L2552" s="444">
        <f t="shared" ca="1" si="129"/>
        <v>-24513121009.035587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-24513121009.035587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-102138004.20431495</v>
      </c>
      <c r="L2553" s="444">
        <f t="shared" ca="1" si="129"/>
        <v>-24615259013.239902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-24615259013.239902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-102563579.22183293</v>
      </c>
      <c r="L2554" s="444">
        <f t="shared" ca="1" si="129"/>
        <v>-24717822592.461735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-24717822592.461735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-102990927.46859056</v>
      </c>
      <c r="L2555" s="444">
        <f t="shared" ca="1" si="129"/>
        <v>-24820813519.930325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-24820813519.930325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-103420056.33304302</v>
      </c>
      <c r="L2556" s="444">
        <f t="shared" ca="1" si="129"/>
        <v>-24924233576.263367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-24924233576.263367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-103850973.2344307</v>
      </c>
      <c r="L2557" s="444">
        <f t="shared" ca="1" si="129"/>
        <v>-25028084549.497799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-25028084549.497799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-104283685.62290749</v>
      </c>
      <c r="L2558" s="444">
        <f t="shared" ref="L2558:L2812" ca="1" si="134">I2558-J2558+K2558</f>
        <v>-25132368235.120705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-25132368235.120705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-104718200.9796696</v>
      </c>
      <c r="L2559" s="444">
        <f t="shared" ca="1" si="134"/>
        <v>-25237086436.100376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-25237086436.100376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-105154526.81708489</v>
      </c>
      <c r="L2560" s="444">
        <f t="shared" ca="1" si="134"/>
        <v>-25342240962.917461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-25342240962.917461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-105592670.67882276</v>
      </c>
      <c r="L2561" s="444">
        <f t="shared" ca="1" si="134"/>
        <v>-25447833633.596283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-25447833633.596283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-106032640.13998452</v>
      </c>
      <c r="L2562" s="444">
        <f t="shared" ca="1" si="134"/>
        <v>-25553866273.736267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-25553866273.736267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-106474442.80723445</v>
      </c>
      <c r="L2563" s="444">
        <f t="shared" ca="1" si="134"/>
        <v>-25660340716.543503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-25660340716.543503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-106918086.31893127</v>
      </c>
      <c r="L2564" s="444">
        <f t="shared" ca="1" si="134"/>
        <v>-25767258802.862434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-25767258802.862434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-107363578.34526014</v>
      </c>
      <c r="L2565" s="444">
        <f t="shared" ca="1" si="134"/>
        <v>-25874622381.207695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-25874622381.207695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-107810926.58836539</v>
      </c>
      <c r="L2566" s="444">
        <f t="shared" ca="1" si="134"/>
        <v>-25982433307.796059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-25982433307.796059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-108260138.78248358</v>
      </c>
      <c r="L2567" s="444">
        <f t="shared" ca="1" si="134"/>
        <v>-26090693446.578541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-26090693446.578541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-108711222.69407725</v>
      </c>
      <c r="L2568" s="444">
        <f t="shared" ca="1" si="134"/>
        <v>-26199404669.272617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-26199404669.272617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-109164186.12196924</v>
      </c>
      <c r="L2569" s="444">
        <f t="shared" ca="1" si="134"/>
        <v>-26308568855.394588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-26308568855.394588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-109619036.89747745</v>
      </c>
      <c r="L2570" s="444">
        <f t="shared" ca="1" si="134"/>
        <v>-26418187892.292065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-26418187892.292065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-110075782.88455027</v>
      </c>
      <c r="L2571" s="444">
        <f t="shared" ca="1" si="134"/>
        <v>-26528263675.176617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-26528263675.176617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-110534431.97990257</v>
      </c>
      <c r="L2572" s="444">
        <f t="shared" ca="1" si="134"/>
        <v>-26638798107.156521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-26638798107.156521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-110994992.11315216</v>
      </c>
      <c r="L2573" s="444">
        <f t="shared" ca="1" si="134"/>
        <v>-26749793099.269672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-26749793099.269672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-111457471.24695696</v>
      </c>
      <c r="L2574" s="444">
        <f t="shared" ca="1" si="134"/>
        <v>-26861250570.516628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-26861250570.516628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-111921877.37715262</v>
      </c>
      <c r="L2575" s="444">
        <f t="shared" ca="1" si="134"/>
        <v>-26973172447.89378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-26973172447.89378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-112388218.53289077</v>
      </c>
      <c r="L2576" s="444">
        <f t="shared" ca="1" si="134"/>
        <v>-27085560666.42667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-27085560666.42667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-112856502.7767778</v>
      </c>
      <c r="L2577" s="444">
        <f t="shared" ca="1" si="134"/>
        <v>-27198417169.203449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-27198417169.203449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-113326738.20501439</v>
      </c>
      <c r="L2578" s="444">
        <f t="shared" ca="1" si="134"/>
        <v>-27311743907.408463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-27311743907.408463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-113798932.94753526</v>
      </c>
      <c r="L2579" s="444">
        <f t="shared" ca="1" si="134"/>
        <v>-27425542840.355999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-27425542840.355999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-114273095.16815001</v>
      </c>
      <c r="L2580" s="444">
        <f t="shared" ca="1" si="134"/>
        <v>-27539815935.524151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-27539815935.524151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-114749233.06468396</v>
      </c>
      <c r="L2581" s="444">
        <f t="shared" ca="1" si="134"/>
        <v>-27654565168.588837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-27654565168.588837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-115227354.86912014</v>
      </c>
      <c r="L2582" s="444">
        <f t="shared" ca="1" si="134"/>
        <v>-27769792523.457958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-27769792523.457958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-115707468.84774147</v>
      </c>
      <c r="L2583" s="444">
        <f t="shared" ca="1" si="134"/>
        <v>-27885499992.305698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-27885499992.305698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-116189583.30127375</v>
      </c>
      <c r="L2584" s="444">
        <f t="shared" ca="1" si="134"/>
        <v>-28001689575.606972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-28001689575.606972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-116673706.56502904</v>
      </c>
      <c r="L2585" s="444">
        <f t="shared" ca="1" si="134"/>
        <v>-28118363282.172001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-28118363282.172001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-117159847.00904998</v>
      </c>
      <c r="L2586" s="444">
        <f t="shared" ca="1" si="134"/>
        <v>-28235523129.181049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-28235523129.181049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-117648013.03825438</v>
      </c>
      <c r="L2587" s="444">
        <f t="shared" ca="1" si="134"/>
        <v>-28353171142.219303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-28353171142.219303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-118138213.09258041</v>
      </c>
      <c r="L2588" s="444">
        <f t="shared" ca="1" si="134"/>
        <v>-28471309355.311882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-28471309355.311882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-118630455.64713284</v>
      </c>
      <c r="L2589" s="444">
        <f t="shared" ca="1" si="134"/>
        <v>-28589939810.959015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-28589939810.959015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-119124749.21232922</v>
      </c>
      <c r="L2590" s="444">
        <f t="shared" ca="1" si="134"/>
        <v>-28709064560.171345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-28709064560.171345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-119621102.33404727</v>
      </c>
      <c r="L2591" s="444">
        <f t="shared" ca="1" si="134"/>
        <v>-28828685662.50539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-28828685662.50539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-120119523.59377247</v>
      </c>
      <c r="L2592" s="444">
        <f t="shared" ca="1" si="134"/>
        <v>-28948805186.099163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-28948805186.099163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-120620021.60874653</v>
      </c>
      <c r="L2593" s="444">
        <f t="shared" ca="1" si="134"/>
        <v>-29069425207.707909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-29069425207.707909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-121122605.03211629</v>
      </c>
      <c r="L2594" s="444">
        <f t="shared" ca="1" si="134"/>
        <v>-29190547812.740025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-29190547812.740025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-121627282.55308345</v>
      </c>
      <c r="L2595" s="444">
        <f t="shared" ca="1" si="134"/>
        <v>-29312175095.29311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-29312175095.29311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-122134062.89705463</v>
      </c>
      <c r="L2596" s="444">
        <f t="shared" ca="1" si="134"/>
        <v>-29434309158.190163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-29434309158.190163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-122642954.82579234</v>
      </c>
      <c r="L2597" s="444">
        <f t="shared" ca="1" si="134"/>
        <v>-29556952113.015957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-29556952113.015957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-123153967.13756646</v>
      </c>
      <c r="L2598" s="444">
        <f t="shared" ca="1" si="134"/>
        <v>-29680106080.153522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-29680106080.153522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-123667108.66730635</v>
      </c>
      <c r="L2599" s="444">
        <f t="shared" ca="1" si="134"/>
        <v>-29803773188.820827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-29803773188.820827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-124182388.28675345</v>
      </c>
      <c r="L2600" s="444">
        <f t="shared" ca="1" si="134"/>
        <v>-29927955577.107582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-29927955577.107582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-124699814.90461493</v>
      </c>
      <c r="L2601" s="444">
        <f t="shared" ca="1" si="134"/>
        <v>-30052655392.012196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-30052655392.012196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-125219397.46671747</v>
      </c>
      <c r="L2602" s="444">
        <f t="shared" ca="1" si="134"/>
        <v>-30177874789.478912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-30177874789.478912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-125741144.95616211</v>
      </c>
      <c r="L2603" s="444">
        <f t="shared" ca="1" si="134"/>
        <v>-30303615934.435074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-30303615934.435074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-126265066.39347945</v>
      </c>
      <c r="L2604" s="444">
        <f t="shared" ca="1" si="134"/>
        <v>-30429881000.828552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-30429881000.828552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-126791170.83678564</v>
      </c>
      <c r="L2605" s="444">
        <f t="shared" ca="1" si="134"/>
        <v>-30556672171.665337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-30556672171.665337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-127319467.38193889</v>
      </c>
      <c r="L2606" s="444">
        <f t="shared" ca="1" si="134"/>
        <v>-30683991639.047276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-30683991639.047276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-127849965.16269697</v>
      </c>
      <c r="L2607" s="444">
        <f t="shared" ca="1" si="134"/>
        <v>-30811841604.209972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-30811841604.209972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-128382673.35087489</v>
      </c>
      <c r="L2608" s="444">
        <f t="shared" ca="1" si="134"/>
        <v>-30940224277.560848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-30940224277.560848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-128917601.15650354</v>
      </c>
      <c r="L2609" s="444">
        <f t="shared" ca="1" si="134"/>
        <v>-31069141878.71735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-31069141878.71735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-129454757.82798895</v>
      </c>
      <c r="L2610" s="444">
        <f t="shared" ca="1" si="134"/>
        <v>-31198596636.545338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-31198596636.545338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-129994152.65227224</v>
      </c>
      <c r="L2611" s="444">
        <f t="shared" ca="1" si="134"/>
        <v>-31328590789.197609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-31328590789.197609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-130535794.95499003</v>
      </c>
      <c r="L2612" s="444">
        <f t="shared" ca="1" si="134"/>
        <v>-31459126584.152599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-31459126584.152599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-131079694.10063583</v>
      </c>
      <c r="L2613" s="444">
        <f t="shared" ca="1" si="134"/>
        <v>-31590206278.253235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-31590206278.253235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-131625859.49272181</v>
      </c>
      <c r="L2614" s="444">
        <f t="shared" ca="1" si="134"/>
        <v>-31721832137.745956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-31721832137.745956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-132174300.57394148</v>
      </c>
      <c r="L2615" s="444">
        <f t="shared" ca="1" si="134"/>
        <v>-31854006438.319897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-31854006438.319897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-132725026.8263329</v>
      </c>
      <c r="L2616" s="444">
        <f t="shared" ca="1" si="134"/>
        <v>-31986731465.146229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-31986731465.146229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-133278047.77144261</v>
      </c>
      <c r="L2617" s="444">
        <f t="shared" ca="1" si="134"/>
        <v>-32120009512.917671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-32120009512.917671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-133833372.97049029</v>
      </c>
      <c r="L2618" s="444">
        <f t="shared" ca="1" si="134"/>
        <v>-32253842885.888161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-32253842885.888161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-134391012.02453399</v>
      </c>
      <c r="L2619" s="444">
        <f t="shared" ca="1" si="134"/>
        <v>-32388233897.912693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-32388233897.912693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-134950974.57463619</v>
      </c>
      <c r="L2620" s="444">
        <f t="shared" ca="1" si="134"/>
        <v>-32523184872.487328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-32523184872.487328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-135513270.30203053</v>
      </c>
      <c r="L2621" s="444">
        <f t="shared" ca="1" si="134"/>
        <v>-32658698142.789356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-32658698142.789356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-136077908.928289</v>
      </c>
      <c r="L2622" s="444">
        <f t="shared" ca="1" si="134"/>
        <v>-32794776051.717644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-32794776051.717644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-136644900.21549019</v>
      </c>
      <c r="L2623" s="444">
        <f t="shared" ca="1" si="134"/>
        <v>-32931420951.933132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-32931420951.933132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-137214253.96638805</v>
      </c>
      <c r="L2624" s="444">
        <f t="shared" ca="1" si="134"/>
        <v>-33068635205.899521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-33068635205.899521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-137785980.02458134</v>
      </c>
      <c r="L2625" s="444">
        <f t="shared" ca="1" si="134"/>
        <v>-33206421185.924103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-33206421185.924103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-138360088.27468374</v>
      </c>
      <c r="L2626" s="444">
        <f t="shared" ca="1" si="134"/>
        <v>-33344781274.198788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-33344781274.198788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-138936588.64249492</v>
      </c>
      <c r="L2627" s="444">
        <f t="shared" ca="1" si="134"/>
        <v>-33483717862.841282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-33483717862.841282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-139515491.09517202</v>
      </c>
      <c r="L2628" s="444">
        <f t="shared" ca="1" si="134"/>
        <v>-33623233353.936455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-33623233353.936455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-140096805.64140189</v>
      </c>
      <c r="L2629" s="444">
        <f t="shared" ca="1" si="134"/>
        <v>-33763330159.577858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-33763330159.577858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-140680542.33157441</v>
      </c>
      <c r="L2630" s="444">
        <f t="shared" ca="1" si="134"/>
        <v>-33904010701.909431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-33904010701.909431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-141266711.25795597</v>
      </c>
      <c r="L2631" s="444">
        <f t="shared" ca="1" si="134"/>
        <v>-34045277413.167389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-34045277413.167389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-141855322.55486411</v>
      </c>
      <c r="L2632" s="444">
        <f t="shared" ca="1" si="134"/>
        <v>-34187132735.722252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-34187132735.722252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-142446386.39884272</v>
      </c>
      <c r="L2633" s="444">
        <f t="shared" ca="1" si="134"/>
        <v>-34329579122.121094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-34329579122.121094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-143039913.00883788</v>
      </c>
      <c r="L2634" s="444">
        <f t="shared" ca="1" si="134"/>
        <v>-34472619035.129929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-34472619035.129929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-143635912.6463747</v>
      </c>
      <c r="L2635" s="444">
        <f t="shared" ca="1" si="134"/>
        <v>-34616254947.776306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-34616254947.776306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-144234395.61573461</v>
      </c>
      <c r="L2636" s="444">
        <f t="shared" ca="1" si="134"/>
        <v>-34760489343.392044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-34760489343.392044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-144835372.26413351</v>
      </c>
      <c r="L2637" s="444">
        <f t="shared" ca="1" si="134"/>
        <v>-34905324715.656181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-34905324715.656181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-145438852.98190075</v>
      </c>
      <c r="L2638" s="444">
        <f t="shared" ca="1" si="134"/>
        <v>-35050763568.638084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-35050763568.638084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-146044848.20265868</v>
      </c>
      <c r="L2639" s="444">
        <f t="shared" ca="1" si="134"/>
        <v>-35196808416.840744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-35196808416.840744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-146653368.40350309</v>
      </c>
      <c r="L2640" s="444">
        <f t="shared" ca="1" si="134"/>
        <v>-35343461785.244247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-35343461785.244247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-147264424.10518438</v>
      </c>
      <c r="L2641" s="444">
        <f t="shared" ca="1" si="134"/>
        <v>-35490726209.349434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-35490726209.349434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-147878025.8722893</v>
      </c>
      <c r="L2642" s="444">
        <f t="shared" ca="1" si="134"/>
        <v>-35638604235.221725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-35638604235.221725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-148494184.31342384</v>
      </c>
      <c r="L2643" s="444">
        <f t="shared" ca="1" si="134"/>
        <v>-35787098419.535149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-35787098419.535149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-149112910.08139646</v>
      </c>
      <c r="L2644" s="444">
        <f t="shared" ca="1" si="134"/>
        <v>-35936211329.616547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-35936211329.616547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-149734213.87340227</v>
      </c>
      <c r="L2645" s="444">
        <f t="shared" ca="1" si="134"/>
        <v>-36085945543.489952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-36085945543.489952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-150358106.43120813</v>
      </c>
      <c r="L2646" s="444">
        <f t="shared" ca="1" si="134"/>
        <v>-36236303649.921158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-36236303649.921158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-150984598.54133815</v>
      </c>
      <c r="L2647" s="444">
        <f t="shared" ca="1" si="134"/>
        <v>-36387288248.462494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-36387288248.462494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-151613701.03526038</v>
      </c>
      <c r="L2648" s="444">
        <f t="shared" ca="1" si="134"/>
        <v>-36538901949.497757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-36538901949.497757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-152245424.789574</v>
      </c>
      <c r="L2649" s="444">
        <f t="shared" ca="1" si="134"/>
        <v>-36691147374.287331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-36691147374.287331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-152879780.72619721</v>
      </c>
      <c r="L2650" s="444">
        <f t="shared" ca="1" si="134"/>
        <v>-36844027155.013527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-36844027155.013527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-153516779.81255636</v>
      </c>
      <c r="L2651" s="444">
        <f t="shared" ca="1" si="134"/>
        <v>-36997543934.82608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-36997543934.82608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-154156433.06177533</v>
      </c>
      <c r="L2652" s="444">
        <f t="shared" ca="1" si="134"/>
        <v>-37151700367.887856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-37151700367.887856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-154798751.53286606</v>
      </c>
      <c r="L2653" s="444">
        <f t="shared" ca="1" si="134"/>
        <v>-37306499119.420723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-37306499119.420723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-155443746.33091968</v>
      </c>
      <c r="L2654" s="444">
        <f t="shared" ca="1" si="134"/>
        <v>-37461942865.75164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-37461942865.75164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-156091428.60729849</v>
      </c>
      <c r="L2655" s="444">
        <f t="shared" ca="1" si="134"/>
        <v>-37618034294.35894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-37618034294.35894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-156741809.55982891</v>
      </c>
      <c r="L2656" s="444">
        <f t="shared" ca="1" si="134"/>
        <v>-37774776103.91877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-37774776103.91877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-157394900.43299487</v>
      </c>
      <c r="L2657" s="444">
        <f t="shared" ca="1" si="134"/>
        <v>-37932171004.351768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-37932171004.351768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-158050712.51813236</v>
      </c>
      <c r="L2658" s="444">
        <f t="shared" ca="1" si="134"/>
        <v>-38090221716.869904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-38090221716.869904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-158709257.15362459</v>
      </c>
      <c r="L2659" s="444">
        <f t="shared" ca="1" si="134"/>
        <v>-38248930974.023529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-38248930974.023529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-159370545.72509804</v>
      </c>
      <c r="L2660" s="444">
        <f t="shared" ca="1" si="134"/>
        <v>-38408301519.748627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-38408301519.748627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-160034589.66561928</v>
      </c>
      <c r="L2661" s="444">
        <f t="shared" ca="1" si="134"/>
        <v>-38568336109.414246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-38568336109.414246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-160701400.45589268</v>
      </c>
      <c r="L2662" s="444">
        <f t="shared" ca="1" si="134"/>
        <v>-38729037509.87014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-38729037509.87014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-161370989.62445891</v>
      </c>
      <c r="L2663" s="444">
        <f t="shared" ca="1" si="134"/>
        <v>-38890408499.494598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-38890408499.494598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-162043368.74789417</v>
      </c>
      <c r="L2664" s="444">
        <f t="shared" ca="1" si="134"/>
        <v>-39052451868.242493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-39052451868.242493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-162718549.45101038</v>
      </c>
      <c r="L2665" s="444">
        <f t="shared" ca="1" si="134"/>
        <v>-39215170417.693504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-39215170417.693504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-163396543.40705627</v>
      </c>
      <c r="L2666" s="444">
        <f t="shared" ca="1" si="134"/>
        <v>-39378566961.100563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-39378566961.100563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-164077362.337919</v>
      </c>
      <c r="L2667" s="444">
        <f t="shared" ca="1" si="134"/>
        <v>-39542644323.438484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-39542644323.438484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-164761018.01432702</v>
      </c>
      <c r="L2668" s="444">
        <f t="shared" ca="1" si="134"/>
        <v>-39707405341.452812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-39707405341.452812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-165447522.25605339</v>
      </c>
      <c r="L2669" s="444">
        <f t="shared" ca="1" si="134"/>
        <v>-39872852863.708862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-39872852863.708862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-166136886.93212026</v>
      </c>
      <c r="L2670" s="444">
        <f t="shared" ca="1" si="134"/>
        <v>-40038989750.640984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-40038989750.640984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-166829123.96100411</v>
      </c>
      <c r="L2671" s="444">
        <f t="shared" ca="1" si="134"/>
        <v>-40205818874.60199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-40205818874.60199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-167524245.31084162</v>
      </c>
      <c r="L2672" s="444">
        <f t="shared" ca="1" si="134"/>
        <v>-40373343119.912834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-40373343119.912834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-168222262.9996368</v>
      </c>
      <c r="L2673" s="444">
        <f t="shared" ca="1" si="134"/>
        <v>-40541565382.912468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-40541565382.912468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-168923189.09546861</v>
      </c>
      <c r="L2674" s="444">
        <f t="shared" ca="1" si="134"/>
        <v>-40710488572.007935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-40710488572.007935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-169627035.71669972</v>
      </c>
      <c r="L2675" s="444">
        <f t="shared" ca="1" si="134"/>
        <v>-40880115607.724632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-40880115607.724632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-170333815.03218597</v>
      </c>
      <c r="L2676" s="444">
        <f t="shared" ca="1" si="134"/>
        <v>-41050449422.756821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-41050449422.756821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-171043539.26148674</v>
      </c>
      <c r="L2677" s="444">
        <f t="shared" ca="1" si="134"/>
        <v>-41221492962.018311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-41221492962.018311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-171756220.67507631</v>
      </c>
      <c r="L2678" s="444">
        <f t="shared" ca="1" si="134"/>
        <v>-41393249182.69339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-41393249182.69339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-172471871.5945558</v>
      </c>
      <c r="L2679" s="444">
        <f t="shared" ca="1" si="134"/>
        <v>-41565721054.287949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-41565721054.287949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-173190504.39286646</v>
      </c>
      <c r="L2680" s="444">
        <f t="shared" ca="1" si="134"/>
        <v>-41738911558.680817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-41738911558.680817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-173912131.49450341</v>
      </c>
      <c r="L2681" s="444">
        <f t="shared" ca="1" si="134"/>
        <v>-41912823690.175323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-41912823690.175323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-174636765.37573051</v>
      </c>
      <c r="L2682" s="444">
        <f t="shared" ca="1" si="134"/>
        <v>-42087460455.551056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-42087460455.551056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-175364418.56479606</v>
      </c>
      <c r="L2683" s="444">
        <f t="shared" ca="1" si="134"/>
        <v>-42262824874.115852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-42262824874.115852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-176095103.64214939</v>
      </c>
      <c r="L2684" s="444">
        <f t="shared" ca="1" si="134"/>
        <v>-42438919977.758003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-42438919977.758003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-176828833.24065834</v>
      </c>
      <c r="L2685" s="444">
        <f t="shared" ca="1" si="134"/>
        <v>-42615748810.998665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-42615748810.998665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-177565620.04582778</v>
      </c>
      <c r="L2686" s="444">
        <f t="shared" ca="1" si="134"/>
        <v>-42793314431.044495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-42793314431.044495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-178305476.79601872</v>
      </c>
      <c r="L2687" s="444">
        <f t="shared" ca="1" si="134"/>
        <v>-42971619907.840515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-42971619907.840515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-179048416.2826688</v>
      </c>
      <c r="L2688" s="444">
        <f t="shared" ca="1" si="134"/>
        <v>-43150668324.123184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-43150668324.123184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-179794451.35051328</v>
      </c>
      <c r="L2689" s="444">
        <f t="shared" ca="1" si="134"/>
        <v>-43330462775.473694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-43330462775.473694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-180543594.89780706</v>
      </c>
      <c r="L2690" s="444">
        <f t="shared" ca="1" si="134"/>
        <v>-43511006370.371498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-43511006370.371498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-181295859.8765479</v>
      </c>
      <c r="L2691" s="444">
        <f t="shared" ca="1" si="134"/>
        <v>-43692302230.248047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-43692302230.248047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-182051259.2927002</v>
      </c>
      <c r="L2692" s="444">
        <f t="shared" ca="1" si="134"/>
        <v>-43874353489.540749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-43874353489.540749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-182809806.2064198</v>
      </c>
      <c r="L2693" s="444">
        <f t="shared" ca="1" si="134"/>
        <v>-44057163295.747169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-44057163295.747169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-183571513.73227987</v>
      </c>
      <c r="L2694" s="444">
        <f t="shared" ca="1" si="134"/>
        <v>-44240734809.479446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-44240734809.479446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-184336395.0394977</v>
      </c>
      <c r="L2695" s="444">
        <f t="shared" ca="1" si="134"/>
        <v>-44425071204.518944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-44425071204.518944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-185104463.35216227</v>
      </c>
      <c r="L2696" s="444">
        <f t="shared" ca="1" si="134"/>
        <v>-44610175667.871109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-44610175667.871109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-185875731.94946295</v>
      </c>
      <c r="L2697" s="444">
        <f t="shared" ca="1" si="134"/>
        <v>-44796051399.820572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-44796051399.820572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-186650214.16591904</v>
      </c>
      <c r="L2698" s="444">
        <f t="shared" ca="1" si="134"/>
        <v>-44982701613.986488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-44982701613.986488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-187427923.39161035</v>
      </c>
      <c r="L2699" s="444">
        <f t="shared" ca="1" si="134"/>
        <v>-45170129537.378098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-45170129537.378098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-188208873.07240874</v>
      </c>
      <c r="L2700" s="444">
        <f t="shared" ca="1" si="134"/>
        <v>-45358338410.450508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-45358338410.450508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-188993076.71021044</v>
      </c>
      <c r="L2701" s="444">
        <f t="shared" ca="1" si="134"/>
        <v>-45547331487.160721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-45547331487.160721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-189780547.86316967</v>
      </c>
      <c r="L2702" s="444">
        <f t="shared" ca="1" si="134"/>
        <v>-45737112035.023888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-45737112035.023888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-190571300.14593285</v>
      </c>
      <c r="L2703" s="444">
        <f t="shared" ca="1" si="134"/>
        <v>-45927683335.169823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-45927683335.169823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-191365347.22987425</v>
      </c>
      <c r="L2704" s="444">
        <f t="shared" ca="1" si="134"/>
        <v>-46119048682.399696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-46119048682.399696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-192162702.84333205</v>
      </c>
      <c r="L2705" s="444">
        <f t="shared" ca="1" si="134"/>
        <v>-46311211385.243027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-46311211385.243027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-192963380.77184594</v>
      </c>
      <c r="L2706" s="444">
        <f t="shared" ca="1" si="134"/>
        <v>-46504174766.01487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-46504174766.01487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-193767394.85839528</v>
      </c>
      <c r="L2707" s="444">
        <f t="shared" ca="1" si="134"/>
        <v>-46697942160.873268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-46697942160.873268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-194574759.00363863</v>
      </c>
      <c r="L2708" s="444">
        <f t="shared" ca="1" si="134"/>
        <v>-46892516919.876907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-46892516919.876907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-195385487.16615379</v>
      </c>
      <c r="L2709" s="444">
        <f t="shared" ca="1" si="134"/>
        <v>-47087902407.04306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-47087902407.04306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-196199593.36267942</v>
      </c>
      <c r="L2710" s="444">
        <f t="shared" ca="1" si="134"/>
        <v>-47284102000.405739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-47284102000.405739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-197017091.66835725</v>
      </c>
      <c r="L2711" s="444">
        <f t="shared" ca="1" si="134"/>
        <v>-47481119092.074097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-47481119092.074097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-197837996.21697539</v>
      </c>
      <c r="L2712" s="444">
        <f t="shared" ca="1" si="134"/>
        <v>-47678957088.291069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-47678957088.291069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-198662321.20121279</v>
      </c>
      <c r="L2713" s="444">
        <f t="shared" ca="1" si="134"/>
        <v>-47877619409.492279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-47877619409.492279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-199490080.87288448</v>
      </c>
      <c r="L2714" s="444">
        <f t="shared" ca="1" si="134"/>
        <v>-48077109490.365166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-48077109490.365166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-200321289.54318818</v>
      </c>
      <c r="L2715" s="444">
        <f t="shared" ca="1" si="134"/>
        <v>-48277430779.908356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-48277430779.908356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-201155961.58295149</v>
      </c>
      <c r="L2716" s="444">
        <f t="shared" ca="1" si="134"/>
        <v>-48478586741.49131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-48478586741.49131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-201994111.42288047</v>
      </c>
      <c r="L2717" s="444">
        <f t="shared" ca="1" si="134"/>
        <v>-48680580852.914192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-48680580852.914192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-202835753.55380914</v>
      </c>
      <c r="L2718" s="444">
        <f t="shared" ca="1" si="134"/>
        <v>-48883416606.468002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-48883416606.468002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-203680902.52695</v>
      </c>
      <c r="L2719" s="444">
        <f t="shared" ca="1" si="134"/>
        <v>-49087097508.994949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-49087097508.994949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-204529572.95414561</v>
      </c>
      <c r="L2720" s="444">
        <f t="shared" ca="1" si="134"/>
        <v>-49291627081.949097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-49291627081.949097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-205381779.50812122</v>
      </c>
      <c r="L2721" s="444">
        <f t="shared" ca="1" si="134"/>
        <v>-49497008861.457214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-49497008861.457214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-206237536.9227384</v>
      </c>
      <c r="L2722" s="444">
        <f t="shared" ca="1" si="134"/>
        <v>-49703246398.379951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-49703246398.379951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-207096859.9932498</v>
      </c>
      <c r="L2723" s="444">
        <f t="shared" ca="1" si="134"/>
        <v>-49910343258.373199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-49910343258.373199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-207959763.57655498</v>
      </c>
      <c r="L2724" s="444">
        <f t="shared" ca="1" si="134"/>
        <v>-50118303021.949753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-50118303021.949753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-208826262.59145731</v>
      </c>
      <c r="L2725" s="444">
        <f t="shared" ca="1" si="134"/>
        <v>-50327129284.541206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-50327129284.541206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-209696372.0189217</v>
      </c>
      <c r="L2726" s="444">
        <f t="shared" ca="1" si="134"/>
        <v>-50536825656.560127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-50536825656.560127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-210570106.90233386</v>
      </c>
      <c r="L2727" s="444">
        <f t="shared" ca="1" si="134"/>
        <v>-50747395763.462463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-50747395763.462463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-211447482.34776026</v>
      </c>
      <c r="L2728" s="444">
        <f t="shared" ca="1" si="134"/>
        <v>-50958843245.810226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-50958843245.810226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-212328513.52420926</v>
      </c>
      <c r="L2729" s="444">
        <f t="shared" ca="1" si="134"/>
        <v>-51171171759.334435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-51171171759.334435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-213213215.66389346</v>
      </c>
      <c r="L2730" s="444">
        <f t="shared" ca="1" si="134"/>
        <v>-51384384974.998329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-51384384974.998329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-214101604.06249303</v>
      </c>
      <c r="L2731" s="444">
        <f t="shared" ca="1" si="134"/>
        <v>-51598486579.060822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-51598486579.060822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-214993694.07942009</v>
      </c>
      <c r="L2732" s="444">
        <f t="shared" ca="1" si="134"/>
        <v>-51813480273.140244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-51813480273.140244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-215889501.13808435</v>
      </c>
      <c r="L2733" s="444">
        <f t="shared" ca="1" si="134"/>
        <v>-52029369774.278328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-52029369774.278328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-216789040.72615969</v>
      </c>
      <c r="L2734" s="444">
        <f t="shared" ca="1" si="134"/>
        <v>-52246158815.004486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-52246158815.004486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-217692328.39585203</v>
      </c>
      <c r="L2735" s="444">
        <f t="shared" ca="1" si="134"/>
        <v>-52463851143.400337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-52463851143.400337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-218599379.76416805</v>
      </c>
      <c r="L2736" s="444">
        <f t="shared" ca="1" si="134"/>
        <v>-52682450523.164505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-52682450523.164505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-219510210.51318544</v>
      </c>
      <c r="L2737" s="444">
        <f t="shared" ca="1" si="134"/>
        <v>-52901960733.677689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-52901960733.677689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-220424836.3903237</v>
      </c>
      <c r="L2738" s="444">
        <f t="shared" ca="1" si="134"/>
        <v>-53122385570.068016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-53122385570.068016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-221343273.20861673</v>
      </c>
      <c r="L2739" s="444">
        <f t="shared" ca="1" si="134"/>
        <v>-53343728843.276634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-53343728843.276634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-222265536.84698597</v>
      </c>
      <c r="L2740" s="444">
        <f t="shared" ca="1" si="134"/>
        <v>-53565994380.123619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-53565994380.123619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-223191643.25051507</v>
      </c>
      <c r="L2741" s="444">
        <f t="shared" ca="1" si="134"/>
        <v>-53789186023.374138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-53789186023.374138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-224121608.4307256</v>
      </c>
      <c r="L2742" s="444">
        <f t="shared" ca="1" si="134"/>
        <v>-54013307631.804863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-54013307631.804863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-225055448.4658536</v>
      </c>
      <c r="L2743" s="444">
        <f t="shared" ca="1" si="134"/>
        <v>-54238363080.270714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-54238363080.270714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-225993179.50112796</v>
      </c>
      <c r="L2744" s="444">
        <f t="shared" ca="1" si="134"/>
        <v>-54464356259.771843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-54464356259.771843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-226934817.74904934</v>
      </c>
      <c r="L2745" s="444">
        <f t="shared" ca="1" si="134"/>
        <v>-54691291077.520889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-54691291077.520889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-227880379.48967037</v>
      </c>
      <c r="L2746" s="444">
        <f t="shared" ca="1" si="134"/>
        <v>-54919171457.010559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-54919171457.010559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-228829881.07087728</v>
      </c>
      <c r="L2747" s="444">
        <f t="shared" ca="1" si="134"/>
        <v>-55148001338.081436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-55148001338.081436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-229783338.9086726</v>
      </c>
      <c r="L2748" s="444">
        <f t="shared" ca="1" si="134"/>
        <v>-55377784676.990112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-55377784676.990112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-230740769.48745877</v>
      </c>
      <c r="L2749" s="444">
        <f t="shared" ca="1" si="134"/>
        <v>-55608525446.47757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-55608525446.47757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-231702189.36032319</v>
      </c>
      <c r="L2750" s="444">
        <f t="shared" ca="1" si="134"/>
        <v>-55840227635.837891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-55840227635.837891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-232667615.14932457</v>
      </c>
      <c r="L2751" s="444">
        <f t="shared" ca="1" si="134"/>
        <v>-56072895250.987213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-56072895250.987213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-233637063.54578006</v>
      </c>
      <c r="L2752" s="444">
        <f t="shared" ca="1" si="134"/>
        <v>-56306532314.53299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-56306532314.53299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-234610551.31055409</v>
      </c>
      <c r="L2753" s="444">
        <f t="shared" ca="1" si="134"/>
        <v>-56541142865.843544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-56541142865.843544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-235588095.27434811</v>
      </c>
      <c r="L2754" s="444">
        <f t="shared" ca="1" si="134"/>
        <v>-56776730961.117889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-56776730961.117889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-236569712.33799121</v>
      </c>
      <c r="L2755" s="444">
        <f t="shared" ca="1" si="134"/>
        <v>-57013300673.455879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-57013300673.455879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-237555419.47273278</v>
      </c>
      <c r="L2756" s="444">
        <f t="shared" ca="1" si="134"/>
        <v>-57250856092.928612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-57250856092.928612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-238545233.72053584</v>
      </c>
      <c r="L2757" s="444">
        <f t="shared" ca="1" si="134"/>
        <v>-57489401326.649147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-57489401326.649147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-239539172.19437143</v>
      </c>
      <c r="L2758" s="444">
        <f t="shared" ca="1" si="134"/>
        <v>-57728940498.843521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-57728940498.843521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-240537252.07851467</v>
      </c>
      <c r="L2759" s="444">
        <f t="shared" ca="1" si="134"/>
        <v>-57969477750.922035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-57969477750.922035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-241539490.62884179</v>
      </c>
      <c r="L2760" s="444">
        <f t="shared" ca="1" si="134"/>
        <v>-58211017241.55088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-58211017241.55088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-242545905.17312866</v>
      </c>
      <c r="L2761" s="444">
        <f t="shared" ca="1" si="134"/>
        <v>-58453563146.724007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-58453563146.724007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-243556513.11135003</v>
      </c>
      <c r="L2762" s="444">
        <f t="shared" ca="1" si="134"/>
        <v>-58697119659.835358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-58697119659.835358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-244571331.91598067</v>
      </c>
      <c r="L2763" s="444">
        <f t="shared" ca="1" si="134"/>
        <v>-58941690991.751335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-58941690991.751335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-245590379.13229722</v>
      </c>
      <c r="L2764" s="444">
        <f t="shared" ca="1" si="134"/>
        <v>-59187281370.883629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-59187281370.883629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-246613672.37868178</v>
      </c>
      <c r="L2765" s="444">
        <f t="shared" ca="1" si="134"/>
        <v>-59433895043.262314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-59433895043.262314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-247641229.3469263</v>
      </c>
      <c r="L2766" s="444">
        <f t="shared" ca="1" si="134"/>
        <v>-59681536272.609238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-59681536272.609238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-248673067.80253848</v>
      </c>
      <c r="L2767" s="444">
        <f t="shared" ca="1" si="134"/>
        <v>-59930209340.411774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-59930209340.411774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-249709205.58504909</v>
      </c>
      <c r="L2768" s="444">
        <f t="shared" ca="1" si="134"/>
        <v>-60179918545.996826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-60179918545.996826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-250749660.60832012</v>
      </c>
      <c r="L2769" s="444">
        <f t="shared" ca="1" si="134"/>
        <v>-60430668206.605148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-60430668206.605148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-251794450.86085477</v>
      </c>
      <c r="L2770" s="444">
        <f t="shared" ca="1" si="134"/>
        <v>-60682462657.466003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-60682462657.466003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-252843594.40610838</v>
      </c>
      <c r="L2771" s="444">
        <f t="shared" ca="1" si="134"/>
        <v>-60935306251.872108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-60935306251.872108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-253897109.38280046</v>
      </c>
      <c r="L2772" s="444">
        <f t="shared" ca="1" si="134"/>
        <v>-61189203361.254906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-61189203361.254906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-254955014.00522873</v>
      </c>
      <c r="L2773" s="444">
        <f t="shared" ca="1" si="134"/>
        <v>-61444158375.260132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-61444158375.260132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-256017326.56358385</v>
      </c>
      <c r="L2774" s="444">
        <f t="shared" ca="1" si="134"/>
        <v>-61700175701.823715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-61700175701.823715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-257084065.42426547</v>
      </c>
      <c r="L2775" s="444">
        <f t="shared" ca="1" si="134"/>
        <v>-61957259767.247978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-61957259767.247978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-258155249.03019992</v>
      </c>
      <c r="L2776" s="444">
        <f t="shared" ca="1" si="134"/>
        <v>-62215415016.278175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-62215415016.278175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-259230895.90115905</v>
      </c>
      <c r="L2777" s="444">
        <f t="shared" ca="1" si="134"/>
        <v>-62474645912.179337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-62474645912.179337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-260311024.63408059</v>
      </c>
      <c r="L2778" s="444">
        <f t="shared" ca="1" si="134"/>
        <v>-62734956936.813416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-62734956936.813416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-261395653.90338922</v>
      </c>
      <c r="L2779" s="444">
        <f t="shared" ca="1" si="134"/>
        <v>-62996352590.716805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-62996352590.716805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-262484802.46132001</v>
      </c>
      <c r="L2780" s="444">
        <f t="shared" ca="1" si="134"/>
        <v>-63258837393.178123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-63258837393.178123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-263578489.13824219</v>
      </c>
      <c r="L2781" s="444">
        <f t="shared" ca="1" si="134"/>
        <v>-63522415882.316368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-63522415882.316368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-264676732.84298488</v>
      </c>
      <c r="L2782" s="444">
        <f t="shared" ca="1" si="134"/>
        <v>-63787092615.159355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-63787092615.159355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-265779552.56316394</v>
      </c>
      <c r="L2783" s="444">
        <f t="shared" ca="1" si="134"/>
        <v>-64052872167.722519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-64052872167.722519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-266886967.36551049</v>
      </c>
      <c r="L2784" s="444">
        <f t="shared" ca="1" si="134"/>
        <v>-64319759135.088028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-64319759135.088028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-267998996.39620015</v>
      </c>
      <c r="L2785" s="444">
        <f t="shared" ca="1" si="134"/>
        <v>-64587758131.48423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-64587758131.48423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-269115658.88118428</v>
      </c>
      <c r="L2786" s="444">
        <f t="shared" ca="1" si="134"/>
        <v>-64856873790.365417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-64856873790.365417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-270236974.1265226</v>
      </c>
      <c r="L2787" s="444">
        <f t="shared" ca="1" si="134"/>
        <v>-65127110764.491943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-65127110764.491943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-271362961.51871645</v>
      </c>
      <c r="L2788" s="444">
        <f t="shared" ca="1" si="134"/>
        <v>-65398473726.010658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-65398473726.010658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-272493640.52504438</v>
      </c>
      <c r="L2789" s="444">
        <f t="shared" ca="1" si="134"/>
        <v>-65670967366.535706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-65670967366.535706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-273629030.6938988</v>
      </c>
      <c r="L2790" s="444">
        <f t="shared" ca="1" si="134"/>
        <v>-65944596397.229607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-65944596397.229607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-274769151.65512341</v>
      </c>
      <c r="L2791" s="444">
        <f t="shared" ca="1" si="134"/>
        <v>-66219365548.884727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-66219365548.884727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-275914023.12035304</v>
      </c>
      <c r="L2792" s="444">
        <f t="shared" ca="1" si="134"/>
        <v>-66495279572.005081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-66495279572.005081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-277063664.88335449</v>
      </c>
      <c r="L2793" s="444">
        <f t="shared" ca="1" si="134"/>
        <v>-66772343236.888435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-66772343236.888435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-278218096.82036853</v>
      </c>
      <c r="L2794" s="444">
        <f t="shared" ca="1" si="134"/>
        <v>-67050561333.708801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-67050561333.708801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-279377338.89045334</v>
      </c>
      <c r="L2795" s="444">
        <f t="shared" ca="1" si="134"/>
        <v>-67329938672.599258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-67329938672.599258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-280541411.13583022</v>
      </c>
      <c r="L2796" s="444">
        <f t="shared" ca="1" si="134"/>
        <v>-67610480083.735092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-67610480083.735092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-281710333.68222952</v>
      </c>
      <c r="L2797" s="444">
        <f t="shared" ca="1" si="134"/>
        <v>-67892190417.41732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-67892190417.41732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-282884126.73923886</v>
      </c>
      <c r="L2798" s="444">
        <f t="shared" ca="1" si="134"/>
        <v>-68175074544.156563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-68175074544.156563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-284062810.60065234</v>
      </c>
      <c r="L2799" s="444">
        <f t="shared" ca="1" si="134"/>
        <v>-68459137354.757217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-68459137354.757217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-285246405.64482176</v>
      </c>
      <c r="L2800" s="444">
        <f t="shared" ca="1" si="134"/>
        <v>-68744383760.402039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-68744383760.402039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-286434932.3350085</v>
      </c>
      <c r="L2801" s="444">
        <f t="shared" ca="1" si="134"/>
        <v>-69030818692.737045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-69030818692.737045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-287628411.21973771</v>
      </c>
      <c r="L2802" s="444">
        <f t="shared" ca="1" si="134"/>
        <v>-69318447103.956787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-69318447103.956787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-288826862.93315327</v>
      </c>
      <c r="L2803" s="444">
        <f t="shared" ca="1" si="134"/>
        <v>-69607273966.889938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-69607273966.889938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-290030308.19537473</v>
      </c>
      <c r="L2804" s="444">
        <f t="shared" ca="1" si="134"/>
        <v>-69897304275.085312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-69897304275.085312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-291238767.81285548</v>
      </c>
      <c r="L2805" s="444">
        <f t="shared" ca="1" si="134"/>
        <v>-70188543042.898163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-70188543042.898163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-292452262.67874235</v>
      </c>
      <c r="L2806" s="444">
        <f t="shared" ca="1" si="134"/>
        <v>-70480995305.576904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-70480995305.576904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-293670813.77323711</v>
      </c>
      <c r="L2807" s="444">
        <f t="shared" ca="1" si="134"/>
        <v>-70774666119.350143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-70774666119.350143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-294894442.16395891</v>
      </c>
      <c r="L2808" s="444">
        <f t="shared" ca="1" si="134"/>
        <v>-71069560561.514099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-71069560561.514099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-296123169.00630873</v>
      </c>
      <c r="L2809" s="444">
        <f t="shared" ca="1" si="134"/>
        <v>-71365683730.520401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-71365683730.520401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-297357015.54383498</v>
      </c>
      <c r="L2810" s="444">
        <f t="shared" ca="1" si="134"/>
        <v>-71663040746.06424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-71663040746.06424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-298596003.10860097</v>
      </c>
      <c r="L2811" s="444">
        <f t="shared" ca="1" si="134"/>
        <v>-71961636749.172836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-71961636749.172836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-299840153.12155348</v>
      </c>
      <c r="L2812" s="444">
        <f t="shared" ca="1" si="134"/>
        <v>-72261476902.294388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-72261476902.294388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-301089487.0928933</v>
      </c>
      <c r="L2813" s="444">
        <f t="shared" ref="L2813:L3067" ca="1" si="139">I2813-J2813+K2813</f>
        <v>-72562566389.387283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-72562566389.387283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-302344026.62244701</v>
      </c>
      <c r="L2814" s="444">
        <f t="shared" ca="1" si="139"/>
        <v>-72864910416.009735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-72864910416.009735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-303603793.40004057</v>
      </c>
      <c r="L2815" s="444">
        <f t="shared" ca="1" si="139"/>
        <v>-73168514209.409775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-73168514209.409775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-304868809.20587409</v>
      </c>
      <c r="L2816" s="444">
        <f t="shared" ca="1" si="139"/>
        <v>-73473383018.615646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-73473383018.615646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-306139095.91089851</v>
      </c>
      <c r="L2817" s="444">
        <f t="shared" ca="1" si="139"/>
        <v>-73779522114.52655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-73779522114.52655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-307414675.47719395</v>
      </c>
      <c r="L2818" s="444">
        <f t="shared" ca="1" si="139"/>
        <v>-74086936790.003738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-74086936790.003738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-308695569.95834893</v>
      </c>
      <c r="L2819" s="444">
        <f t="shared" ca="1" si="139"/>
        <v>-74395632359.962082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-74395632359.962082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-309981801.49984199</v>
      </c>
      <c r="L2820" s="444">
        <f t="shared" ca="1" si="139"/>
        <v>-74705614161.461929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-74705614161.461929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-311273392.33942473</v>
      </c>
      <c r="L2821" s="444">
        <f t="shared" ca="1" si="139"/>
        <v>-75016887553.801361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-75016887553.801361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-312570364.80750567</v>
      </c>
      <c r="L2822" s="444">
        <f t="shared" ca="1" si="139"/>
        <v>-75329457918.608871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-75329457918.608871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-313872741.32753694</v>
      </c>
      <c r="L2823" s="444">
        <f t="shared" ca="1" si="139"/>
        <v>-75643330659.936401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-75643330659.936401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-315180544.41640168</v>
      </c>
      <c r="L2824" s="444">
        <f t="shared" ca="1" si="139"/>
        <v>-75958511204.352798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-75958511204.352798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-316493796.68480331</v>
      </c>
      <c r="L2825" s="444">
        <f t="shared" ca="1" si="139"/>
        <v>-76275005001.037598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-76275005001.037598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-317812520.83765668</v>
      </c>
      <c r="L2826" s="444">
        <f t="shared" ca="1" si="139"/>
        <v>-76592817521.875259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-76592817521.875259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-319136739.67448026</v>
      </c>
      <c r="L2827" s="444">
        <f t="shared" ca="1" si="139"/>
        <v>-76911954261.549744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-76911954261.549744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-320466476.08979058</v>
      </c>
      <c r="L2828" s="444">
        <f t="shared" ca="1" si="139"/>
        <v>-77232420737.639542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-77232420737.639542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-321801753.07349807</v>
      </c>
      <c r="L2829" s="444">
        <f t="shared" ca="1" si="139"/>
        <v>-77554222490.713043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-77554222490.713043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-323142593.71130437</v>
      </c>
      <c r="L2830" s="444">
        <f t="shared" ca="1" si="139"/>
        <v>-77877365084.424347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-77877365084.424347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-324489021.18510145</v>
      </c>
      <c r="L2831" s="444">
        <f t="shared" ca="1" si="139"/>
        <v>-78201854105.609451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-78201854105.609451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-325841058.77337271</v>
      </c>
      <c r="L2832" s="444">
        <f t="shared" ca="1" si="139"/>
        <v>-78527695164.382828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-78527695164.382828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-327198729.8515951</v>
      </c>
      <c r="L2833" s="444">
        <f t="shared" ca="1" si="139"/>
        <v>-78854893894.234421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-78854893894.234421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-328562057.89264339</v>
      </c>
      <c r="L2834" s="444">
        <f t="shared" ca="1" si="139"/>
        <v>-79183455952.12706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-79183455952.12706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-329931066.46719611</v>
      </c>
      <c r="L2835" s="444">
        <f t="shared" ca="1" si="139"/>
        <v>-79513387018.594254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-79513387018.594254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-331305779.24414271</v>
      </c>
      <c r="L2836" s="444">
        <f t="shared" ca="1" si="139"/>
        <v>-79844692797.838394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-79844692797.838394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-332686219.99099332</v>
      </c>
      <c r="L2837" s="444">
        <f t="shared" ca="1" si="139"/>
        <v>-80177379017.829391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-80177379017.829391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-334072412.57428914</v>
      </c>
      <c r="L2838" s="444">
        <f t="shared" ca="1" si="139"/>
        <v>-80511451430.403687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-80511451430.403687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-335464380.96001536</v>
      </c>
      <c r="L2839" s="444">
        <f t="shared" ca="1" si="139"/>
        <v>-80846915811.363708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-80846915811.363708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-336862149.21401542</v>
      </c>
      <c r="L2840" s="444">
        <f t="shared" ca="1" si="139"/>
        <v>-81183777960.577728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-81183777960.577728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-338265741.50240719</v>
      </c>
      <c r="L2841" s="444">
        <f t="shared" ca="1" si="139"/>
        <v>-81522043702.080139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-81522043702.080139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-339675182.0920006</v>
      </c>
      <c r="L2842" s="444">
        <f t="shared" ca="1" si="139"/>
        <v>-81861718884.172134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-81861718884.172134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-341090495.35071725</v>
      </c>
      <c r="L2843" s="444">
        <f t="shared" ca="1" si="139"/>
        <v>-82202809379.522858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-82202809379.522858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-342511705.74801189</v>
      </c>
      <c r="L2844" s="444">
        <f t="shared" ca="1" si="139"/>
        <v>-82545321085.270874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-82545321085.270874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-343938837.8552953</v>
      </c>
      <c r="L2845" s="444">
        <f t="shared" ca="1" si="139"/>
        <v>-82889259923.126175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-82889259923.126175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-345371916.34635907</v>
      </c>
      <c r="L2846" s="444">
        <f t="shared" ca="1" si="139"/>
        <v>-83234631839.472534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-83234631839.472534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-346810965.9978022</v>
      </c>
      <c r="L2847" s="444">
        <f t="shared" ca="1" si="139"/>
        <v>-83581442805.470337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-83581442805.470337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-348256011.68945974</v>
      </c>
      <c r="L2848" s="444">
        <f t="shared" ca="1" si="139"/>
        <v>-83929698817.15979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-83929698817.15979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-349707078.40483248</v>
      </c>
      <c r="L2849" s="444">
        <f t="shared" ca="1" si="139"/>
        <v>-84279405895.564621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-84279405895.564621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-351164191.23151922</v>
      </c>
      <c r="L2850" s="444">
        <f t="shared" ca="1" si="139"/>
        <v>-84630570086.796143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-84630570086.796143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-352627375.36165059</v>
      </c>
      <c r="L2851" s="444">
        <f t="shared" ca="1" si="139"/>
        <v>-84983197462.157791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-84983197462.157791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-354096656.09232414</v>
      </c>
      <c r="L2852" s="444">
        <f t="shared" ca="1" si="139"/>
        <v>-85337294118.250122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-85337294118.250122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-355572058.82604218</v>
      </c>
      <c r="L2853" s="444">
        <f t="shared" ca="1" si="139"/>
        <v>-85692866177.076172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-85692866177.076172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-357053609.07115072</v>
      </c>
      <c r="L2854" s="444">
        <f t="shared" ca="1" si="139"/>
        <v>-86049919786.147324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-86049919786.147324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-358541332.44228053</v>
      </c>
      <c r="L2855" s="444">
        <f t="shared" ca="1" si="139"/>
        <v>-86408461118.5896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-86408461118.5896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-360035254.66078997</v>
      </c>
      <c r="L2856" s="444">
        <f t="shared" ca="1" si="139"/>
        <v>-86768496373.250397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-86768496373.250397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-361535401.55520999</v>
      </c>
      <c r="L2857" s="444">
        <f t="shared" ca="1" si="139"/>
        <v>-87130031774.805603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-87130031774.805603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-363041799.06169003</v>
      </c>
      <c r="L2858" s="444">
        <f t="shared" ca="1" si="139"/>
        <v>-87493073573.867294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-87493073573.867294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-364554473.22444707</v>
      </c>
      <c r="L2859" s="444">
        <f t="shared" ca="1" si="139"/>
        <v>-87857628047.091736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-87857628047.091736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-366073450.19621557</v>
      </c>
      <c r="L2860" s="444">
        <f t="shared" ca="1" si="139"/>
        <v>-88223701497.287949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-88223701497.287949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-367598756.23869979</v>
      </c>
      <c r="L2861" s="444">
        <f t="shared" ca="1" si="139"/>
        <v>-88591300253.526642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-88591300253.526642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-369130417.72302765</v>
      </c>
      <c r="L2862" s="444">
        <f t="shared" ca="1" si="139"/>
        <v>-88960430671.249664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-88960430671.249664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-370668461.13020694</v>
      </c>
      <c r="L2863" s="444">
        <f t="shared" ca="1" si="139"/>
        <v>-89331099132.379868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-89331099132.379868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-372212913.05158275</v>
      </c>
      <c r="L2864" s="444">
        <f t="shared" ca="1" si="139"/>
        <v>-89703312045.431458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-89703312045.431458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-373763800.18929774</v>
      </c>
      <c r="L2865" s="444">
        <f t="shared" ca="1" si="139"/>
        <v>-90077075845.620758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-90077075845.620758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-375321149.35675317</v>
      </c>
      <c r="L2866" s="444">
        <f t="shared" ca="1" si="139"/>
        <v>-90452396994.977509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-90452396994.977509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-376884987.47907293</v>
      </c>
      <c r="L2867" s="444">
        <f t="shared" ca="1" si="139"/>
        <v>-90829281982.456589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-90829281982.456589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-378455341.5935691</v>
      </c>
      <c r="L2868" s="444">
        <f t="shared" ca="1" si="139"/>
        <v>-91207737324.050156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-91207737324.050156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-380032238.850209</v>
      </c>
      <c r="L2869" s="444">
        <f t="shared" ca="1" si="139"/>
        <v>-91587769562.90036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-91587769562.90036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-381615706.51208484</v>
      </c>
      <c r="L2870" s="444">
        <f t="shared" ca="1" si="139"/>
        <v>-91969385269.412445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-91969385269.412445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-383205771.95588517</v>
      </c>
      <c r="L2871" s="444">
        <f t="shared" ca="1" si="139"/>
        <v>-92352591041.368332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-92352591041.368332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-384802462.67236805</v>
      </c>
      <c r="L2872" s="444">
        <f t="shared" ca="1" si="139"/>
        <v>-92737393504.040695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-92737393504.040695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-386405806.26683623</v>
      </c>
      <c r="L2873" s="444">
        <f t="shared" ca="1" si="139"/>
        <v>-93123799310.307526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-93123799310.307526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-388015830.45961469</v>
      </c>
      <c r="L2874" s="444">
        <f t="shared" ca="1" si="139"/>
        <v>-93511815140.767136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-93511815140.767136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-389632563.08652973</v>
      </c>
      <c r="L2875" s="444">
        <f t="shared" ca="1" si="139"/>
        <v>-93901447703.853668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-93901447703.853668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-391256032.09939027</v>
      </c>
      <c r="L2876" s="444">
        <f t="shared" ca="1" si="139"/>
        <v>-94292703735.953064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-94292703735.953064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-392886265.5664711</v>
      </c>
      <c r="L2877" s="444">
        <f t="shared" ca="1" si="139"/>
        <v>-94685590001.519531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-94685590001.519531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-394523291.67299807</v>
      </c>
      <c r="L2878" s="444">
        <f t="shared" ca="1" si="139"/>
        <v>-95080113293.192535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-95080113293.192535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-396167138.72163558</v>
      </c>
      <c r="L2879" s="444">
        <f t="shared" ca="1" si="139"/>
        <v>-95476280431.914169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-95476280431.914169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-397817835.1329757</v>
      </c>
      <c r="L2880" s="444">
        <f t="shared" ca="1" si="139"/>
        <v>-95874098267.04715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-95874098267.04715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-399475409.44602978</v>
      </c>
      <c r="L2881" s="444">
        <f t="shared" ca="1" si="139"/>
        <v>-96273573676.493179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-96273573676.493179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-401139890.31872159</v>
      </c>
      <c r="L2882" s="444">
        <f t="shared" ca="1" si="139"/>
        <v>-96674713566.811905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-96674713566.811905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-402811306.52838296</v>
      </c>
      <c r="L2883" s="444">
        <f t="shared" ca="1" si="139"/>
        <v>-97077524873.340286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-97077524873.340286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-404489686.97225118</v>
      </c>
      <c r="L2884" s="444">
        <f t="shared" ca="1" si="139"/>
        <v>-97482014560.312531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-97482014560.312531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-406175060.66796887</v>
      </c>
      <c r="L2885" s="444">
        <f t="shared" ca="1" si="139"/>
        <v>-97888189620.980499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-97888189620.980499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-407867456.75408542</v>
      </c>
      <c r="L2886" s="444">
        <f t="shared" ca="1" si="139"/>
        <v>-98296057077.734589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-98296057077.734589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-409566904.49056077</v>
      </c>
      <c r="L2887" s="444">
        <f t="shared" ca="1" si="139"/>
        <v>-98705623982.225143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-98705623982.225143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-411273433.25927144</v>
      </c>
      <c r="L2888" s="444">
        <f t="shared" ca="1" si="139"/>
        <v>-99116897415.484421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-99116897415.484421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-412987072.56451839</v>
      </c>
      <c r="L2889" s="444">
        <f t="shared" ca="1" si="139"/>
        <v>-99529884488.048935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-99529884488.048935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-414707852.03353721</v>
      </c>
      <c r="L2890" s="444">
        <f t="shared" ca="1" si="139"/>
        <v>-99944592340.082474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-99944592340.082474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-416435801.41701031</v>
      </c>
      <c r="L2891" s="444">
        <f t="shared" ca="1" si="139"/>
        <v>-100361028141.49948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-100361028141.49948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-418170950.58958119</v>
      </c>
      <c r="L2892" s="444">
        <f t="shared" ca="1" si="139"/>
        <v>-100779199092.08907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-100779199092.08907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-419913329.55037111</v>
      </c>
      <c r="L2893" s="444">
        <f t="shared" ca="1" si="139"/>
        <v>-101199112421.63943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-101199112421.63943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-421662968.42349762</v>
      </c>
      <c r="L2894" s="444">
        <f t="shared" ca="1" si="139"/>
        <v>-101620775390.06293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-101620775390.06293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-423419897.45859551</v>
      </c>
      <c r="L2895" s="444">
        <f t="shared" ca="1" si="139"/>
        <v>-102044195287.52153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-102044195287.52153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-425184147.0313397</v>
      </c>
      <c r="L2896" s="444">
        <f t="shared" ca="1" si="139"/>
        <v>-102469379434.55287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-102469379434.55287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-426955747.64397031</v>
      </c>
      <c r="L2897" s="444">
        <f t="shared" ca="1" si="139"/>
        <v>-102896335182.19684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-102896335182.19684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-428734729.92582017</v>
      </c>
      <c r="L2898" s="444">
        <f t="shared" ca="1" si="139"/>
        <v>-103325069912.12267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-103325069912.12267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-430521124.63384444</v>
      </c>
      <c r="L2899" s="444">
        <f t="shared" ca="1" si="139"/>
        <v>-103755591036.75652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-103755591036.75652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-432314962.65315217</v>
      </c>
      <c r="L2900" s="444">
        <f t="shared" ca="1" si="139"/>
        <v>-104187905999.40967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-104187905999.40967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-434116274.9975403</v>
      </c>
      <c r="L2901" s="444">
        <f t="shared" ca="1" si="139"/>
        <v>-104622022274.40721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-104622022274.40721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-435925092.81003004</v>
      </c>
      <c r="L2902" s="444">
        <f t="shared" ca="1" si="139"/>
        <v>-105057947367.21724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-105057947367.21724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-437741447.36340517</v>
      </c>
      <c r="L2903" s="444">
        <f t="shared" ca="1" si="139"/>
        <v>-105495688814.58064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-105495688814.58064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-439565370.06075269</v>
      </c>
      <c r="L2904" s="444">
        <f t="shared" ca="1" si="139"/>
        <v>-105935254184.64139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-105935254184.64139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-441396892.43600577</v>
      </c>
      <c r="L2905" s="444">
        <f t="shared" ca="1" si="139"/>
        <v>-106376651077.07739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-106376651077.07739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-443236046.1544891</v>
      </c>
      <c r="L2906" s="444">
        <f t="shared" ca="1" si="139"/>
        <v>-106819887123.23189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-106819887123.23189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-445082863.01346618</v>
      </c>
      <c r="L2907" s="444">
        <f t="shared" ca="1" si="139"/>
        <v>-107264969986.24536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-107264969986.24536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-446937374.94268894</v>
      </c>
      <c r="L2908" s="444">
        <f t="shared" ca="1" si="139"/>
        <v>-107711907361.18805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-107711907361.18805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-448799614.00495023</v>
      </c>
      <c r="L2909" s="444">
        <f t="shared" ca="1" si="139"/>
        <v>-108160706975.19299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-108160706975.19299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-450669612.39663744</v>
      </c>
      <c r="L2910" s="444">
        <f t="shared" ca="1" si="139"/>
        <v>-108611376587.58963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-108611376587.58963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-452547402.44829005</v>
      </c>
      <c r="L2911" s="444">
        <f t="shared" ca="1" si="139"/>
        <v>-109063923990.03792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-109063923990.03792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-454433016.62515801</v>
      </c>
      <c r="L2912" s="444">
        <f t="shared" ca="1" si="139"/>
        <v>-109518357006.66307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-109518357006.66307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-456326487.52776277</v>
      </c>
      <c r="L2913" s="444">
        <f t="shared" ca="1" si="139"/>
        <v>-109974683494.19083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-109974683494.19083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-458227847.89246184</v>
      </c>
      <c r="L2914" s="444">
        <f t="shared" ca="1" si="139"/>
        <v>-110432911342.08328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-110432911342.08328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-460137130.5920136</v>
      </c>
      <c r="L2915" s="444">
        <f t="shared" ca="1" si="139"/>
        <v>-110893048472.67529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-110893048472.67529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-462054368.63614702</v>
      </c>
      <c r="L2916" s="444">
        <f t="shared" ca="1" si="139"/>
        <v>-111355102841.31145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-111355102841.31145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-463979595.172131</v>
      </c>
      <c r="L2917" s="444">
        <f t="shared" ca="1" si="139"/>
        <v>-111819082436.48358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-111819082436.48358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-465912843.48534822</v>
      </c>
      <c r="L2918" s="444">
        <f t="shared" ca="1" si="139"/>
        <v>-112284995279.96893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-112284995279.96893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-467854146.99987048</v>
      </c>
      <c r="L2919" s="444">
        <f t="shared" ca="1" si="139"/>
        <v>-112752849426.96881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-112752849426.96881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-469803539.2790367</v>
      </c>
      <c r="L2920" s="444">
        <f t="shared" ca="1" si="139"/>
        <v>-113222652966.24785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-113222652966.24785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-471761054.02603269</v>
      </c>
      <c r="L2921" s="444">
        <f t="shared" ca="1" si="139"/>
        <v>-113694414020.27388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-113694414020.27388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-473726725.0844745</v>
      </c>
      <c r="L2922" s="444">
        <f t="shared" ca="1" si="139"/>
        <v>-114168140745.35835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-114168140745.35835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-475700586.43899316</v>
      </c>
      <c r="L2923" s="444">
        <f t="shared" ca="1" si="139"/>
        <v>-114643841331.79735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-114643841331.79735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-477682672.21582228</v>
      </c>
      <c r="L2924" s="444">
        <f t="shared" ca="1" si="139"/>
        <v>-115121524004.01317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-115121524004.01317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-479673016.68338817</v>
      </c>
      <c r="L2925" s="444">
        <f t="shared" ca="1" si="139"/>
        <v>-115601197020.69656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-115601197020.69656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-481671654.25290233</v>
      </c>
      <c r="L2926" s="444">
        <f t="shared" ca="1" si="139"/>
        <v>-116082868674.94946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-116082868674.94946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-483678619.4789561</v>
      </c>
      <c r="L2927" s="444">
        <f t="shared" ca="1" si="139"/>
        <v>-116566547294.42842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-116566547294.42842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-485693947.06011838</v>
      </c>
      <c r="L2928" s="444">
        <f t="shared" ca="1" si="139"/>
        <v>-117052241241.48854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-117052241241.48854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-487717671.83953553</v>
      </c>
      <c r="L2929" s="444">
        <f t="shared" ca="1" si="139"/>
        <v>-117539958913.32808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-117539958913.32808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-489749828.80553371</v>
      </c>
      <c r="L2930" s="444">
        <f t="shared" ca="1" si="139"/>
        <v>-118029708742.13361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-118029708742.13361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-491790453.09222341</v>
      </c>
      <c r="L2931" s="444">
        <f t="shared" ca="1" si="139"/>
        <v>-118521499195.22583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-118521499195.22583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-493839579.98010761</v>
      </c>
      <c r="L2932" s="444">
        <f t="shared" ca="1" si="139"/>
        <v>-119015338775.20593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-119015338775.20593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-495897244.89669138</v>
      </c>
      <c r="L2933" s="444">
        <f t="shared" ca="1" si="139"/>
        <v>-119511236020.10263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-119511236020.10263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-497963483.41709423</v>
      </c>
      <c r="L2934" s="444">
        <f t="shared" ca="1" si="139"/>
        <v>-120009199503.51973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-120009199503.51973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-500038331.26466554</v>
      </c>
      <c r="L2935" s="444">
        <f t="shared" ca="1" si="139"/>
        <v>-120509237834.78439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-120509237834.78439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-502121824.3116017</v>
      </c>
      <c r="L2936" s="444">
        <f t="shared" ca="1" si="139"/>
        <v>-121011359659.09599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-121011359659.09599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-504213998.57956666</v>
      </c>
      <c r="L2937" s="444">
        <f t="shared" ca="1" si="139"/>
        <v>-121515573657.67555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-121515573657.67555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-506314890.24031478</v>
      </c>
      <c r="L2938" s="444">
        <f t="shared" ca="1" si="139"/>
        <v>-122021888547.91586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-122021888547.91586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-508424535.61631608</v>
      </c>
      <c r="L2939" s="444">
        <f t="shared" ca="1" si="139"/>
        <v>-122530313083.53218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-122530313083.53218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-510542971.18138409</v>
      </c>
      <c r="L2940" s="444">
        <f t="shared" ca="1" si="139"/>
        <v>-123040856054.71356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-123040856054.71356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-512670233.56130648</v>
      </c>
      <c r="L2941" s="444">
        <f t="shared" ca="1" si="139"/>
        <v>-123553526288.27487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-123553526288.27487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-514806359.5344786</v>
      </c>
      <c r="L2942" s="444">
        <f t="shared" ca="1" si="139"/>
        <v>-124068332647.80936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-124068332647.80936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-516951386.03253895</v>
      </c>
      <c r="L2943" s="444">
        <f t="shared" ca="1" si="139"/>
        <v>-124585284033.84189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-124585284033.84189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-519105350.14100784</v>
      </c>
      <c r="L2944" s="444">
        <f t="shared" ca="1" si="139"/>
        <v>-125104389383.98289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-125104389383.98289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-521268289.09992874</v>
      </c>
      <c r="L2945" s="444">
        <f t="shared" ca="1" si="139"/>
        <v>-125625657673.08282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-125625657673.08282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-523440240.30451179</v>
      </c>
      <c r="L2946" s="444">
        <f t="shared" ca="1" si="139"/>
        <v>-126149097913.38733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-126149097913.38733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-525621241.30578047</v>
      </c>
      <c r="L2947" s="444">
        <f t="shared" ca="1" si="139"/>
        <v>-126674719154.69312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-126674719154.69312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-527811329.81122136</v>
      </c>
      <c r="L2948" s="444">
        <f t="shared" ca="1" si="139"/>
        <v>-127202530484.50433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-127202530484.50433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-530010543.6854347</v>
      </c>
      <c r="L2949" s="444">
        <f t="shared" ca="1" si="139"/>
        <v>-127732541028.18977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-127732541028.18977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-532218920.9507907</v>
      </c>
      <c r="L2950" s="444">
        <f t="shared" ca="1" si="139"/>
        <v>-128264759949.14056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-128264759949.14056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-534436499.7880857</v>
      </c>
      <c r="L2951" s="444">
        <f t="shared" ca="1" si="139"/>
        <v>-128799196448.92865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-128799196448.92865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-536663318.53720272</v>
      </c>
      <c r="L2952" s="444">
        <f t="shared" ca="1" si="139"/>
        <v>-129335859767.46585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-129335859767.46585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-538899415.69777429</v>
      </c>
      <c r="L2953" s="444">
        <f t="shared" ca="1" si="139"/>
        <v>-129874759183.16362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-129874759183.16362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-541144829.92984843</v>
      </c>
      <c r="L2954" s="444">
        <f t="shared" ca="1" si="139"/>
        <v>-130415904013.09348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-130415904013.09348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-543399600.05455613</v>
      </c>
      <c r="L2955" s="444">
        <f t="shared" ca="1" si="139"/>
        <v>-130959303613.14803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-130959303613.14803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-545663765.05478346</v>
      </c>
      <c r="L2956" s="444">
        <f t="shared" ca="1" si="139"/>
        <v>-131504967378.2028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-131504967378.2028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-547937364.075845</v>
      </c>
      <c r="L2957" s="444">
        <f t="shared" ca="1" si="139"/>
        <v>-132052904742.27866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-132052904742.27866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-550220436.42616105</v>
      </c>
      <c r="L2958" s="444">
        <f t="shared" ca="1" si="139"/>
        <v>-132603125178.70482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-132603125178.70482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-552513021.57793677</v>
      </c>
      <c r="L2959" s="444">
        <f t="shared" ca="1" si="139"/>
        <v>-133155638200.28276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-133155638200.28276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-554815159.16784477</v>
      </c>
      <c r="L2960" s="444">
        <f t="shared" ca="1" si="139"/>
        <v>-133710453359.45061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-133710453359.45061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-557126888.99771082</v>
      </c>
      <c r="L2961" s="444">
        <f t="shared" ca="1" si="139"/>
        <v>-134267580248.44832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-134267580248.44832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-559448251.03520131</v>
      </c>
      <c r="L2962" s="444">
        <f t="shared" ca="1" si="139"/>
        <v>-134827028499.48352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-134827028499.48352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-561779285.41451478</v>
      </c>
      <c r="L2963" s="444">
        <f t="shared" ca="1" si="139"/>
        <v>-135388807784.89804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-135388807784.89804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-564120032.43707526</v>
      </c>
      <c r="L2964" s="444">
        <f t="shared" ca="1" si="139"/>
        <v>-135952927817.33511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-135952927817.33511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-566470532.57222962</v>
      </c>
      <c r="L2965" s="444">
        <f t="shared" ca="1" si="139"/>
        <v>-136519398349.90735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-136519398349.90735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-568830826.45794725</v>
      </c>
      <c r="L2966" s="444">
        <f t="shared" ca="1" si="139"/>
        <v>-137088229176.3653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-137088229176.3653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-571200954.90152204</v>
      </c>
      <c r="L2967" s="444">
        <f t="shared" ca="1" si="139"/>
        <v>-137659430131.26682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-137659430131.26682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-573580958.88027835</v>
      </c>
      <c r="L2968" s="444">
        <f t="shared" ca="1" si="139"/>
        <v>-138233011090.14709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-138233011090.14709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-575970879.5422796</v>
      </c>
      <c r="L2969" s="444">
        <f t="shared" ca="1" si="139"/>
        <v>-138808981969.68936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-138808981969.68936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-578370758.207039</v>
      </c>
      <c r="L2970" s="444">
        <f t="shared" ca="1" si="139"/>
        <v>-139387352727.89639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-139387352727.89639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-580780636.36623502</v>
      </c>
      <c r="L2971" s="444">
        <f t="shared" ca="1" si="139"/>
        <v>-139968133364.26263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-139968133364.26263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-583200555.68442762</v>
      </c>
      <c r="L2972" s="444">
        <f t="shared" ca="1" si="139"/>
        <v>-140551333919.94705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-140551333919.94705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-585630557.99977934</v>
      </c>
      <c r="L2973" s="444">
        <f t="shared" ca="1" si="139"/>
        <v>-141136964477.94684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-141136964477.94684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-588070685.32477844</v>
      </c>
      <c r="L2974" s="444">
        <f t="shared" ca="1" si="139"/>
        <v>-141725035163.27161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-141725035163.27161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-590520979.84696507</v>
      </c>
      <c r="L2975" s="444">
        <f t="shared" ca="1" si="139"/>
        <v>-142315556143.11856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-142315556143.11856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-592981483.92966068</v>
      </c>
      <c r="L2976" s="444">
        <f t="shared" ca="1" si="139"/>
        <v>-142908537627.04822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-142908537627.04822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-595452240.11270094</v>
      </c>
      <c r="L2977" s="444">
        <f t="shared" ca="1" si="139"/>
        <v>-143503989867.16092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-143503989867.16092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-597933291.1131705</v>
      </c>
      <c r="L2978" s="444">
        <f t="shared" ca="1" si="139"/>
        <v>-144101923158.27408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-144101923158.27408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-600424679.82614195</v>
      </c>
      <c r="L2979" s="444">
        <f t="shared" ca="1" si="139"/>
        <v>-144702347838.10022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-144702347838.10022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-602926449.32541752</v>
      </c>
      <c r="L2980" s="444">
        <f t="shared" ca="1" si="139"/>
        <v>-145305274287.42563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-145305274287.42563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-605438642.86427343</v>
      </c>
      <c r="L2981" s="444">
        <f t="shared" ca="1" si="139"/>
        <v>-145910712930.28992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-145910712930.28992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-607961303.87620795</v>
      </c>
      <c r="L2982" s="444">
        <f t="shared" ca="1" si="139"/>
        <v>-146518674234.16614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-146518674234.16614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-610494475.97569227</v>
      </c>
      <c r="L2983" s="444">
        <f t="shared" ca="1" si="139"/>
        <v>-147129168710.14182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-147129168710.14182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-613038202.95892417</v>
      </c>
      <c r="L2984" s="444">
        <f t="shared" ca="1" si="139"/>
        <v>-147742206913.10074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-147742206913.10074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-615592528.80458641</v>
      </c>
      <c r="L2985" s="444">
        <f t="shared" ca="1" si="139"/>
        <v>-148357799441.90533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-148357799441.90533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-618157497.67460561</v>
      </c>
      <c r="L2986" s="444">
        <f t="shared" ca="1" si="139"/>
        <v>-148975956939.57993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-148975956939.57993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-620733153.9149164</v>
      </c>
      <c r="L2987" s="444">
        <f t="shared" ca="1" si="139"/>
        <v>-149596690093.49484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-149596690093.49484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-623319542.05622852</v>
      </c>
      <c r="L2988" s="444">
        <f t="shared" ca="1" si="139"/>
        <v>-150220009635.55106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-150220009635.55106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-625916706.81479609</v>
      </c>
      <c r="L2989" s="444">
        <f t="shared" ca="1" si="139"/>
        <v>-150845926342.36584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-150845926342.36584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-628524693.09319103</v>
      </c>
      <c r="L2990" s="444">
        <f t="shared" ca="1" si="139"/>
        <v>-151474451035.45905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-151474451035.45905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-631143545.98107934</v>
      </c>
      <c r="L2991" s="444">
        <f t="shared" ca="1" si="139"/>
        <v>-152105594581.44012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-152105594581.44012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-633773310.75600052</v>
      </c>
      <c r="L2992" s="444">
        <f t="shared" ca="1" si="139"/>
        <v>-152739367892.19614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-152739367892.19614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-636414032.88415051</v>
      </c>
      <c r="L2993" s="444">
        <f t="shared" ca="1" si="139"/>
        <v>-153375781925.08029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-153375781925.08029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-639065758.02116787</v>
      </c>
      <c r="L2994" s="444">
        <f t="shared" ca="1" si="139"/>
        <v>-154014847683.10147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-154014847683.10147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-641728532.01292276</v>
      </c>
      <c r="L2995" s="444">
        <f t="shared" ca="1" si="139"/>
        <v>-154656576215.11438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-154656576215.11438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-644402400.89630985</v>
      </c>
      <c r="L2996" s="444">
        <f t="shared" ca="1" si="139"/>
        <v>-155300978616.01068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-155300978616.01068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-647087410.90004444</v>
      </c>
      <c r="L2997" s="444">
        <f t="shared" ca="1" si="139"/>
        <v>-155948066026.91074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-155948066026.91074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-649783608.44546139</v>
      </c>
      <c r="L2998" s="444">
        <f t="shared" ca="1" si="139"/>
        <v>-156597849635.3562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-156597849635.3562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-652491040.14731753</v>
      </c>
      <c r="L2999" s="444">
        <f t="shared" ca="1" si="139"/>
        <v>-157250340675.50351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-157250340675.50351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-655209752.81459796</v>
      </c>
      <c r="L3000" s="444">
        <f t="shared" ca="1" si="139"/>
        <v>-157905550428.31812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-157905550428.31812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-657939793.45132542</v>
      </c>
      <c r="L3001" s="444">
        <f t="shared" ca="1" si="139"/>
        <v>-158563490221.76944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-158563490221.76944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-660681209.25737262</v>
      </c>
      <c r="L3002" s="444">
        <f t="shared" ca="1" si="139"/>
        <v>-159224171431.02682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-159224171431.02682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-663434047.62927842</v>
      </c>
      <c r="L3003" s="444">
        <f t="shared" ca="1" si="139"/>
        <v>-159887605478.6561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-159887605478.6561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-666198356.16106701</v>
      </c>
      <c r="L3004" s="444">
        <f t="shared" ca="1" si="139"/>
        <v>-160553803834.81717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-160553803834.81717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-668974182.64507151</v>
      </c>
      <c r="L3005" s="444">
        <f t="shared" ca="1" si="139"/>
        <v>-161222778017.46225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-161222778017.46225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-671761575.07275939</v>
      </c>
      <c r="L3006" s="444">
        <f t="shared" ca="1" si="139"/>
        <v>-161894539592.535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-161894539592.535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-674560581.63556254</v>
      </c>
      <c r="L3007" s="444">
        <f t="shared" ca="1" si="139"/>
        <v>-162569100174.17056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-162569100174.17056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-677371250.72571063</v>
      </c>
      <c r="L3008" s="444">
        <f t="shared" ca="1" si="139"/>
        <v>-163246471424.89627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-163246471424.89627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-680193630.93706775</v>
      </c>
      <c r="L3009" s="444">
        <f t="shared" ca="1" si="139"/>
        <v>-163926665055.83334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-163926665055.83334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-683027771.06597221</v>
      </c>
      <c r="L3010" s="444">
        <f t="shared" ca="1" si="139"/>
        <v>-164609692826.89932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-164609692826.89932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-685873720.11208045</v>
      </c>
      <c r="L3011" s="444">
        <f t="shared" ca="1" si="139"/>
        <v>-165295566547.01141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-165295566547.01141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-688731527.27921426</v>
      </c>
      <c r="L3012" s="444">
        <f t="shared" ca="1" si="139"/>
        <v>-165984298074.29062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-165984298074.29062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-691601241.97621095</v>
      </c>
      <c r="L3013" s="444">
        <f t="shared" ca="1" si="139"/>
        <v>-166675899316.26682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-166675899316.26682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-694482913.81777835</v>
      </c>
      <c r="L3014" s="444">
        <f t="shared" ca="1" si="139"/>
        <v>-167370382230.08459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-167370382230.08459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-697376592.6253525</v>
      </c>
      <c r="L3015" s="444">
        <f t="shared" ca="1" si="139"/>
        <v>-168067758822.70996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-168067758822.70996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-700282328.42795813</v>
      </c>
      <c r="L3016" s="444">
        <f t="shared" ca="1" si="139"/>
        <v>-168768041151.13791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-168768041151.13791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-703200171.46307456</v>
      </c>
      <c r="L3017" s="444">
        <f t="shared" ca="1" si="139"/>
        <v>-169471241322.60098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-169471241322.60098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-706130172.17750406</v>
      </c>
      <c r="L3018" s="444">
        <f t="shared" ca="1" si="139"/>
        <v>-170177371494.77847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-170177371494.77847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-709072381.22824359</v>
      </c>
      <c r="L3019" s="444">
        <f t="shared" ca="1" si="139"/>
        <v>-170886443876.00671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-170886443876.00671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-712026849.48336124</v>
      </c>
      <c r="L3020" s="444">
        <f t="shared" ca="1" si="139"/>
        <v>-171598470725.49008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-171598470725.49008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-714993628.02287531</v>
      </c>
      <c r="L3021" s="444">
        <f t="shared" ca="1" si="139"/>
        <v>-172313464353.51297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-172313464353.51297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-717972768.13963735</v>
      </c>
      <c r="L3022" s="444">
        <f t="shared" ca="1" si="139"/>
        <v>-173031437121.65262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-173031437121.65262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-720964321.34021926</v>
      </c>
      <c r="L3023" s="444">
        <f t="shared" ca="1" si="139"/>
        <v>-173752401442.99283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-173752401442.99283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-723968339.3458035</v>
      </c>
      <c r="L3024" s="444">
        <f t="shared" ca="1" si="139"/>
        <v>-174476369782.33862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-174476369782.33862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-726984874.09307754</v>
      </c>
      <c r="L3025" s="444">
        <f t="shared" ca="1" si="139"/>
        <v>-175203354656.4317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-175203354656.4317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-730013977.7351321</v>
      </c>
      <c r="L3026" s="444">
        <f t="shared" ca="1" si="139"/>
        <v>-175933368634.16684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-175933368634.16684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-733055702.64236188</v>
      </c>
      <c r="L3027" s="444">
        <f t="shared" ca="1" si="139"/>
        <v>-176666424336.8092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-176666424336.8092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-736110101.40337169</v>
      </c>
      <c r="L3028" s="444">
        <f t="shared" ca="1" si="139"/>
        <v>-177402534438.21259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-177402534438.21259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-739177226.82588577</v>
      </c>
      <c r="L3029" s="444">
        <f t="shared" ca="1" si="139"/>
        <v>-178141711665.03848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-178141711665.03848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-742257131.93766034</v>
      </c>
      <c r="L3030" s="444">
        <f t="shared" ca="1" si="139"/>
        <v>-178883968796.97614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-178883968796.97614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-745349869.98740053</v>
      </c>
      <c r="L3031" s="444">
        <f t="shared" ca="1" si="139"/>
        <v>-179629318666.96353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-179629318666.96353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-748455494.44568133</v>
      </c>
      <c r="L3032" s="444">
        <f t="shared" ca="1" si="139"/>
        <v>-180377774161.40921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-180377774161.40921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-751574059.00587165</v>
      </c>
      <c r="L3033" s="444">
        <f t="shared" ca="1" si="139"/>
        <v>-181129348220.41507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-181129348220.41507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-754705617.58506274</v>
      </c>
      <c r="L3034" s="444">
        <f t="shared" ca="1" si="139"/>
        <v>-181884053838.00012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-181884053838.00012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-757850224.32500052</v>
      </c>
      <c r="L3035" s="444">
        <f t="shared" ca="1" si="139"/>
        <v>-182641904062.32513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-182641904062.32513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-761007933.59302139</v>
      </c>
      <c r="L3036" s="444">
        <f t="shared" ca="1" si="139"/>
        <v>-183402911995.91815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-183402911995.91815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-764178799.98299229</v>
      </c>
      <c r="L3037" s="444">
        <f t="shared" ca="1" si="139"/>
        <v>-184167090795.90115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-184167090795.90115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-767362878.31625485</v>
      </c>
      <c r="L3038" s="444">
        <f t="shared" ca="1" si="139"/>
        <v>-184934453674.21741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-184934453674.21741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-770560223.64257252</v>
      </c>
      <c r="L3039" s="444">
        <f t="shared" ca="1" si="139"/>
        <v>-185705013897.85999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-185705013897.85999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-773770891.24108326</v>
      </c>
      <c r="L3040" s="444">
        <f t="shared" ca="1" si="139"/>
        <v>-186478784789.10107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-186478784789.10107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-776994936.62125444</v>
      </c>
      <c r="L3041" s="444">
        <f t="shared" ca="1" si="139"/>
        <v>-187255779725.72232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-187255779725.72232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-780232415.52384305</v>
      </c>
      <c r="L3042" s="444">
        <f t="shared" ca="1" si="139"/>
        <v>-188036012141.24615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-188036012141.24615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-783483383.92185903</v>
      </c>
      <c r="L3043" s="444">
        <f t="shared" ca="1" si="139"/>
        <v>-188819495525.168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-188819495525.168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-786747898.02153337</v>
      </c>
      <c r="L3044" s="444">
        <f t="shared" ca="1" si="139"/>
        <v>-189606243423.18954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-189606243423.18954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-790026014.26328981</v>
      </c>
      <c r="L3045" s="444">
        <f t="shared" ca="1" si="139"/>
        <v>-190396269437.45282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-190396269437.45282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-793317789.32272005</v>
      </c>
      <c r="L3046" s="444">
        <f t="shared" ca="1" si="139"/>
        <v>-191189587226.77554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-191189587226.77554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-796623280.11156476</v>
      </c>
      <c r="L3047" s="444">
        <f t="shared" ca="1" si="139"/>
        <v>-191986210506.88712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-191986210506.88712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-799942543.7786963</v>
      </c>
      <c r="L3048" s="444">
        <f t="shared" ca="1" si="139"/>
        <v>-192786153050.6658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-192786153050.6658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-803275637.71110749</v>
      </c>
      <c r="L3049" s="444">
        <f t="shared" ca="1" si="139"/>
        <v>-193589428688.37692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-193589428688.37692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-806622619.53490388</v>
      </c>
      <c r="L3050" s="444">
        <f t="shared" ca="1" si="139"/>
        <v>-194396051307.91183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-194396051307.91183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-809983547.11629927</v>
      </c>
      <c r="L3051" s="444">
        <f t="shared" ca="1" si="139"/>
        <v>-195206034855.02814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-195206034855.02814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-813358478.56261718</v>
      </c>
      <c r="L3052" s="444">
        <f t="shared" ca="1" si="139"/>
        <v>-196019393333.59076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-196019393333.59076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-816747472.22329485</v>
      </c>
      <c r="L3053" s="444">
        <f t="shared" ca="1" si="139"/>
        <v>-196836140805.81406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-196836140805.81406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-820150586.69089186</v>
      </c>
      <c r="L3054" s="444">
        <f t="shared" ca="1" si="139"/>
        <v>-197656291392.50494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-197656291392.50494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-823567880.80210388</v>
      </c>
      <c r="L3055" s="444">
        <f t="shared" ca="1" si="139"/>
        <v>-198479859273.30704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-198479859273.30704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-826999413.63877928</v>
      </c>
      <c r="L3056" s="444">
        <f t="shared" ca="1" si="139"/>
        <v>-199306858686.94583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-199306858686.94583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-830445244.52894092</v>
      </c>
      <c r="L3057" s="444">
        <f t="shared" ca="1" si="139"/>
        <v>-200137303931.47476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-200137303931.47476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-833905433.04781151</v>
      </c>
      <c r="L3058" s="444">
        <f t="shared" ca="1" si="139"/>
        <v>-200971209364.52258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-200971209364.52258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-837380039.01884413</v>
      </c>
      <c r="L3059" s="444">
        <f t="shared" ca="1" si="139"/>
        <v>-201808589403.54141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-201808589403.54141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-840869122.51475585</v>
      </c>
      <c r="L3060" s="444">
        <f t="shared" ca="1" si="139"/>
        <v>-202649458526.05618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-202649458526.05618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-844372743.85856748</v>
      </c>
      <c r="L3061" s="444">
        <f t="shared" ca="1" si="139"/>
        <v>-203493831269.91476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-203493831269.91476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-847890963.62464488</v>
      </c>
      <c r="L3062" s="444">
        <f t="shared" ca="1" si="139"/>
        <v>-204341722233.5394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-204341722233.5394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-851423842.6397475</v>
      </c>
      <c r="L3063" s="444">
        <f t="shared" ca="1" si="139"/>
        <v>-205193146076.17914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-205193146076.17914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-854971441.98407972</v>
      </c>
      <c r="L3064" s="444">
        <f t="shared" ca="1" si="139"/>
        <v>-206048117518.16321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-206048117518.16321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-858533822.99234664</v>
      </c>
      <c r="L3065" s="444">
        <f t="shared" ca="1" si="139"/>
        <v>-206906651341.15555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-206906651341.15555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-862111047.25481474</v>
      </c>
      <c r="L3066" s="444">
        <f t="shared" ca="1" si="139"/>
        <v>-207768762388.41037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-207768762388.41037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-865703176.61837649</v>
      </c>
      <c r="L3067" s="444">
        <f t="shared" ca="1" si="139"/>
        <v>-208634465565.02875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-208634465565.02875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-869310273.18761981</v>
      </c>
      <c r="L3068" s="444">
        <f t="shared" ref="L3068:L3322" ca="1" si="144">I3068-J3068+K3068</f>
        <v>-209503775838.21637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-209503775838.21637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-872932399.32590151</v>
      </c>
      <c r="L3069" s="444">
        <f t="shared" ca="1" si="144"/>
        <v>-210376708237.54227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-210376708237.54227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-876569617.65642607</v>
      </c>
      <c r="L3070" s="444">
        <f t="shared" ca="1" si="144"/>
        <v>-211253277855.1987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-211253277855.1987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-880221991.06332791</v>
      </c>
      <c r="L3071" s="444">
        <f t="shared" ca="1" si="144"/>
        <v>-212133499846.26202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-212133499846.26202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-883889582.69275844</v>
      </c>
      <c r="L3072" s="444">
        <f t="shared" ca="1" si="144"/>
        <v>-213017389428.95477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-213017389428.95477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-887572455.95397818</v>
      </c>
      <c r="L3073" s="444">
        <f t="shared" ca="1" si="144"/>
        <v>-213904961884.90875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-213904961884.90875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-891270674.5204531</v>
      </c>
      <c r="L3074" s="444">
        <f t="shared" ca="1" si="144"/>
        <v>-214796232559.4292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-214796232559.4292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-894984302.33095515</v>
      </c>
      <c r="L3075" s="444">
        <f t="shared" ca="1" si="144"/>
        <v>-215691216861.76016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-215691216861.76016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-898713403.59066737</v>
      </c>
      <c r="L3076" s="444">
        <f t="shared" ca="1" si="144"/>
        <v>-216589930265.35083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-216589930265.35083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-902458042.77229524</v>
      </c>
      <c r="L3077" s="444">
        <f t="shared" ca="1" si="144"/>
        <v>-217492388308.12314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-217492388308.12314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-906218284.61717963</v>
      </c>
      <c r="L3078" s="444">
        <f t="shared" ca="1" si="144"/>
        <v>-218398606592.74033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-218398606592.74033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-909994194.13641798</v>
      </c>
      <c r="L3079" s="444">
        <f t="shared" ca="1" si="144"/>
        <v>-219308600786.87674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-219308600786.87674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-913785836.61198652</v>
      </c>
      <c r="L3080" s="444">
        <f t="shared" ca="1" si="144"/>
        <v>-220222386623.48874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-220222386623.48874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-917593277.59786987</v>
      </c>
      <c r="L3081" s="444">
        <f t="shared" ca="1" si="144"/>
        <v>-221139979901.08661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-221139979901.08661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-921416582.92119408</v>
      </c>
      <c r="L3082" s="444">
        <f t="shared" ca="1" si="144"/>
        <v>-222061396484.00781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-222061396484.00781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-925255818.68336582</v>
      </c>
      <c r="L3083" s="444">
        <f t="shared" ca="1" si="144"/>
        <v>-222986652302.69119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-222986652302.69119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-929111051.2612133</v>
      </c>
      <c r="L3084" s="444">
        <f t="shared" ca="1" si="144"/>
        <v>-223915763353.95239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-223915763353.95239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-932982347.30813491</v>
      </c>
      <c r="L3085" s="444">
        <f t="shared" ca="1" si="144"/>
        <v>-224848745701.26053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-224848745701.26053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-936869773.75525224</v>
      </c>
      <c r="L3086" s="444">
        <f t="shared" ca="1" si="144"/>
        <v>-225785615475.01578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-225785615475.01578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-940773397.81256568</v>
      </c>
      <c r="L3087" s="444">
        <f t="shared" ca="1" si="144"/>
        <v>-226726388872.82834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-226726388872.82834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-944693286.97011805</v>
      </c>
      <c r="L3088" s="444">
        <f t="shared" ca="1" si="144"/>
        <v>-227671082159.79846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-227671082159.79846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-948629508.99916029</v>
      </c>
      <c r="L3089" s="444">
        <f t="shared" ca="1" si="144"/>
        <v>-228619711668.79761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-228619711668.79761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-952582131.95332325</v>
      </c>
      <c r="L3090" s="444">
        <f t="shared" ca="1" si="144"/>
        <v>-229572293800.75092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-229572293800.75092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-956551224.16979539</v>
      </c>
      <c r="L3091" s="444">
        <f t="shared" ca="1" si="144"/>
        <v>-230528845024.92072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-230528845024.92072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-960536854.27050281</v>
      </c>
      <c r="L3092" s="444">
        <f t="shared" ca="1" si="144"/>
        <v>-231489381879.19122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-231489381879.19122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-964539091.1632967</v>
      </c>
      <c r="L3093" s="444">
        <f t="shared" ca="1" si="144"/>
        <v>-232453920970.35452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-232453920970.35452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-968558004.04314375</v>
      </c>
      <c r="L3094" s="444">
        <f t="shared" ca="1" si="144"/>
        <v>-233422478974.39767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-233422478974.39767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-972593662.39332366</v>
      </c>
      <c r="L3095" s="444">
        <f t="shared" ca="1" si="144"/>
        <v>-234395072636.79099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-234395072636.79099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-976646135.98662913</v>
      </c>
      <c r="L3096" s="444">
        <f t="shared" ca="1" si="144"/>
        <v>-235371718772.77762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-235371718772.77762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-980715494.88657343</v>
      </c>
      <c r="L3097" s="444">
        <f t="shared" ca="1" si="144"/>
        <v>-236352434267.66418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-236352434267.66418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-984801809.44860077</v>
      </c>
      <c r="L3098" s="444">
        <f t="shared" ca="1" si="144"/>
        <v>-237337236077.11279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-237337236077.11279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-988905150.32130325</v>
      </c>
      <c r="L3099" s="444">
        <f t="shared" ca="1" si="144"/>
        <v>-238326141227.43408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-238326141227.43408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-993025588.44764197</v>
      </c>
      <c r="L3100" s="444">
        <f t="shared" ca="1" si="144"/>
        <v>-239319166815.88171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-239319166815.88171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-997163195.06617379</v>
      </c>
      <c r="L3101" s="444">
        <f t="shared" ca="1" si="144"/>
        <v>-240316330010.94788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-240316330010.94788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-1001318041.7122828</v>
      </c>
      <c r="L3102" s="444">
        <f t="shared" ca="1" si="144"/>
        <v>-241317648052.66016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-241317648052.66016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-1005490200.2194173</v>
      </c>
      <c r="L3103" s="444">
        <f t="shared" ca="1" si="144"/>
        <v>-242323138252.87958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-242323138252.87958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-1009679742.7203317</v>
      </c>
      <c r="L3104" s="444">
        <f t="shared" ca="1" si="144"/>
        <v>-243332817995.59991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-243332817995.59991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-1013886741.648333</v>
      </c>
      <c r="L3105" s="444">
        <f t="shared" ca="1" si="144"/>
        <v>-244346704737.24826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-244346704737.24826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-1018111269.7385345</v>
      </c>
      <c r="L3106" s="444">
        <f t="shared" ca="1" si="144"/>
        <v>-245364816006.98679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-245364816006.98679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-1022353400.0291116</v>
      </c>
      <c r="L3107" s="444">
        <f t="shared" ca="1" si="144"/>
        <v>-246387169407.0159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-246387169407.0159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-1026613205.8625662</v>
      </c>
      <c r="L3108" s="444">
        <f t="shared" ca="1" si="144"/>
        <v>-247413782612.87848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-247413782612.87848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-1030890760.8869935</v>
      </c>
      <c r="L3109" s="444">
        <f t="shared" ca="1" si="144"/>
        <v>-248444673373.76547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-248444673373.76547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-1035186139.0573561</v>
      </c>
      <c r="L3110" s="444">
        <f t="shared" ca="1" si="144"/>
        <v>-249479859512.82281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-249479859512.82281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-1039499414.6367617</v>
      </c>
      <c r="L3111" s="444">
        <f t="shared" ca="1" si="144"/>
        <v>-250519358927.45956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-250519358927.45956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-1043830662.1977482</v>
      </c>
      <c r="L3112" s="444">
        <f t="shared" ca="1" si="144"/>
        <v>-251563189589.65732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-251563189589.65732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-1048179956.6235721</v>
      </c>
      <c r="L3113" s="444">
        <f t="shared" ca="1" si="144"/>
        <v>-252611369546.28088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-252611369546.28088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-1052547373.1095036</v>
      </c>
      <c r="L3114" s="444">
        <f t="shared" ca="1" si="144"/>
        <v>-253663916919.39038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-253663916919.39038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-1056932987.1641268</v>
      </c>
      <c r="L3115" s="444">
        <f t="shared" ca="1" si="144"/>
        <v>-254720849906.5545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-254720849906.5545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-1061336874.6106437</v>
      </c>
      <c r="L3116" s="444">
        <f t="shared" ca="1" si="144"/>
        <v>-255782186781.16516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-255782186781.16516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-1065759111.5881882</v>
      </c>
      <c r="L3117" s="444">
        <f t="shared" ca="1" si="144"/>
        <v>-256847945892.75336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-256847945892.75336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-1070199774.5531391</v>
      </c>
      <c r="L3118" s="444">
        <f t="shared" ca="1" si="144"/>
        <v>-257918145667.30649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-257918145667.30649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-1074658940.2804439</v>
      </c>
      <c r="L3119" s="444">
        <f t="shared" ca="1" si="144"/>
        <v>-258992804607.58694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-258992804607.58694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-1079136685.8649457</v>
      </c>
      <c r="L3120" s="444">
        <f t="shared" ca="1" si="144"/>
        <v>-260071941293.4519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-260071941293.4519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-1083633088.7227163</v>
      </c>
      <c r="L3121" s="444">
        <f t="shared" ca="1" si="144"/>
        <v>-261155574382.17462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-261155574382.17462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-1088148226.5923944</v>
      </c>
      <c r="L3122" s="444">
        <f t="shared" ca="1" si="144"/>
        <v>-262243722608.76703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-262243722608.76703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-1092682177.5365293</v>
      </c>
      <c r="L3123" s="444">
        <f t="shared" ca="1" si="144"/>
        <v>-263336404786.30356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-263336404786.30356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-1097235019.9429314</v>
      </c>
      <c r="L3124" s="444">
        <f t="shared" ca="1" si="144"/>
        <v>-264433639806.24649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-264433639806.24649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-1101806832.526027</v>
      </c>
      <c r="L3125" s="444">
        <f t="shared" ca="1" si="144"/>
        <v>-265535446638.77252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-265535446638.77252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-1106397694.3282189</v>
      </c>
      <c r="L3126" s="444">
        <f t="shared" ca="1" si="144"/>
        <v>-266641844333.10074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-266641844333.10074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-1111007684.7212532</v>
      </c>
      <c r="L3127" s="444">
        <f t="shared" ca="1" si="144"/>
        <v>-267752852017.82199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-267752852017.82199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-1115636883.4075916</v>
      </c>
      <c r="L3128" s="444">
        <f t="shared" ca="1" si="144"/>
        <v>-268868488901.22958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-268868488901.22958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-1120285370.4217899</v>
      </c>
      <c r="L3129" s="444">
        <f t="shared" ca="1" si="144"/>
        <v>-269988774271.65137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-269988774271.65137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-1124953226.1318808</v>
      </c>
      <c r="L3130" s="444">
        <f t="shared" ca="1" si="144"/>
        <v>-271113727497.78323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-271113727497.78323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-1129640531.2407634</v>
      </c>
      <c r="L3131" s="444">
        <f t="shared" ca="1" si="144"/>
        <v>-272243368029.02399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-272243368029.02399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-1134347366.7876</v>
      </c>
      <c r="L3132" s="444">
        <f t="shared" ca="1" si="144"/>
        <v>-273377715395.81158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-273377715395.81158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-1139073814.149215</v>
      </c>
      <c r="L3133" s="444">
        <f t="shared" ca="1" si="144"/>
        <v>-274516789209.96078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-274516789209.96078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-1143819955.0415032</v>
      </c>
      <c r="L3134" s="444">
        <f t="shared" ca="1" si="144"/>
        <v>-275660609165.00226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-275660609165.00226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-1148585871.5208428</v>
      </c>
      <c r="L3135" s="444">
        <f t="shared" ca="1" si="144"/>
        <v>-276809195036.52307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-276809195036.52307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-1153371645.9855127</v>
      </c>
      <c r="L3136" s="444">
        <f t="shared" ca="1" si="144"/>
        <v>-277962566682.50861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-277962566682.50861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-1158177361.1771193</v>
      </c>
      <c r="L3137" s="444">
        <f t="shared" ca="1" si="144"/>
        <v>-279120744043.68573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-279120744043.68573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-1163003100.1820238</v>
      </c>
      <c r="L3138" s="444">
        <f t="shared" ca="1" si="144"/>
        <v>-280283747143.86774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-280283747143.86774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-1167848946.4327822</v>
      </c>
      <c r="L3139" s="444">
        <f t="shared" ca="1" si="144"/>
        <v>-281451596090.30054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-281451596090.30054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-1172714983.7095857</v>
      </c>
      <c r="L3140" s="444">
        <f t="shared" ca="1" si="144"/>
        <v>-282624311074.01013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-282624311074.01013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-1177601296.1417089</v>
      </c>
      <c r="L3141" s="444">
        <f t="shared" ca="1" si="144"/>
        <v>-283801912370.15186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-283801912370.15186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-1182507968.208966</v>
      </c>
      <c r="L3142" s="444">
        <f t="shared" ca="1" si="144"/>
        <v>-284984420338.36084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-284984420338.36084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-1187435084.7431703</v>
      </c>
      <c r="L3143" s="444">
        <f t="shared" ca="1" si="144"/>
        <v>-286171855423.104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-286171855423.104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-1192382730.9296</v>
      </c>
      <c r="L3144" s="444">
        <f t="shared" ca="1" si="144"/>
        <v>-287364238154.03363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-287364238154.03363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-1197350992.3084733</v>
      </c>
      <c r="L3145" s="444">
        <f t="shared" ca="1" si="144"/>
        <v>-288561589146.3421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-288561589146.3421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-1202339954.7764254</v>
      </c>
      <c r="L3146" s="444">
        <f t="shared" ca="1" si="144"/>
        <v>-289763929101.11853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-289763929101.11853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-1207349704.5879939</v>
      </c>
      <c r="L3147" s="444">
        <f t="shared" ca="1" si="144"/>
        <v>-290971278805.70654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-290971278805.70654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-1212380328.3571105</v>
      </c>
      <c r="L3148" s="444">
        <f t="shared" ca="1" si="144"/>
        <v>-292183659134.06366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-292183659134.06366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-1217431913.0585985</v>
      </c>
      <c r="L3149" s="444">
        <f t="shared" ca="1" si="144"/>
        <v>-293401091047.12225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-293401091047.12225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-1222504546.029676</v>
      </c>
      <c r="L3150" s="444">
        <f t="shared" ca="1" si="144"/>
        <v>-294623595593.15192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-294623595593.15192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-1227598314.9714663</v>
      </c>
      <c r="L3151" s="444">
        <f t="shared" ca="1" si="144"/>
        <v>-295851193908.12341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-295851193908.12341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-1232713307.9505143</v>
      </c>
      <c r="L3152" s="444">
        <f t="shared" ca="1" si="144"/>
        <v>-297083907216.07391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-297083907216.07391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-1237849613.4003079</v>
      </c>
      <c r="L3153" s="444">
        <f t="shared" ca="1" si="144"/>
        <v>-298321756829.47424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-298321756829.47424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-1243007320.1228094</v>
      </c>
      <c r="L3154" s="444">
        <f t="shared" ca="1" si="144"/>
        <v>-299564764149.59705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-299564764149.59705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-1248186517.2899876</v>
      </c>
      <c r="L3155" s="444">
        <f t="shared" ca="1" si="144"/>
        <v>-300812950666.88702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-300812950666.88702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-1253387294.4453626</v>
      </c>
      <c r="L3156" s="444">
        <f t="shared" ca="1" si="144"/>
        <v>-302066337961.3324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-302066337961.3324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-1258609741.5055516</v>
      </c>
      <c r="L3157" s="444">
        <f t="shared" ca="1" si="144"/>
        <v>-303324947702.83795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-303324947702.83795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-1263853948.7618248</v>
      </c>
      <c r="L3158" s="444">
        <f t="shared" ca="1" si="144"/>
        <v>-304588801651.59979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-304588801651.59979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-1269120006.8816657</v>
      </c>
      <c r="L3159" s="444">
        <f t="shared" ca="1" si="144"/>
        <v>-305857921658.48145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-305857921658.48145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-1274408006.9103394</v>
      </c>
      <c r="L3160" s="444">
        <f t="shared" ca="1" si="144"/>
        <v>-307132329665.39178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-307132329665.39178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-1279718040.2724657</v>
      </c>
      <c r="L3161" s="444">
        <f t="shared" ca="1" si="144"/>
        <v>-308412047705.66425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-308412047705.66425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-1285050198.7736011</v>
      </c>
      <c r="L3162" s="444">
        <f t="shared" ca="1" si="144"/>
        <v>-309697097904.43787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-309697097904.43787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-1290404574.6018245</v>
      </c>
      <c r="L3163" s="444">
        <f t="shared" ca="1" si="144"/>
        <v>-310987502479.03967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-310987502479.03967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-1295781260.3293319</v>
      </c>
      <c r="L3164" s="444">
        <f t="shared" ca="1" si="144"/>
        <v>-312283283739.36902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-312283283739.36902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-1301180348.9140375</v>
      </c>
      <c r="L3165" s="444">
        <f t="shared" ca="1" si="144"/>
        <v>-313584464088.28308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-313584464088.28308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-1306601933.7011795</v>
      </c>
      <c r="L3166" s="444">
        <f t="shared" ca="1" si="144"/>
        <v>-314891066021.98425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-314891066021.98425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-1312046108.4249344</v>
      </c>
      <c r="L3167" s="444">
        <f t="shared" ca="1" si="144"/>
        <v>-316203112130.40918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-316203112130.40918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-1317512967.2100382</v>
      </c>
      <c r="L3168" s="444">
        <f t="shared" ca="1" si="144"/>
        <v>-317520625097.6192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-317520625097.6192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-1323002604.5734134</v>
      </c>
      <c r="L3169" s="444">
        <f t="shared" ca="1" si="144"/>
        <v>-318843627702.19263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-318843627702.19263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-1328515115.4258027</v>
      </c>
      <c r="L3170" s="444">
        <f t="shared" ca="1" si="144"/>
        <v>-320172142817.61841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-320172142817.61841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-1334050595.07341</v>
      </c>
      <c r="L3171" s="444">
        <f t="shared" ca="1" si="144"/>
        <v>-321506193412.69183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-321506193412.69183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-1339609139.2195492</v>
      </c>
      <c r="L3172" s="444">
        <f t="shared" ca="1" si="144"/>
        <v>-322845802551.91138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-322845802551.91138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-1345190843.9662974</v>
      </c>
      <c r="L3173" s="444">
        <f t="shared" ca="1" si="144"/>
        <v>-324190993395.87769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-324190993395.87769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-1350795805.8161571</v>
      </c>
      <c r="L3174" s="444">
        <f t="shared" ca="1" si="144"/>
        <v>-325541789201.69385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-325541789201.69385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-1356424121.6737244</v>
      </c>
      <c r="L3175" s="444">
        <f t="shared" ca="1" si="144"/>
        <v>-326898213323.36755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-326898213323.36755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-1362075888.8473649</v>
      </c>
      <c r="L3176" s="444">
        <f t="shared" ca="1" si="144"/>
        <v>-328260289212.2149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-328260289212.2149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-1367751205.0508955</v>
      </c>
      <c r="L3177" s="444">
        <f t="shared" ca="1" si="144"/>
        <v>-329628040417.26581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-329628040417.26581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-1373450168.4052742</v>
      </c>
      <c r="L3178" s="444">
        <f t="shared" ca="1" si="144"/>
        <v>-331001490585.67108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-331001490585.67108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-1379172877.4402962</v>
      </c>
      <c r="L3179" s="444">
        <f t="shared" ca="1" si="144"/>
        <v>-332380663463.11139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-332380663463.11139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-1384919431.0962975</v>
      </c>
      <c r="L3180" s="444">
        <f t="shared" ca="1" si="144"/>
        <v>-333765582894.2077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-333765582894.2077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-1390689928.7258654</v>
      </c>
      <c r="L3181" s="444">
        <f t="shared" ca="1" si="144"/>
        <v>-335156272822.93359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-335156272822.93359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-1396484470.0955567</v>
      </c>
      <c r="L3182" s="444">
        <f t="shared" ca="1" si="144"/>
        <v>-336552757293.02917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-336552757293.02917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-1402303155.3876216</v>
      </c>
      <c r="L3183" s="444">
        <f t="shared" ca="1" si="144"/>
        <v>-337955060448.41681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-337955060448.41681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-1408146085.2017367</v>
      </c>
      <c r="L3184" s="444">
        <f t="shared" ca="1" si="144"/>
        <v>-339363206533.61853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-339363206533.61853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-1414013360.5567439</v>
      </c>
      <c r="L3185" s="444">
        <f t="shared" ca="1" si="144"/>
        <v>-340777219894.17529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-340777219894.17529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-1419905082.8923969</v>
      </c>
      <c r="L3186" s="444">
        <f t="shared" ca="1" si="144"/>
        <v>-342197124977.06769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-342197124977.06769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-1425821354.0711153</v>
      </c>
      <c r="L3187" s="444">
        <f t="shared" ca="1" si="144"/>
        <v>-343622946331.13879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-343622946331.13879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-1431762276.379745</v>
      </c>
      <c r="L3188" s="444">
        <f t="shared" ca="1" si="144"/>
        <v>-345054708607.51855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-345054708607.51855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-1437727952.5313272</v>
      </c>
      <c r="L3189" s="444">
        <f t="shared" ca="1" si="144"/>
        <v>-346492436560.04987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-346492436560.04987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-1443718485.6668744</v>
      </c>
      <c r="L3190" s="444">
        <f t="shared" ca="1" si="144"/>
        <v>-347936155045.71674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-347936155045.71674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-1449733979.3571529</v>
      </c>
      <c r="L3191" s="444">
        <f t="shared" ca="1" si="144"/>
        <v>-349385889025.07391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-349385889025.07391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-1455774537.6044745</v>
      </c>
      <c r="L3192" s="444">
        <f t="shared" ca="1" si="144"/>
        <v>-350841663562.67841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-350841663562.67841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-1461840264.8444934</v>
      </c>
      <c r="L3193" s="444">
        <f t="shared" ca="1" si="144"/>
        <v>-352303503827.52289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-352303503827.52289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-1467931265.9480121</v>
      </c>
      <c r="L3194" s="444">
        <f t="shared" ca="1" si="144"/>
        <v>-353771435093.47089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-353771435093.47089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-1474047646.2227952</v>
      </c>
      <c r="L3195" s="444">
        <f t="shared" ca="1" si="144"/>
        <v>-355245482739.69366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-355245482739.69366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-1480189511.4153903</v>
      </c>
      <c r="L3196" s="444">
        <f t="shared" ca="1" si="144"/>
        <v>-356725672251.10907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-356725672251.10907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-1486356967.7129545</v>
      </c>
      <c r="L3197" s="444">
        <f t="shared" ca="1" si="144"/>
        <v>-358212029218.82202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-358212029218.82202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-1492550121.7450917</v>
      </c>
      <c r="L3198" s="444">
        <f t="shared" ca="1" si="144"/>
        <v>-359704579340.56714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-359704579340.56714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-1498769080.5856965</v>
      </c>
      <c r="L3199" s="444">
        <f t="shared" ca="1" si="144"/>
        <v>-361203348421.15283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-361203348421.15283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-1505013951.7548034</v>
      </c>
      <c r="L3200" s="444">
        <f t="shared" ca="1" si="144"/>
        <v>-362708362372.90765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-362708362372.90765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-1511284843.2204485</v>
      </c>
      <c r="L3201" s="444">
        <f t="shared" ca="1" si="144"/>
        <v>-364219647216.12811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-364219647216.12811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-1517581863.4005337</v>
      </c>
      <c r="L3202" s="444">
        <f t="shared" ca="1" si="144"/>
        <v>-365737229079.52863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-365737229079.52863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-1523905121.1647027</v>
      </c>
      <c r="L3203" s="444">
        <f t="shared" ca="1" si="144"/>
        <v>-367261134200.6933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-367261134200.6933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-1530254725.8362222</v>
      </c>
      <c r="L3204" s="444">
        <f t="shared" ca="1" si="144"/>
        <v>-368791388926.52954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-368791388926.52954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-1536630787.1938732</v>
      </c>
      <c r="L3205" s="444">
        <f t="shared" ca="1" si="144"/>
        <v>-370328019713.72339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-370328019713.72339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-1543033415.4738474</v>
      </c>
      <c r="L3206" s="444">
        <f t="shared" ca="1" si="144"/>
        <v>-371871053129.19727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-371871053129.19727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-1549462721.3716552</v>
      </c>
      <c r="L3207" s="444">
        <f t="shared" ca="1" si="144"/>
        <v>-373420515850.56891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-373420515850.56891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-1555918816.0440371</v>
      </c>
      <c r="L3208" s="444">
        <f t="shared" ca="1" si="144"/>
        <v>-374976434666.61298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-374976434666.61298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-1562401811.1108873</v>
      </c>
      <c r="L3209" s="444">
        <f t="shared" ca="1" si="144"/>
        <v>-376538836477.72388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-376538836477.72388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-1568911818.6571827</v>
      </c>
      <c r="L3210" s="444">
        <f t="shared" ca="1" si="144"/>
        <v>-378107748296.38104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-378107748296.38104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-1575448951.234921</v>
      </c>
      <c r="L3211" s="444">
        <f t="shared" ca="1" si="144"/>
        <v>-379683197247.61597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-379683197247.61597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-1582013321.8650665</v>
      </c>
      <c r="L3212" s="444">
        <f t="shared" ca="1" si="144"/>
        <v>-381265210569.48102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-381265210569.48102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-1588605044.0395043</v>
      </c>
      <c r="L3213" s="444">
        <f t="shared" ca="1" si="144"/>
        <v>-382853815613.52051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-382853815613.52051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-1595224231.7230022</v>
      </c>
      <c r="L3214" s="444">
        <f t="shared" ca="1" si="144"/>
        <v>-384449039845.24353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-384449039845.24353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-1601870999.3551815</v>
      </c>
      <c r="L3215" s="444">
        <f t="shared" ca="1" si="144"/>
        <v>-386050910844.59869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-386050910844.59869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-1608545461.8524945</v>
      </c>
      <c r="L3216" s="444">
        <f t="shared" ca="1" si="144"/>
        <v>-387659456306.45117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-387659456306.45117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-1615247734.6102133</v>
      </c>
      <c r="L3217" s="444">
        <f t="shared" ca="1" si="144"/>
        <v>-389274704041.0614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-389274704041.0614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-1621977933.5044224</v>
      </c>
      <c r="L3218" s="444">
        <f t="shared" ca="1" si="144"/>
        <v>-390896681974.5658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-390896681974.5658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-1628736174.8940241</v>
      </c>
      <c r="L3219" s="444">
        <f t="shared" ca="1" si="144"/>
        <v>-392525418149.45984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-392525418149.45984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-1635522575.6227493</v>
      </c>
      <c r="L3220" s="444">
        <f t="shared" ca="1" si="144"/>
        <v>-394160940725.08258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-394160940725.08258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-1642337253.0211773</v>
      </c>
      <c r="L3221" s="444">
        <f t="shared" ca="1" si="144"/>
        <v>-395803277978.10376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-395803277978.10376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-1649180324.9087656</v>
      </c>
      <c r="L3222" s="444">
        <f t="shared" ca="1" si="144"/>
        <v>-397452458303.01251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-397452458303.01251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-1656051909.5958855</v>
      </c>
      <c r="L3223" s="444">
        <f t="shared" ca="1" si="144"/>
        <v>-399108510212.6084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-399108510212.6084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-1662952125.8858683</v>
      </c>
      <c r="L3224" s="444">
        <f t="shared" ca="1" si="144"/>
        <v>-400771462338.49426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-400771462338.49426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-1669881093.0770595</v>
      </c>
      <c r="L3225" s="444">
        <f t="shared" ca="1" si="144"/>
        <v>-402441343431.57135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-402441343431.57135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-1676838930.9648807</v>
      </c>
      <c r="L3226" s="444">
        <f t="shared" ca="1" si="144"/>
        <v>-404118182362.53625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-404118182362.53625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-1683825759.8439012</v>
      </c>
      <c r="L3227" s="444">
        <f t="shared" ca="1" si="144"/>
        <v>-405802008122.38013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-405802008122.38013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-1690841700.5099173</v>
      </c>
      <c r="L3228" s="444">
        <f t="shared" ca="1" si="144"/>
        <v>-407492849822.89001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-407492849822.89001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-1697886874.2620418</v>
      </c>
      <c r="L3229" s="444">
        <f t="shared" ca="1" si="144"/>
        <v>-409190736697.15204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-409190736697.15204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-1704961402.9048002</v>
      </c>
      <c r="L3230" s="444">
        <f t="shared" ca="1" si="144"/>
        <v>-410895698100.05682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-410895698100.05682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-1712065408.7502367</v>
      </c>
      <c r="L3231" s="444">
        <f t="shared" ca="1" si="144"/>
        <v>-412607763508.80707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-412607763508.80707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-1719199014.6200294</v>
      </c>
      <c r="L3232" s="444">
        <f t="shared" ca="1" si="144"/>
        <v>-414326962523.42712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-414326962523.42712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-1726362343.8476131</v>
      </c>
      <c r="L3233" s="444">
        <f t="shared" ca="1" si="144"/>
        <v>-416053324867.27472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-416053324867.27472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-1733555520.2803113</v>
      </c>
      <c r="L3234" s="444">
        <f t="shared" ca="1" si="144"/>
        <v>-417786880387.55505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-417786880387.55505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-1740778668.2814794</v>
      </c>
      <c r="L3235" s="444">
        <f t="shared" ca="1" si="144"/>
        <v>-419527659055.83655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-419527659055.83655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-1748031912.7326522</v>
      </c>
      <c r="L3236" s="444">
        <f t="shared" ca="1" si="144"/>
        <v>-421275690968.56921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-421275690968.56921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-1755315379.0357051</v>
      </c>
      <c r="L3237" s="444">
        <f t="shared" ca="1" si="144"/>
        <v>-423031006347.60492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-423031006347.60492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-1762629193.1150205</v>
      </c>
      <c r="L3238" s="444">
        <f t="shared" ca="1" si="144"/>
        <v>-424793635540.71991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-424793635540.71991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-1769973481.4196663</v>
      </c>
      <c r="L3239" s="444">
        <f t="shared" ca="1" si="144"/>
        <v>-426563609022.13959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-426563609022.13959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-1777348370.9255817</v>
      </c>
      <c r="L3240" s="444">
        <f t="shared" ca="1" si="144"/>
        <v>-428340957393.06519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-428340957393.06519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-1784753989.1377716</v>
      </c>
      <c r="L3241" s="444">
        <f t="shared" ca="1" si="144"/>
        <v>-430125711382.20294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-430125711382.20294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-1792190464.0925124</v>
      </c>
      <c r="L3242" s="444">
        <f t="shared" ca="1" si="144"/>
        <v>-431917901846.29547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-431917901846.29547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-1799657924.3595641</v>
      </c>
      <c r="L3243" s="444">
        <f t="shared" ca="1" si="144"/>
        <v>-433717559770.65503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-433717559770.65503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-1807156499.0443959</v>
      </c>
      <c r="L3244" s="444">
        <f t="shared" ca="1" si="144"/>
        <v>-435524716269.6994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-435524716269.6994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-1814686317.7904141</v>
      </c>
      <c r="L3245" s="444">
        <f t="shared" ca="1" si="144"/>
        <v>-437339402587.48981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-437339402587.48981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-1822247510.7812076</v>
      </c>
      <c r="L3246" s="444">
        <f t="shared" ca="1" si="144"/>
        <v>-439161650098.271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-439161650098.271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-1829840208.7427957</v>
      </c>
      <c r="L3247" s="444">
        <f t="shared" ca="1" si="144"/>
        <v>-440991490307.01379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-440991490307.01379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-1837464542.9458907</v>
      </c>
      <c r="L3248" s="444">
        <f t="shared" ca="1" si="144"/>
        <v>-442828954849.95966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-442828954849.95966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-1845120645.2081652</v>
      </c>
      <c r="L3249" s="444">
        <f t="shared" ca="1" si="144"/>
        <v>-444674075495.16785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-444674075495.16785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-1852808647.8965328</v>
      </c>
      <c r="L3250" s="444">
        <f t="shared" ca="1" si="144"/>
        <v>-446526884143.06439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-446526884143.06439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-1860528683.929435</v>
      </c>
      <c r="L3251" s="444">
        <f t="shared" ca="1" si="144"/>
        <v>-448387412826.99384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-448387412826.99384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-1868280886.7791412</v>
      </c>
      <c r="L3252" s="444">
        <f t="shared" ca="1" si="144"/>
        <v>-450255693713.77295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-450255693713.77295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-1876065390.4740539</v>
      </c>
      <c r="L3253" s="444">
        <f t="shared" ca="1" si="144"/>
        <v>-452131759104.24701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-452131759104.24701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-1883882329.6010292</v>
      </c>
      <c r="L3254" s="444">
        <f t="shared" ca="1" si="144"/>
        <v>-454015641433.84802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-454015641433.84802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-1891731839.3077002</v>
      </c>
      <c r="L3255" s="444">
        <f t="shared" ca="1" si="144"/>
        <v>-455907373273.1557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-455907373273.1557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-1899614055.3048153</v>
      </c>
      <c r="L3256" s="444">
        <f t="shared" ca="1" si="144"/>
        <v>-457806987328.46051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-457806987328.46051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-1907529113.8685853</v>
      </c>
      <c r="L3257" s="444">
        <f t="shared" ca="1" si="144"/>
        <v>-459714516442.3291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-459714516442.3291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-1915477151.8430381</v>
      </c>
      <c r="L3258" s="444">
        <f t="shared" ca="1" si="144"/>
        <v>-461629993594.17212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-461629993594.17212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-1923458306.6423841</v>
      </c>
      <c r="L3259" s="444">
        <f t="shared" ca="1" si="144"/>
        <v>-463553451900.81451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-463553451900.81451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-1931472716.2533939</v>
      </c>
      <c r="L3260" s="444">
        <f t="shared" ca="1" si="144"/>
        <v>-465484924617.06793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-465484924617.06793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-1939520519.237783</v>
      </c>
      <c r="L3261" s="444">
        <f t="shared" ca="1" si="144"/>
        <v>-467424445136.30573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-467424445136.30573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-1947601854.734607</v>
      </c>
      <c r="L3262" s="444">
        <f t="shared" ca="1" si="144"/>
        <v>-469372046991.04034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-469372046991.04034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-1955716862.4626682</v>
      </c>
      <c r="L3263" s="444">
        <f t="shared" ca="1" si="144"/>
        <v>-471327763853.50299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-471327763853.50299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-1963865682.722929</v>
      </c>
      <c r="L3264" s="444">
        <f t="shared" ca="1" si="144"/>
        <v>-473291629536.22589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-473291629536.22589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-1972048456.4009411</v>
      </c>
      <c r="L3265" s="444">
        <f t="shared" ca="1" si="144"/>
        <v>-475263677992.62683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-475263677992.62683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-1980265324.9692783</v>
      </c>
      <c r="L3266" s="444">
        <f t="shared" ca="1" si="144"/>
        <v>-477243943317.59613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-477243943317.59613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-1988516430.4899838</v>
      </c>
      <c r="L3267" s="444">
        <f t="shared" ca="1" si="144"/>
        <v>-479232459748.08612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-479232459748.08612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-1996801915.6170254</v>
      </c>
      <c r="L3268" s="444">
        <f t="shared" ca="1" si="144"/>
        <v>-481229261663.70313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-481229261663.70313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-2005121923.598763</v>
      </c>
      <c r="L3269" s="444">
        <f t="shared" ca="1" si="144"/>
        <v>-483234383587.30188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-483234383587.30188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-2013476598.2804244</v>
      </c>
      <c r="L3270" s="444">
        <f t="shared" ca="1" si="144"/>
        <v>-485247860185.58228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-485247860185.58228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-2021866084.1065924</v>
      </c>
      <c r="L3271" s="444">
        <f t="shared" ca="1" si="144"/>
        <v>-487269726269.68884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-487269726269.68884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-2030290526.1237035</v>
      </c>
      <c r="L3272" s="444">
        <f t="shared" ca="1" si="144"/>
        <v>-489300016795.81256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-489300016795.81256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-2038750069.9825521</v>
      </c>
      <c r="L3273" s="444">
        <f t="shared" ca="1" si="144"/>
        <v>-491338766865.7951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-491338766865.7951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-2047244861.9408128</v>
      </c>
      <c r="L3274" s="444">
        <f t="shared" ca="1" si="144"/>
        <v>-493386011727.7359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-493386011727.7359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-2055775048.865566</v>
      </c>
      <c r="L3275" s="444">
        <f t="shared" ca="1" si="144"/>
        <v>-495441786776.60144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-495441786776.60144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-2064340778.2358391</v>
      </c>
      <c r="L3276" s="444">
        <f t="shared" ca="1" si="144"/>
        <v>-497506127554.83728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-497506127554.83728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-2072942198.1451552</v>
      </c>
      <c r="L3277" s="444">
        <f t="shared" ca="1" si="144"/>
        <v>-499579069752.98242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-499579069752.98242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-2081579457.3040934</v>
      </c>
      <c r="L3278" s="444">
        <f t="shared" ca="1" si="144"/>
        <v>-501660649210.2865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-501660649210.2865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-2090252705.0428603</v>
      </c>
      <c r="L3279" s="444">
        <f t="shared" ca="1" si="144"/>
        <v>-503750901915.32935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-503750901915.32935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-2098962091.3138723</v>
      </c>
      <c r="L3280" s="444">
        <f t="shared" ca="1" si="144"/>
        <v>-505849864006.64319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-505849864006.64319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-2107707766.6943467</v>
      </c>
      <c r="L3281" s="444">
        <f t="shared" ca="1" si="144"/>
        <v>-507957571773.33752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-507957571773.33752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-2116489882.3889062</v>
      </c>
      <c r="L3282" s="444">
        <f t="shared" ca="1" si="144"/>
        <v>-510074061655.72644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-510074061655.72644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-2125308590.2321935</v>
      </c>
      <c r="L3283" s="444">
        <f t="shared" ca="1" si="144"/>
        <v>-512199370245.95862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-512199370245.95862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-2134164042.691494</v>
      </c>
      <c r="L3284" s="444">
        <f t="shared" ca="1" si="144"/>
        <v>-514333534288.65009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-514333534288.65009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-2143056392.8693755</v>
      </c>
      <c r="L3285" s="444">
        <f t="shared" ca="1" si="144"/>
        <v>-516476590681.51947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-516476590681.51947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-2151985794.506331</v>
      </c>
      <c r="L3286" s="444">
        <f t="shared" ca="1" si="144"/>
        <v>-518628576476.02582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-518628576476.02582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-2160952401.9834404</v>
      </c>
      <c r="L3287" s="444">
        <f t="shared" ca="1" si="144"/>
        <v>-520789528878.00928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-520789528878.00928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-2169956370.3250384</v>
      </c>
      <c r="L3288" s="444">
        <f t="shared" ca="1" si="144"/>
        <v>-522959485248.33429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-522959485248.33429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-2178997855.2013927</v>
      </c>
      <c r="L3289" s="444">
        <f t="shared" ca="1" si="144"/>
        <v>-525138483103.53571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-525138483103.53571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-2188077012.9313989</v>
      </c>
      <c r="L3290" s="444">
        <f t="shared" ca="1" si="144"/>
        <v>-527326560116.4671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-527326560116.4671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-2197194000.4852796</v>
      </c>
      <c r="L3291" s="444">
        <f t="shared" ca="1" si="144"/>
        <v>-529523754116.95239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-529523754116.95239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-2206348975.4873018</v>
      </c>
      <c r="L3292" s="444">
        <f t="shared" ca="1" si="144"/>
        <v>-531730103092.4397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-531730103092.4397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-2215542096.2184987</v>
      </c>
      <c r="L3293" s="444">
        <f t="shared" ca="1" si="144"/>
        <v>-533945645188.6582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-533945645188.6582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-2224773521.6194091</v>
      </c>
      <c r="L3294" s="444">
        <f t="shared" ca="1" si="144"/>
        <v>-536170418710.27759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-536170418710.27759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-2234043411.2928233</v>
      </c>
      <c r="L3295" s="444">
        <f t="shared" ca="1" si="144"/>
        <v>-538404462121.57043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-538404462121.57043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-2243351925.5065436</v>
      </c>
      <c r="L3296" s="444">
        <f t="shared" ca="1" si="144"/>
        <v>-540647814047.07697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-540647814047.07697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-2252699225.1961536</v>
      </c>
      <c r="L3297" s="444">
        <f t="shared" ca="1" si="144"/>
        <v>-542900513272.27313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-542900513272.27313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-2262085471.9678049</v>
      </c>
      <c r="L3298" s="444">
        <f t="shared" ca="1" si="144"/>
        <v>-545162598744.24097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-545162598744.24097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-2271510828.1010041</v>
      </c>
      <c r="L3299" s="444">
        <f t="shared" ca="1" si="144"/>
        <v>-547434109572.34198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-547434109572.34198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-2280975456.551425</v>
      </c>
      <c r="L3300" s="444">
        <f t="shared" ca="1" si="144"/>
        <v>-549715085028.89343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-549715085028.89343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-2290479520.953723</v>
      </c>
      <c r="L3301" s="444">
        <f t="shared" ca="1" si="144"/>
        <v>-552005564549.84717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-552005564549.84717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-2300023185.6243629</v>
      </c>
      <c r="L3302" s="444">
        <f t="shared" ca="1" si="144"/>
        <v>-554305587735.47156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-554305587735.47156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-2309606615.5644646</v>
      </c>
      <c r="L3303" s="444">
        <f t="shared" ca="1" si="144"/>
        <v>-556615194351.03601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-556615194351.03601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-2319229976.4626498</v>
      </c>
      <c r="L3304" s="444">
        <f t="shared" ca="1" si="144"/>
        <v>-558934424327.49866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-558934424327.49866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-2328893434.6979113</v>
      </c>
      <c r="L3305" s="444">
        <f t="shared" ca="1" si="144"/>
        <v>-561263317762.19653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-561263317762.19653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-2338597157.3424854</v>
      </c>
      <c r="L3306" s="444">
        <f t="shared" ca="1" si="144"/>
        <v>-563601914919.53906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-563601914919.53906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-2348341312.1647463</v>
      </c>
      <c r="L3307" s="444">
        <f t="shared" ca="1" si="144"/>
        <v>-565950256231.70386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-565950256231.70386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-2358126067.6320992</v>
      </c>
      <c r="L3308" s="444">
        <f t="shared" ca="1" si="144"/>
        <v>-568308382299.33594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-568308382299.33594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-2367951592.9138999</v>
      </c>
      <c r="L3309" s="444">
        <f t="shared" ca="1" si="144"/>
        <v>-570676333892.24988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-570676333892.24988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-2377818057.8843746</v>
      </c>
      <c r="L3310" s="444">
        <f t="shared" ca="1" si="144"/>
        <v>-573054151950.13428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-573054151950.13428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-2387725633.1255593</v>
      </c>
      <c r="L3311" s="444">
        <f t="shared" ca="1" si="144"/>
        <v>-575441877583.25989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-575441877583.25989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-2397674489.9302497</v>
      </c>
      <c r="L3312" s="444">
        <f t="shared" ca="1" si="144"/>
        <v>-577839552073.19019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-577839552073.19019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-2407664800.3049593</v>
      </c>
      <c r="L3313" s="444">
        <f t="shared" ca="1" si="144"/>
        <v>-580247216873.49512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-580247216873.49512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-2417696736.9728961</v>
      </c>
      <c r="L3314" s="444">
        <f t="shared" ca="1" si="144"/>
        <v>-582664913610.46802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-582664913610.46802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-2427770473.3769503</v>
      </c>
      <c r="L3315" s="444">
        <f t="shared" ca="1" si="144"/>
        <v>-585092684083.84497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-585092684083.84497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-2437886183.6826873</v>
      </c>
      <c r="L3316" s="444">
        <f t="shared" ca="1" si="144"/>
        <v>-587530570267.52771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-587530570267.52771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-2448044042.7813654</v>
      </c>
      <c r="L3317" s="444">
        <f t="shared" ca="1" si="144"/>
        <v>-589978614310.30908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-589978614310.30908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-2458244226.2929544</v>
      </c>
      <c r="L3318" s="444">
        <f t="shared" ca="1" si="144"/>
        <v>-592436858536.60205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-592436858536.60205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-2468486910.5691752</v>
      </c>
      <c r="L3319" s="444">
        <f t="shared" ca="1" si="144"/>
        <v>-594905345447.17126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-594905345447.17126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-2478772272.696547</v>
      </c>
      <c r="L3320" s="444">
        <f t="shared" ca="1" si="144"/>
        <v>-597384117719.8678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-597384117719.8678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-2489100490.4994493</v>
      </c>
      <c r="L3321" s="444">
        <f t="shared" ca="1" si="144"/>
        <v>-599873218210.36719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-599873218210.36719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-2499471742.5431967</v>
      </c>
      <c r="L3322" s="444">
        <f t="shared" ca="1" si="144"/>
        <v>-602372689952.9104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-602372689952.9104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-2509886208.1371264</v>
      </c>
      <c r="L3323" s="444">
        <f t="shared" ref="L3323:L3577" ca="1" si="149">I3323-J3323+K3323</f>
        <v>-604882576161.04749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-604882576161.04749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-2520344067.337698</v>
      </c>
      <c r="L3324" s="444">
        <f t="shared" ca="1" si="149"/>
        <v>-607402920228.38513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-607402920228.38513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-2530845500.9516048</v>
      </c>
      <c r="L3325" s="444">
        <f t="shared" ca="1" si="149"/>
        <v>-609933765729.33679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-609933765729.33679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-2541390690.5389032</v>
      </c>
      <c r="L3326" s="444">
        <f t="shared" ca="1" si="149"/>
        <v>-612475156419.87573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-612475156419.87573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-2551979818.4161487</v>
      </c>
      <c r="L3327" s="444">
        <f t="shared" ca="1" si="149"/>
        <v>-615027136238.29187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-615027136238.29187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-2562613067.6595492</v>
      </c>
      <c r="L3328" s="444">
        <f t="shared" ca="1" si="149"/>
        <v>-617589749305.95142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-617589749305.95142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-2573290622.1081309</v>
      </c>
      <c r="L3329" s="444">
        <f t="shared" ca="1" si="149"/>
        <v>-620163039928.05957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-620163039928.05957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-2584012666.3669147</v>
      </c>
      <c r="L3330" s="444">
        <f t="shared" ca="1" si="149"/>
        <v>-622747052594.42651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-622747052594.42651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-2594779385.8101106</v>
      </c>
      <c r="L3331" s="444">
        <f t="shared" ca="1" si="149"/>
        <v>-625341831980.23657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-625341831980.23657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-2605590966.5843191</v>
      </c>
      <c r="L3332" s="444">
        <f t="shared" ca="1" si="149"/>
        <v>-627947422946.82092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-627947422946.82092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-2616447595.6117539</v>
      </c>
      <c r="L3333" s="444">
        <f t="shared" ca="1" si="149"/>
        <v>-630563870542.43262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-630563870542.43262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-2627349460.5934691</v>
      </c>
      <c r="L3334" s="444">
        <f t="shared" ca="1" si="149"/>
        <v>-633191220003.02612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-633191220003.02612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-2638296750.012609</v>
      </c>
      <c r="L3335" s="444">
        <f t="shared" ca="1" si="149"/>
        <v>-635829516753.0387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-635829516753.0387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-2649289653.137661</v>
      </c>
      <c r="L3336" s="444">
        <f t="shared" ca="1" si="149"/>
        <v>-638478806406.17639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-638478806406.17639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-2660328360.0257349</v>
      </c>
      <c r="L3337" s="444">
        <f t="shared" ca="1" si="149"/>
        <v>-641139134766.20215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-641139134766.20215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-2671413061.5258422</v>
      </c>
      <c r="L3338" s="444">
        <f t="shared" ca="1" si="149"/>
        <v>-643810547827.72803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-643810547827.72803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-2682543949.2821999</v>
      </c>
      <c r="L3339" s="444">
        <f t="shared" ca="1" si="149"/>
        <v>-646493091777.01025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-646493091777.01025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-2693721215.7375426</v>
      </c>
      <c r="L3340" s="444">
        <f t="shared" ca="1" si="149"/>
        <v>-649186812992.7478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-649186812992.7478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-2704945054.1364493</v>
      </c>
      <c r="L3341" s="444">
        <f t="shared" ca="1" si="149"/>
        <v>-651891758046.88428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-651891758046.88428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-2716215658.5286846</v>
      </c>
      <c r="L3342" s="444">
        <f t="shared" ca="1" si="149"/>
        <v>-654607973705.41296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-654607973705.41296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-2727533223.7725539</v>
      </c>
      <c r="L3343" s="444">
        <f t="shared" ca="1" si="149"/>
        <v>-657335506929.18555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-657335506929.18555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-2738897945.5382729</v>
      </c>
      <c r="L3344" s="444">
        <f t="shared" ca="1" si="149"/>
        <v>-660074404874.72388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-660074404874.72388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-2750310020.3113494</v>
      </c>
      <c r="L3345" s="444">
        <f t="shared" ca="1" si="149"/>
        <v>-662824714895.03528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-662824714895.03528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-2761769645.3959804</v>
      </c>
      <c r="L3346" s="444">
        <f t="shared" ca="1" si="149"/>
        <v>-665586484540.43127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-665586484540.43127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-2773277018.9184637</v>
      </c>
      <c r="L3347" s="444">
        <f t="shared" ca="1" si="149"/>
        <v>-668359761559.34973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-668359761559.34973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-2784832339.8306236</v>
      </c>
      <c r="L3348" s="444">
        <f t="shared" ca="1" si="149"/>
        <v>-671144593899.1803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-671144593899.1803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-2796435807.9132514</v>
      </c>
      <c r="L3349" s="444">
        <f t="shared" ca="1" si="149"/>
        <v>-673941029707.09351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-673941029707.09351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-2808087623.7795563</v>
      </c>
      <c r="L3350" s="444">
        <f t="shared" ca="1" si="149"/>
        <v>-676749117330.87305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-676749117330.87305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-2819787988.8786378</v>
      </c>
      <c r="L3351" s="444">
        <f t="shared" ca="1" si="149"/>
        <v>-679568905319.75171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-679568905319.75171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-2831537105.4989653</v>
      </c>
      <c r="L3352" s="444">
        <f t="shared" ca="1" si="149"/>
        <v>-682400442425.25073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-682400442425.25073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-2843335176.7718782</v>
      </c>
      <c r="L3353" s="444">
        <f t="shared" ca="1" si="149"/>
        <v>-685243777602.02258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-685243777602.02258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-2855182406.6750941</v>
      </c>
      <c r="L3354" s="444">
        <f t="shared" ca="1" si="149"/>
        <v>-688098960008.69763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-688098960008.69763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-2867079000.0362401</v>
      </c>
      <c r="L3355" s="444">
        <f t="shared" ca="1" si="149"/>
        <v>-690966039008.73389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-690966039008.73389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-2879025162.5363913</v>
      </c>
      <c r="L3356" s="444">
        <f t="shared" ca="1" si="149"/>
        <v>-693845064171.27026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-693845064171.27026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-2891021100.7136259</v>
      </c>
      <c r="L3357" s="444">
        <f t="shared" ca="1" si="149"/>
        <v>-696736085271.98389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-696736085271.98389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-2903067021.9665995</v>
      </c>
      <c r="L3358" s="444">
        <f t="shared" ca="1" si="149"/>
        <v>-699639152293.95044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-699639152293.95044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-2915163134.5581269</v>
      </c>
      <c r="L3359" s="444">
        <f t="shared" ca="1" si="149"/>
        <v>-702554315428.50854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-702554315428.50854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-2927309647.6187854</v>
      </c>
      <c r="L3360" s="444">
        <f t="shared" ca="1" si="149"/>
        <v>-705481625076.12732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-705481625076.12732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-2939506771.1505303</v>
      </c>
      <c r="L3361" s="444">
        <f t="shared" ca="1" si="149"/>
        <v>-708421131847.27783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-708421131847.27783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-2951754716.0303245</v>
      </c>
      <c r="L3362" s="444">
        <f t="shared" ca="1" si="149"/>
        <v>-711372886563.30811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-711372886563.30811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-2964053694.0137839</v>
      </c>
      <c r="L3363" s="444">
        <f t="shared" ca="1" si="149"/>
        <v>-714336940257.3219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-714336940257.3219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-2976403917.7388411</v>
      </c>
      <c r="L3364" s="444">
        <f t="shared" ca="1" si="149"/>
        <v>-717313344175.06079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-717313344175.06079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-2988805600.7294197</v>
      </c>
      <c r="L3365" s="444">
        <f t="shared" ca="1" si="149"/>
        <v>-720302149775.79016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-720302149775.79016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-3001258957.3991256</v>
      </c>
      <c r="L3366" s="444">
        <f t="shared" ca="1" si="149"/>
        <v>-723303408733.18933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-723303408733.18933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-3013764203.0549555</v>
      </c>
      <c r="L3367" s="444">
        <f t="shared" ca="1" si="149"/>
        <v>-726317172936.24426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-726317172936.24426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-3026321553.9010177</v>
      </c>
      <c r="L3368" s="444">
        <f t="shared" ca="1" si="149"/>
        <v>-729343494490.14526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-729343494490.14526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-3038931227.0422721</v>
      </c>
      <c r="L3369" s="444">
        <f t="shared" ca="1" si="149"/>
        <v>-732382425717.1875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-732382425717.1875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-3051593440.4882813</v>
      </c>
      <c r="L3370" s="444">
        <f t="shared" ca="1" si="149"/>
        <v>-735434019157.67578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-735434019157.67578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-3064308413.1569824</v>
      </c>
      <c r="L3371" s="444">
        <f t="shared" ca="1" si="149"/>
        <v>-738498327570.83276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-738498327570.83276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-3077076364.8784699</v>
      </c>
      <c r="L3372" s="444">
        <f t="shared" ca="1" si="149"/>
        <v>-741575403935.71118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-741575403935.71118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-3089897516.3987966</v>
      </c>
      <c r="L3373" s="444">
        <f t="shared" ca="1" si="149"/>
        <v>-744665301452.10999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-744665301452.10999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-3102772089.3837914</v>
      </c>
      <c r="L3374" s="444">
        <f t="shared" ca="1" si="149"/>
        <v>-747768073541.49377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-747768073541.49377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-3115700306.4228907</v>
      </c>
      <c r="L3375" s="444">
        <f t="shared" ca="1" si="149"/>
        <v>-750883773847.91663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-750883773847.91663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-3128682391.0329857</v>
      </c>
      <c r="L3376" s="444">
        <f t="shared" ca="1" si="149"/>
        <v>-754012456238.94958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-754012456238.94958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-3141718567.6622901</v>
      </c>
      <c r="L3377" s="444">
        <f t="shared" ca="1" si="149"/>
        <v>-757154174806.61182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-757154174806.61182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-3154809061.6942158</v>
      </c>
      <c r="L3378" s="444">
        <f t="shared" ca="1" si="149"/>
        <v>-760308983868.30603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-760308983868.30603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-3167954099.4512749</v>
      </c>
      <c r="L3379" s="444">
        <f t="shared" ca="1" si="149"/>
        <v>-763476937967.75732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-763476937967.75732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-3181153908.1989889</v>
      </c>
      <c r="L3380" s="444">
        <f t="shared" ca="1" si="149"/>
        <v>-766658091875.9563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-766658091875.9563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-3194408716.1498179</v>
      </c>
      <c r="L3381" s="444">
        <f t="shared" ca="1" si="149"/>
        <v>-769852500592.10608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-769852500592.10608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-3207718752.4671087</v>
      </c>
      <c r="L3382" s="444">
        <f t="shared" ca="1" si="149"/>
        <v>-773060219344.57324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-773060219344.57324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-3221084247.2690554</v>
      </c>
      <c r="L3383" s="444">
        <f t="shared" ca="1" si="149"/>
        <v>-776281303591.84229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-776281303591.84229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-3234505431.6326761</v>
      </c>
      <c r="L3384" s="444">
        <f t="shared" ca="1" si="149"/>
        <v>-779515809023.47498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-779515809023.47498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-3247982537.5978122</v>
      </c>
      <c r="L3385" s="444">
        <f t="shared" ca="1" si="149"/>
        <v>-782763791561.07275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-782763791561.07275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-3261515798.1711364</v>
      </c>
      <c r="L3386" s="444">
        <f t="shared" ca="1" si="149"/>
        <v>-786025307359.2439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-786025307359.2439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-3275105447.330183</v>
      </c>
      <c r="L3387" s="444">
        <f t="shared" ca="1" si="149"/>
        <v>-789300412806.5741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-789300412806.5741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-3288751720.0273919</v>
      </c>
      <c r="L3388" s="444">
        <f t="shared" ca="1" si="149"/>
        <v>-792589164526.60144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-792589164526.60144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-3302454852.1941729</v>
      </c>
      <c r="L3389" s="444">
        <f t="shared" ca="1" si="149"/>
        <v>-795891619378.79565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-795891619378.79565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-3316215080.7449818</v>
      </c>
      <c r="L3390" s="444">
        <f t="shared" ca="1" si="149"/>
        <v>-799207834459.54065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-799207834459.54065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-3330032643.5814195</v>
      </c>
      <c r="L3391" s="444">
        <f t="shared" ca="1" si="149"/>
        <v>-802537867103.12207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-802537867103.12207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-3343907779.5963421</v>
      </c>
      <c r="L3392" s="444">
        <f t="shared" ca="1" si="149"/>
        <v>-805881774882.71838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-805881774882.71838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-3357840728.6779933</v>
      </c>
      <c r="L3393" s="444">
        <f t="shared" ca="1" si="149"/>
        <v>-809239615611.39636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-809239615611.39636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-3371831731.7141514</v>
      </c>
      <c r="L3394" s="444">
        <f t="shared" ca="1" si="149"/>
        <v>-812611447343.11047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-812611447343.11047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-3385881030.5962934</v>
      </c>
      <c r="L3395" s="444">
        <f t="shared" ca="1" si="149"/>
        <v>-815997328373.70679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-815997328373.70679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-3399988868.2237782</v>
      </c>
      <c r="L3396" s="444">
        <f t="shared" ca="1" si="149"/>
        <v>-819397317241.93054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-819397317241.93054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-3414155488.5080438</v>
      </c>
      <c r="L3397" s="444">
        <f t="shared" ca="1" si="149"/>
        <v>-822811472730.4386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-822811472730.4386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-3428381136.3768272</v>
      </c>
      <c r="L3398" s="444">
        <f t="shared" ca="1" si="149"/>
        <v>-826239853866.81543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-826239853866.81543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-3442666057.7783976</v>
      </c>
      <c r="L3399" s="444">
        <f t="shared" ca="1" si="149"/>
        <v>-829682519924.59387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-829682519924.59387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-3457010499.6858077</v>
      </c>
      <c r="L3400" s="444">
        <f t="shared" ca="1" si="149"/>
        <v>-833139530424.27966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-833139530424.27966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-3471414710.1011653</v>
      </c>
      <c r="L3401" s="444">
        <f t="shared" ca="1" si="149"/>
        <v>-836610945134.38086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-836610945134.38086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-3485878938.0599203</v>
      </c>
      <c r="L3402" s="444">
        <f t="shared" ca="1" si="149"/>
        <v>-840096824072.4408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-840096824072.4408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-3500403433.63517</v>
      </c>
      <c r="L3403" s="444">
        <f t="shared" ca="1" si="149"/>
        <v>-843597227506.07593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-843597227506.07593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-3514988447.9419827</v>
      </c>
      <c r="L3404" s="444">
        <f t="shared" ca="1" si="149"/>
        <v>-847112215954.01794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-847112215954.01794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-3529634233.1417413</v>
      </c>
      <c r="L3405" s="444">
        <f t="shared" ca="1" si="149"/>
        <v>-850641850187.15967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-850641850187.15967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-3544341042.4464984</v>
      </c>
      <c r="L3406" s="444">
        <f t="shared" ca="1" si="149"/>
        <v>-854186191229.6062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-854186191229.6062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-3559109130.1233592</v>
      </c>
      <c r="L3407" s="444">
        <f t="shared" ca="1" si="149"/>
        <v>-857745300359.72961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-857745300359.72961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-3573938751.4988732</v>
      </c>
      <c r="L3408" s="444">
        <f t="shared" ca="1" si="149"/>
        <v>-861319239111.22852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-861319239111.22852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-3588830162.9634528</v>
      </c>
      <c r="L3409" s="444">
        <f t="shared" ca="1" si="149"/>
        <v>-864908069274.19202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-864908069274.19202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-3603783621.9758</v>
      </c>
      <c r="L3410" s="444">
        <f t="shared" ca="1" si="149"/>
        <v>-868511852896.16785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-868511852896.16785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-3618799387.0673661</v>
      </c>
      <c r="L3411" s="444">
        <f t="shared" ca="1" si="149"/>
        <v>-872130652283.23523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-872130652283.23523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-3633877717.8468137</v>
      </c>
      <c r="L3412" s="444">
        <f t="shared" ca="1" si="149"/>
        <v>-875764530001.08203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-875764530001.08203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-3649018875.0045085</v>
      </c>
      <c r="L3413" s="444">
        <f t="shared" ca="1" si="149"/>
        <v>-879413548876.08655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-879413548876.08655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-3664223120.3170266</v>
      </c>
      <c r="L3414" s="444">
        <f t="shared" ca="1" si="149"/>
        <v>-883077771996.40356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-883077771996.40356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-3679490716.6516814</v>
      </c>
      <c r="L3415" s="444">
        <f t="shared" ca="1" si="149"/>
        <v>-886757262713.0553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-886757262713.0553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-3694821927.9710636</v>
      </c>
      <c r="L3416" s="444">
        <f t="shared" ca="1" si="149"/>
        <v>-890452084641.02637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-890452084641.02637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-3710217019.3376102</v>
      </c>
      <c r="L3417" s="444">
        <f t="shared" ca="1" si="149"/>
        <v>-894162301660.36401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-894162301660.36401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-3725676256.9181838</v>
      </c>
      <c r="L3418" s="444">
        <f t="shared" ca="1" si="149"/>
        <v>-897887977917.28223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-897887977917.28223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-3741199907.9886765</v>
      </c>
      <c r="L3419" s="444">
        <f t="shared" ca="1" si="149"/>
        <v>-901629177825.27087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-901629177825.27087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-3756788240.9386292</v>
      </c>
      <c r="L3420" s="444">
        <f t="shared" ca="1" si="149"/>
        <v>-905385966066.20947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-905385966066.20947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-3772441525.2758727</v>
      </c>
      <c r="L3421" s="444">
        <f t="shared" ca="1" si="149"/>
        <v>-909158407591.48535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-909158407591.48535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-3788160031.6311889</v>
      </c>
      <c r="L3422" s="444">
        <f t="shared" ca="1" si="149"/>
        <v>-912946567623.11658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-912946567623.11658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-3803944031.7629862</v>
      </c>
      <c r="L3423" s="444">
        <f t="shared" ca="1" si="149"/>
        <v>-916750511654.87952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-916750511654.87952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-3819793798.5619979</v>
      </c>
      <c r="L3424" s="444">
        <f t="shared" ca="1" si="149"/>
        <v>-920570305453.44153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-920570305453.44153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-3835709606.0560064</v>
      </c>
      <c r="L3425" s="444">
        <f t="shared" ca="1" si="149"/>
        <v>-924406015059.49756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-924406015059.49756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-3851691729.4145732</v>
      </c>
      <c r="L3426" s="444">
        <f t="shared" ca="1" si="149"/>
        <v>-928257706788.91211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-928257706788.91211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-3867740444.9538002</v>
      </c>
      <c r="L3427" s="444">
        <f t="shared" ca="1" si="149"/>
        <v>-932125447233.86597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-932125447233.86597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-3883856030.141108</v>
      </c>
      <c r="L3428" s="444">
        <f t="shared" ca="1" si="149"/>
        <v>-936009303264.00708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-936009303264.00708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-3900038763.6000295</v>
      </c>
      <c r="L3429" s="444">
        <f t="shared" ca="1" si="149"/>
        <v>-939909342027.60706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-939909342027.60706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-3916288925.1150293</v>
      </c>
      <c r="L3430" s="444">
        <f t="shared" ca="1" si="149"/>
        <v>-943825630952.72205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-943825630952.72205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-3932606795.6363416</v>
      </c>
      <c r="L3431" s="444">
        <f t="shared" ca="1" si="149"/>
        <v>-947758237748.3584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-947758237748.3584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-3948992657.2848268</v>
      </c>
      <c r="L3432" s="444">
        <f t="shared" ca="1" si="149"/>
        <v>-951707230405.64319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-951707230405.64319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-3965446793.3568473</v>
      </c>
      <c r="L3433" s="444">
        <f t="shared" ca="1" si="149"/>
        <v>-955672677199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-955672677199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-3981969488.3291669</v>
      </c>
      <c r="L3434" s="444">
        <f t="shared" ca="1" si="149"/>
        <v>-959654646687.32922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-959654646687.32922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-3998561027.8638721</v>
      </c>
      <c r="L3435" s="444">
        <f t="shared" ca="1" si="149"/>
        <v>-963653207715.19312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-963653207715.19312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-4015221698.8133039</v>
      </c>
      <c r="L3436" s="444">
        <f t="shared" ca="1" si="149"/>
        <v>-967668429414.00647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-967668429414.00647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-4031951789.2250271</v>
      </c>
      <c r="L3437" s="444">
        <f t="shared" ca="1" si="149"/>
        <v>-971700381203.23145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-971700381203.23145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-4048751588.346797</v>
      </c>
      <c r="L3438" s="444">
        <f t="shared" ca="1" si="149"/>
        <v>-975749132791.57825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-975749132791.57825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-4065621386.6315761</v>
      </c>
      <c r="L3439" s="444">
        <f t="shared" ca="1" si="149"/>
        <v>-979814754178.20984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-979814754178.20984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-4082561475.7425413</v>
      </c>
      <c r="L3440" s="444">
        <f t="shared" ca="1" si="149"/>
        <v>-983897315653.95239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-983897315653.95239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-4099572148.5581355</v>
      </c>
      <c r="L3441" s="444">
        <f t="shared" ca="1" si="149"/>
        <v>-987996887802.5105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-987996887802.5105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-4116653699.1771274</v>
      </c>
      <c r="L3442" s="444">
        <f t="shared" ca="1" si="149"/>
        <v>-992113541501.68762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-992113541501.68762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-4133806422.9236984</v>
      </c>
      <c r="L3443" s="444">
        <f t="shared" ca="1" si="149"/>
        <v>-996247347924.61133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-996247347924.61133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-4151030616.3525472</v>
      </c>
      <c r="L3444" s="444">
        <f t="shared" ca="1" si="149"/>
        <v>-1000398378540.9639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-1000398378540.9639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-4168326577.2540164</v>
      </c>
      <c r="L3445" s="444">
        <f t="shared" ca="1" si="149"/>
        <v>-1004566705118.2179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-1004566705118.2179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-4185694604.6592412</v>
      </c>
      <c r="L3446" s="444">
        <f t="shared" ca="1" si="149"/>
        <v>-1008752399722.8772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-1008752399722.8772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-4203134998.8453221</v>
      </c>
      <c r="L3447" s="444">
        <f t="shared" ca="1" si="149"/>
        <v>-1012955534721.7225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-1012955534721.7225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-4220648061.3405104</v>
      </c>
      <c r="L3448" s="444">
        <f t="shared" ca="1" si="149"/>
        <v>-1017176182783.063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-1017176182783.063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-4238234094.9294291</v>
      </c>
      <c r="L3449" s="444">
        <f t="shared" ca="1" si="149"/>
        <v>-1021414416877.9924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-1021414416877.9924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-4255893403.6583018</v>
      </c>
      <c r="L3450" s="444">
        <f t="shared" ca="1" si="149"/>
        <v>-1025670310281.6508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-1025670310281.6508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-4273626292.8402114</v>
      </c>
      <c r="L3451" s="444">
        <f t="shared" ca="1" si="149"/>
        <v>-1029943936574.491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-1029943936574.491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-4291433069.0603795</v>
      </c>
      <c r="L3452" s="444">
        <f t="shared" ca="1" si="149"/>
        <v>-1034235369643.5514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-1034235369643.5514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-4309314040.1814642</v>
      </c>
      <c r="L3453" s="444">
        <f t="shared" ca="1" si="149"/>
        <v>-1038544683683.7329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-1038544683683.7329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-4327269515.3488874</v>
      </c>
      <c r="L3454" s="444">
        <f t="shared" ca="1" si="149"/>
        <v>-1042871953199.0818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-1042871953199.0818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-4345299804.9961739</v>
      </c>
      <c r="L3455" s="444">
        <f t="shared" ca="1" si="149"/>
        <v>-1047217253004.078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-1047217253004.078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-4363405220.8503246</v>
      </c>
      <c r="L3456" s="444">
        <f t="shared" ca="1" si="149"/>
        <v>-1051580658224.9283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-1051580658224.9283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-4381586075.9372005</v>
      </c>
      <c r="L3457" s="444">
        <f t="shared" ca="1" si="149"/>
        <v>-1055962244300.8656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-1055962244300.8656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-4399842684.5869398</v>
      </c>
      <c r="L3458" s="444">
        <f t="shared" ca="1" si="149"/>
        <v>-1060362086985.4525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-1060362086985.4525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-4418175362.4393845</v>
      </c>
      <c r="L3459" s="444">
        <f t="shared" ca="1" si="149"/>
        <v>-1064780262347.8918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-1064780262347.8918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-4436584426.4495497</v>
      </c>
      <c r="L3460" s="444">
        <f t="shared" ca="1" si="149"/>
        <v>-1069216846774.3414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-1069216846774.3414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-4455070194.8930893</v>
      </c>
      <c r="L3461" s="444">
        <f t="shared" ca="1" si="149"/>
        <v>-1073671916969.2345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-1073671916969.2345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-4473632987.3718109</v>
      </c>
      <c r="L3462" s="444">
        <f t="shared" ca="1" si="149"/>
        <v>-1078145549956.6063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-1078145549956.6063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-4492273124.8191929</v>
      </c>
      <c r="L3463" s="444">
        <f t="shared" ca="1" si="149"/>
        <v>-1082637823081.4255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-1082637823081.4255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-4510990929.5059395</v>
      </c>
      <c r="L3464" s="444">
        <f t="shared" ca="1" si="149"/>
        <v>-1087148814010.9315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-1087148814010.9315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-4529786725.0455484</v>
      </c>
      <c r="L3465" s="444">
        <f t="shared" ca="1" si="149"/>
        <v>-1091678600735.9771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-1091678600735.9771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-4548660836.3999043</v>
      </c>
      <c r="L3466" s="444">
        <f t="shared" ca="1" si="149"/>
        <v>-1096227261572.377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-1096227261572.377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-4567613589.8849039</v>
      </c>
      <c r="L3467" s="444">
        <f t="shared" ca="1" si="149"/>
        <v>-1100794875162.262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-1100794875162.262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-4586645313.1760912</v>
      </c>
      <c r="L3468" s="444">
        <f t="shared" ca="1" si="149"/>
        <v>-1105381520475.438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-1105381520475.438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-4605756335.3143253</v>
      </c>
      <c r="L3469" s="444">
        <f t="shared" ca="1" si="149"/>
        <v>-1109987276810.7522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-1109987276810.7522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-4624946986.7114677</v>
      </c>
      <c r="L3470" s="444">
        <f t="shared" ca="1" si="149"/>
        <v>-1114612223797.4636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-1114612223797.4636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-4644217599.1560984</v>
      </c>
      <c r="L3471" s="444">
        <f t="shared" ca="1" si="149"/>
        <v>-1119256441396.6196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-1119256441396.6196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-4663568505.8192482</v>
      </c>
      <c r="L3472" s="444">
        <f t="shared" ca="1" si="149"/>
        <v>-1123920009902.439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-1123920009902.439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-4683000041.2601624</v>
      </c>
      <c r="L3473" s="444">
        <f t="shared" ca="1" si="149"/>
        <v>-1128603009943.6992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-1128603009943.6992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-4702512541.4320803</v>
      </c>
      <c r="L3474" s="444">
        <f t="shared" ca="1" si="149"/>
        <v>-1133305522485.1313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-1133305522485.1313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-4722106343.6880474</v>
      </c>
      <c r="L3475" s="444">
        <f t="shared" ca="1" si="149"/>
        <v>-1138027628828.8193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-1138027628828.8193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-4741781786.786747</v>
      </c>
      <c r="L3476" s="444">
        <f t="shared" ca="1" si="149"/>
        <v>-1142769410615.6062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-1142769410615.6062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-4761539210.8983593</v>
      </c>
      <c r="L3477" s="444">
        <f t="shared" ca="1" si="149"/>
        <v>-1147530949826.5046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-1147530949826.5046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-4781378957.6104355</v>
      </c>
      <c r="L3478" s="444">
        <f t="shared" ca="1" si="149"/>
        <v>-1152312328784.115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-1152312328784.115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-4801301369.9338121</v>
      </c>
      <c r="L3479" s="444">
        <f t="shared" ca="1" si="149"/>
        <v>-1157113630154.0488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-1157113630154.0488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-4821306792.3085365</v>
      </c>
      <c r="L3480" s="444">
        <f t="shared" ca="1" si="149"/>
        <v>-1161934936946.3574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-1161934936946.3574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-4841395570.6098223</v>
      </c>
      <c r="L3481" s="444">
        <f t="shared" ca="1" si="149"/>
        <v>-1166776332516.9673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-1166776332516.9673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-4861568052.1540298</v>
      </c>
      <c r="L3482" s="444">
        <f t="shared" ca="1" si="149"/>
        <v>-1171637900569.1213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-1171637900569.1213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-4881824585.7046719</v>
      </c>
      <c r="L3483" s="444">
        <f t="shared" ca="1" si="149"/>
        <v>-1176519725154.8259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-1176519725154.8259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-4902165521.4784412</v>
      </c>
      <c r="L3484" s="444">
        <f t="shared" ca="1" si="149"/>
        <v>-1181421890676.3044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-1181421890676.3044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-4922591211.151268</v>
      </c>
      <c r="L3485" s="444">
        <f t="shared" ca="1" si="149"/>
        <v>-1186344481887.4558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-1186344481887.4558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-4943102007.864399</v>
      </c>
      <c r="L3486" s="444">
        <f t="shared" ca="1" si="149"/>
        <v>-1191287583895.3203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-1191287583895.3203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-4963698266.2305012</v>
      </c>
      <c r="L3487" s="444">
        <f t="shared" ca="1" si="149"/>
        <v>-1196251282161.5508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-1196251282161.5508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-4984380342.3397951</v>
      </c>
      <c r="L3488" s="444">
        <f t="shared" ca="1" si="149"/>
        <v>-1201235662503.8906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-1201235662503.8906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-5005148593.7662106</v>
      </c>
      <c r="L3489" s="444">
        <f t="shared" ca="1" si="149"/>
        <v>-1206240811097.6567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-1206240811097.6567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-5026003379.5735693</v>
      </c>
      <c r="L3490" s="444">
        <f t="shared" ca="1" si="149"/>
        <v>-1211266814477.2302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-1211266814477.2302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-5046945060.3217926</v>
      </c>
      <c r="L3491" s="444">
        <f t="shared" ca="1" si="149"/>
        <v>-1216313759537.552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-1216313759537.552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-5067973998.0731335</v>
      </c>
      <c r="L3492" s="444">
        <f t="shared" ca="1" si="149"/>
        <v>-1221381733535.6252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-1221381733535.6252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-5089090556.3984385</v>
      </c>
      <c r="L3493" s="444">
        <f t="shared" ca="1" si="149"/>
        <v>-1226470824092.0237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-1226470824092.0237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-5110295100.3834324</v>
      </c>
      <c r="L3494" s="444">
        <f t="shared" ca="1" si="149"/>
        <v>-1231581119192.4072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-1231581119192.4072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-5131587996.6350298</v>
      </c>
      <c r="L3495" s="444">
        <f t="shared" ca="1" si="149"/>
        <v>-1236712707189.0422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-1236712707189.0422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-5152969613.2876759</v>
      </c>
      <c r="L3496" s="444">
        <f t="shared" ca="1" si="149"/>
        <v>-1241865676802.3298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-1241865676802.3298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-5174440320.0097075</v>
      </c>
      <c r="L3497" s="444">
        <f t="shared" ca="1" si="149"/>
        <v>-1247040117122.3396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-1247040117122.3396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-5196000488.0097485</v>
      </c>
      <c r="L3498" s="444">
        <f t="shared" ca="1" si="149"/>
        <v>-1252236117610.3494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-1252236117610.3494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-5217650490.0431223</v>
      </c>
      <c r="L3499" s="444">
        <f t="shared" ca="1" si="149"/>
        <v>-1257453768100.3926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-1257453768100.3926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-5239390700.4183025</v>
      </c>
      <c r="L3500" s="444">
        <f t="shared" ca="1" si="149"/>
        <v>-1262693158800.8108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-1262693158800.8108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-5261221495.0033779</v>
      </c>
      <c r="L3501" s="444">
        <f t="shared" ca="1" si="149"/>
        <v>-1267954380295.8142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-1267954380295.8142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-5283143251.2325592</v>
      </c>
      <c r="L3502" s="444">
        <f t="shared" ca="1" si="149"/>
        <v>-1273237523547.0469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-1273237523547.0469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-5305156348.1126957</v>
      </c>
      <c r="L3503" s="444">
        <f t="shared" ca="1" si="149"/>
        <v>-1278542679895.1597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-1278542679895.1597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-5327261166.2298317</v>
      </c>
      <c r="L3504" s="444">
        <f t="shared" ca="1" si="149"/>
        <v>-1283869941061.3894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-1283869941061.3894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-5349458087.7557888</v>
      </c>
      <c r="L3505" s="444">
        <f t="shared" ca="1" si="149"/>
        <v>-1289219399149.1453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-1289219399149.1453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-5371747496.454772</v>
      </c>
      <c r="L3506" s="444">
        <f t="shared" ca="1" si="149"/>
        <v>-1294591146645.6001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-1294591146645.6001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-5394129777.6900005</v>
      </c>
      <c r="L3507" s="444">
        <f t="shared" ca="1" si="149"/>
        <v>-1299985276423.29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-1299985276423.29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-5416605318.4303751</v>
      </c>
      <c r="L3508" s="444">
        <f t="shared" ca="1" si="149"/>
        <v>-1305401881741.7205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-1305401881741.7205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-5439174507.2571688</v>
      </c>
      <c r="L3509" s="444">
        <f t="shared" ca="1" si="149"/>
        <v>-1310841056248.9775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-1310841056248.9775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-5461837734.3707399</v>
      </c>
      <c r="L3510" s="444">
        <f t="shared" ca="1" si="149"/>
        <v>-1316302893983.3484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-1316302893983.3484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-5484595391.5972853</v>
      </c>
      <c r="L3511" s="444">
        <f t="shared" ca="1" si="149"/>
        <v>-1321787489374.9456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-1321787489374.9456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-5507447872.395606</v>
      </c>
      <c r="L3512" s="444">
        <f t="shared" ca="1" si="149"/>
        <v>-1327294937247.3411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-1327294937247.3411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-5530395571.8639212</v>
      </c>
      <c r="L3513" s="444">
        <f t="shared" ca="1" si="149"/>
        <v>-1332825332819.2051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-1332825332819.2051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-5553438886.7466879</v>
      </c>
      <c r="L3514" s="444">
        <f t="shared" ca="1" si="149"/>
        <v>-1338378771705.9517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-1338378771705.9517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-5576578215.4414654</v>
      </c>
      <c r="L3515" s="444">
        <f t="shared" ca="1" si="149"/>
        <v>-1343955349921.3931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-1343955349921.3931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-5599813958.0058041</v>
      </c>
      <c r="L3516" s="444">
        <f t="shared" ca="1" si="149"/>
        <v>-1349555163879.3989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-1349555163879.3989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-5623146516.1641617</v>
      </c>
      <c r="L3517" s="444">
        <f t="shared" ca="1" si="149"/>
        <v>-1355178310395.563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-1355178310395.563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-5646576293.314846</v>
      </c>
      <c r="L3518" s="444">
        <f t="shared" ca="1" si="149"/>
        <v>-1360824886688.8779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-1360824886688.8779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-5670103694.5369911</v>
      </c>
      <c r="L3519" s="444">
        <f t="shared" ca="1" si="149"/>
        <v>-1366494990383.415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-1366494990383.415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-5693729126.5975628</v>
      </c>
      <c r="L3520" s="444">
        <f t="shared" ca="1" si="149"/>
        <v>-1372188719510.0127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-1372188719510.0127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-5717452997.9583864</v>
      </c>
      <c r="L3521" s="444">
        <f t="shared" ca="1" si="149"/>
        <v>-1377906172507.9712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-1377906172507.9712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-5741275718.7832136</v>
      </c>
      <c r="L3522" s="444">
        <f t="shared" ca="1" si="149"/>
        <v>-1383647448226.7544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-1383647448226.7544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-5765197700.9448099</v>
      </c>
      <c r="L3523" s="444">
        <f t="shared" ca="1" si="149"/>
        <v>-1389412645927.6992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-1389412645927.6992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-5789219358.0320797</v>
      </c>
      <c r="L3524" s="444">
        <f t="shared" ca="1" si="149"/>
        <v>-1395201865285.7312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-1395201865285.7312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-5813341105.357213</v>
      </c>
      <c r="L3525" s="444">
        <f t="shared" ca="1" si="149"/>
        <v>-1401015206391.0884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-1401015206391.0884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-5837563359.9628677</v>
      </c>
      <c r="L3526" s="444">
        <f t="shared" ca="1" si="149"/>
        <v>-1406852769751.0513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-1406852769751.0513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-5861886540.6293802</v>
      </c>
      <c r="L3527" s="444">
        <f t="shared" ca="1" si="149"/>
        <v>-1412714656291.6807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-1412714656291.6807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-5886311067.8820028</v>
      </c>
      <c r="L3528" s="444">
        <f t="shared" ca="1" si="149"/>
        <v>-1418600967359.5627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-1418600967359.5627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-5910837363.9981785</v>
      </c>
      <c r="L3529" s="444">
        <f t="shared" ca="1" si="149"/>
        <v>-1424511804723.561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-1424511804723.561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-5935465853.0148373</v>
      </c>
      <c r="L3530" s="444">
        <f t="shared" ca="1" si="149"/>
        <v>-1430447270576.5759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-1430447270576.5759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-5960196960.735733</v>
      </c>
      <c r="L3531" s="444">
        <f t="shared" ca="1" si="149"/>
        <v>-1436407467537.3118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-1436407467537.3118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-5985031114.7387991</v>
      </c>
      <c r="L3532" s="444">
        <f t="shared" ca="1" si="149"/>
        <v>-1442392498652.0505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-1442392498652.0505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-6009968744.383544</v>
      </c>
      <c r="L3533" s="444">
        <f t="shared" ca="1" si="149"/>
        <v>-1448402467396.4341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-1448402467396.4341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-6035010280.8184757</v>
      </c>
      <c r="L3534" s="444">
        <f t="shared" ca="1" si="149"/>
        <v>-1454437477677.2524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-1454437477677.2524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-6060156156.9885521</v>
      </c>
      <c r="L3535" s="444">
        <f t="shared" ca="1" si="149"/>
        <v>-1460497633834.241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-1460497633834.241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-6085406807.6426706</v>
      </c>
      <c r="L3536" s="444">
        <f t="shared" ca="1" si="149"/>
        <v>-1466583040641.8835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-1466583040641.8835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-6110762669.3411818</v>
      </c>
      <c r="L3537" s="444">
        <f t="shared" ca="1" si="149"/>
        <v>-1472693803311.2246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-1472693803311.2246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-6136224180.4634361</v>
      </c>
      <c r="L3538" s="444">
        <f t="shared" ca="1" si="149"/>
        <v>-1478830027491.688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-1478830027491.688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-6161791781.2153664</v>
      </c>
      <c r="L3539" s="444">
        <f t="shared" ca="1" si="149"/>
        <v>-1484991819272.9033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-1484991819272.9033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-6187465913.6370974</v>
      </c>
      <c r="L3540" s="444">
        <f t="shared" ca="1" si="149"/>
        <v>-1491179285186.5405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-1491179285186.5405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-6213247021.6105852</v>
      </c>
      <c r="L3541" s="444">
        <f t="shared" ca="1" si="149"/>
        <v>-1497392532208.1511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-1497392532208.1511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-6239135550.8672962</v>
      </c>
      <c r="L3542" s="444">
        <f t="shared" ca="1" si="149"/>
        <v>-1503631667759.0183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-1503631667759.0183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-6265131948.9959097</v>
      </c>
      <c r="L3543" s="444">
        <f t="shared" ca="1" si="149"/>
        <v>-1509896799708.0142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-1509896799708.0142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-6291236665.4500589</v>
      </c>
      <c r="L3544" s="444">
        <f t="shared" ca="1" si="149"/>
        <v>-1516188036373.4641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-1516188036373.4641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-6317450151.5561008</v>
      </c>
      <c r="L3545" s="444">
        <f t="shared" ca="1" si="149"/>
        <v>-1522505486525.0203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-1522505486525.0203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-6343772860.5209179</v>
      </c>
      <c r="L3546" s="444">
        <f t="shared" ca="1" si="149"/>
        <v>-1528849259385.5413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-1528849259385.5413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-6370205247.4397554</v>
      </c>
      <c r="L3547" s="444">
        <f t="shared" ca="1" si="149"/>
        <v>-1535219464632.981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-1535219464632.981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-6396747769.3040876</v>
      </c>
      <c r="L3548" s="444">
        <f t="shared" ca="1" si="149"/>
        <v>-1541616212402.2852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-1541616212402.2852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-6423400885.0095215</v>
      </c>
      <c r="L3549" s="444">
        <f t="shared" ca="1" si="149"/>
        <v>-1548039613287.2947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-1548039613287.2947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-6450165055.3637276</v>
      </c>
      <c r="L3550" s="444">
        <f t="shared" ca="1" si="149"/>
        <v>-1554489778342.6584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-1554489778342.6584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-6477040743.0944099</v>
      </c>
      <c r="L3551" s="444">
        <f t="shared" ca="1" si="149"/>
        <v>-1560966819085.7529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-1560966819085.7529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-6504028412.8573036</v>
      </c>
      <c r="L3552" s="444">
        <f t="shared" ca="1" si="149"/>
        <v>-1567470847498.6104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-1567470847498.6104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-6531128531.2442093</v>
      </c>
      <c r="L3553" s="444">
        <f t="shared" ca="1" si="149"/>
        <v>-1574001976029.8545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-1574001976029.8545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-6558341566.7910604</v>
      </c>
      <c r="L3554" s="444">
        <f t="shared" ca="1" si="149"/>
        <v>-1580560317596.6455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-1580560317596.6455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-6585667989.9860229</v>
      </c>
      <c r="L3555" s="444">
        <f t="shared" ca="1" si="149"/>
        <v>-1587145985586.6316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-1587145985586.6316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-6613108273.2776318</v>
      </c>
      <c r="L3556" s="444">
        <f t="shared" ca="1" si="149"/>
        <v>-1593759093859.9092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-1593759093859.9092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-6640662891.0829544</v>
      </c>
      <c r="L3557" s="444">
        <f t="shared" ca="1" si="149"/>
        <v>-1600399756750.9922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-1600399756750.9922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-6668332319.7958012</v>
      </c>
      <c r="L3558" s="444">
        <f t="shared" ca="1" si="149"/>
        <v>-1607068089070.7881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-1607068089070.7881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-6696117037.7949505</v>
      </c>
      <c r="L3559" s="444">
        <f t="shared" ca="1" si="149"/>
        <v>-1613764206108.583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-1613764206108.583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-6724017525.4524288</v>
      </c>
      <c r="L3560" s="444">
        <f t="shared" ca="1" si="149"/>
        <v>-1620488223634.0354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-1620488223634.0354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-6752034265.1418142</v>
      </c>
      <c r="L3561" s="444">
        <f t="shared" ca="1" si="149"/>
        <v>-1627240257899.1772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-1627240257899.1772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-6780167741.2465715</v>
      </c>
      <c r="L3562" s="444">
        <f t="shared" ca="1" si="149"/>
        <v>-1634020425640.4238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-1634020425640.4238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-6808418440.1684322</v>
      </c>
      <c r="L3563" s="444">
        <f t="shared" ca="1" si="149"/>
        <v>-1640828844080.5923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-1640828844080.5923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-6836786850.3358011</v>
      </c>
      <c r="L3564" s="444">
        <f t="shared" ca="1" si="149"/>
        <v>-1647665630930.928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-1647665630930.928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-6865273462.2122002</v>
      </c>
      <c r="L3565" s="444">
        <f t="shared" ca="1" si="149"/>
        <v>-1654530904393.1401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-1654530904393.1401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-6893878768.3047504</v>
      </c>
      <c r="L3566" s="444">
        <f t="shared" ca="1" si="149"/>
        <v>-1661424783161.4448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-1661424783161.4448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-6922603263.1726866</v>
      </c>
      <c r="L3567" s="444">
        <f t="shared" ca="1" si="149"/>
        <v>-1668347386424.6174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-1668347386424.6174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-6951447443.4359055</v>
      </c>
      <c r="L3568" s="444">
        <f t="shared" ca="1" si="149"/>
        <v>-1675298833868.0532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-1675298833868.0532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-6980411807.783555</v>
      </c>
      <c r="L3569" s="444">
        <f t="shared" ca="1" si="149"/>
        <v>-1682279245675.8367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-1682279245675.8367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-7009496856.9826527</v>
      </c>
      <c r="L3570" s="444">
        <f t="shared" ca="1" si="149"/>
        <v>-1689288742532.8193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-1689288742532.8193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-7038703093.8867474</v>
      </c>
      <c r="L3571" s="444">
        <f t="shared" ca="1" si="149"/>
        <v>-1696327445626.7061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-1696327445626.7061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-7068031023.4446087</v>
      </c>
      <c r="L3572" s="444">
        <f t="shared" ca="1" si="149"/>
        <v>-1703395476650.1506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-1703395476650.1506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-7097481152.7089605</v>
      </c>
      <c r="L3573" s="444">
        <f t="shared" ca="1" si="149"/>
        <v>-1710492957802.8596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-1710492957802.8596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-7127053990.8452482</v>
      </c>
      <c r="L3574" s="444">
        <f t="shared" ca="1" si="149"/>
        <v>-1717620011793.7048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-1717620011793.7048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-7156750049.1404381</v>
      </c>
      <c r="L3575" s="444">
        <f t="shared" ca="1" si="149"/>
        <v>-1724776761842.8452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-1724776761842.8452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-7186569841.0118551</v>
      </c>
      <c r="L3576" s="444">
        <f t="shared" ca="1" si="149"/>
        <v>-1731963331683.8572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-1731963331683.8572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-7216513882.0160713</v>
      </c>
      <c r="L3577" s="444">
        <f t="shared" ca="1" si="149"/>
        <v>-1739179845565.8733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-1739179845565.8733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-7246582689.8578053</v>
      </c>
      <c r="L3578" s="444">
        <f t="shared" ref="L3578:L3832" ca="1" si="154">I3578-J3578+K3578</f>
        <v>-1746426428255.7312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-1746426428255.7312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-7276776784.39888</v>
      </c>
      <c r="L3579" s="444">
        <f t="shared" ca="1" si="154"/>
        <v>-1753703205040.1301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-1753703205040.1301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-7307096687.6672087</v>
      </c>
      <c r="L3580" s="444">
        <f t="shared" ca="1" si="154"/>
        <v>-1761010301727.7974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-1761010301727.7974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-7337542923.8658228</v>
      </c>
      <c r="L3581" s="444">
        <f t="shared" ca="1" si="154"/>
        <v>-1768347844651.6631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-1768347844651.6631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-7368116019.3819294</v>
      </c>
      <c r="L3582" s="444">
        <f t="shared" ca="1" si="154"/>
        <v>-1775715960671.0449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-1775715960671.0449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-7398816502.7960205</v>
      </c>
      <c r="L3583" s="444">
        <f t="shared" ca="1" si="154"/>
        <v>-1783114777173.8408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-1783114777173.8408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-7429644904.8910046</v>
      </c>
      <c r="L3584" s="444">
        <f t="shared" ca="1" si="154"/>
        <v>-1790544422078.7319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-1790544422078.7319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-7460601758.6613827</v>
      </c>
      <c r="L3585" s="444">
        <f t="shared" ca="1" si="154"/>
        <v>-1798005023837.3933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-1798005023837.3933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-7491687599.3224716</v>
      </c>
      <c r="L3586" s="444">
        <f t="shared" ca="1" si="154"/>
        <v>-1805496711436.7158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-1805496711436.7158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-7522902964.3196497</v>
      </c>
      <c r="L3587" s="444">
        <f t="shared" ca="1" si="154"/>
        <v>-1813019614401.0354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-1813019614401.0354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-7554248393.3376474</v>
      </c>
      <c r="L3588" s="444">
        <f t="shared" ca="1" si="154"/>
        <v>-1820573862794.373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-1820573862794.373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-7585724428.3098879</v>
      </c>
      <c r="L3589" s="444">
        <f t="shared" ca="1" si="154"/>
        <v>-1828159587222.6829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-1828159587222.6829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-7617331613.427845</v>
      </c>
      <c r="L3590" s="444">
        <f t="shared" ca="1" si="154"/>
        <v>-1835776918836.1106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-1835776918836.1106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-7649070495.1504622</v>
      </c>
      <c r="L3591" s="444">
        <f t="shared" ca="1" si="154"/>
        <v>-1843425989331.261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-1843425989331.261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-7680941622.2135878</v>
      </c>
      <c r="L3592" s="444">
        <f t="shared" ca="1" si="154"/>
        <v>-1851106930953.4746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-1851106930953.4746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-7712945545.6394777</v>
      </c>
      <c r="L3593" s="444">
        <f t="shared" ca="1" si="154"/>
        <v>-1858819876499.114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-1858819876499.114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-7745082818.7463074</v>
      </c>
      <c r="L3594" s="444">
        <f t="shared" ca="1" si="154"/>
        <v>-1866564959317.8604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-1866564959317.8604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-7777353997.157752</v>
      </c>
      <c r="L3595" s="444">
        <f t="shared" ca="1" si="154"/>
        <v>-1874342313315.0181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-1874342313315.0181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-7809759638.8125753</v>
      </c>
      <c r="L3596" s="444">
        <f t="shared" ca="1" si="154"/>
        <v>-1882152072953.8306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-1882152072953.8306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-7842300303.9742937</v>
      </c>
      <c r="L3597" s="444">
        <f t="shared" ca="1" si="154"/>
        <v>-1889994373257.8049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-1889994373257.8049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-7874976555.2408533</v>
      </c>
      <c r="L3598" s="444">
        <f t="shared" ca="1" si="154"/>
        <v>-1897869349813.0459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-1897869349813.0459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-7907788957.5543575</v>
      </c>
      <c r="L3599" s="444">
        <f t="shared" ca="1" si="154"/>
        <v>-1905777138770.6003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-1905777138770.6003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-7940738078.2108345</v>
      </c>
      <c r="L3600" s="444">
        <f t="shared" ca="1" si="154"/>
        <v>-1913717876848.8113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-1913717876848.8113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-7973824486.8700466</v>
      </c>
      <c r="L3601" s="444">
        <f t="shared" ca="1" si="154"/>
        <v>-1921691701335.6814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-1921691701335.6814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-8007048755.56534</v>
      </c>
      <c r="L3602" s="444">
        <f t="shared" ca="1" si="154"/>
        <v>-1929698750091.2468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-1929698750091.2468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-8040411458.7135286</v>
      </c>
      <c r="L3603" s="444">
        <f t="shared" ca="1" si="154"/>
        <v>-1937739161549.9604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-1937739161549.9604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-8073913173.1248341</v>
      </c>
      <c r="L3604" s="444">
        <f t="shared" ca="1" si="154"/>
        <v>-1945813074723.0852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-1945813074723.0852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-8107554478.0128546</v>
      </c>
      <c r="L3605" s="444">
        <f t="shared" ca="1" si="154"/>
        <v>-1953920629201.0981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-1953920629201.0981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-8141335955.0045748</v>
      </c>
      <c r="L3606" s="444">
        <f t="shared" ca="1" si="154"/>
        <v>-1962061965156.1028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-1962061965156.1028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-8175258188.1504269</v>
      </c>
      <c r="L3607" s="444">
        <f t="shared" ca="1" si="154"/>
        <v>-1970237223344.2532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-1970237223344.2532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-8209321763.9343882</v>
      </c>
      <c r="L3608" s="444">
        <f t="shared" ca="1" si="154"/>
        <v>-1978446545108.1875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-1978446545108.1875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-8243527271.2841148</v>
      </c>
      <c r="L3609" s="444">
        <f t="shared" ca="1" si="154"/>
        <v>-1986690072379.4717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-1986690072379.4717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-8277875301.5811319</v>
      </c>
      <c r="L3610" s="444">
        <f t="shared" ca="1" si="154"/>
        <v>-1994967947681.0527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-1994967947681.0527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-8312366448.6710539</v>
      </c>
      <c r="L3611" s="444">
        <f t="shared" ca="1" si="154"/>
        <v>-2003280314129.7239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-2003280314129.7239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-8347001308.8738489</v>
      </c>
      <c r="L3612" s="444">
        <f t="shared" ca="1" si="154"/>
        <v>-2011627315438.5977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-2011627315438.5977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-8381780480.9941568</v>
      </c>
      <c r="L3613" s="444">
        <f t="shared" ca="1" si="154"/>
        <v>-2020009095919.5918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-2020009095919.5918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-8416704566.3316326</v>
      </c>
      <c r="L3614" s="444">
        <f t="shared" ca="1" si="154"/>
        <v>-2028425800485.9233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-2028425800485.9233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-8451774168.6913471</v>
      </c>
      <c r="L3615" s="444">
        <f t="shared" ca="1" si="154"/>
        <v>-2036877574654.6147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-2036877574654.6147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-8486989894.394228</v>
      </c>
      <c r="L3616" s="444">
        <f t="shared" ca="1" si="154"/>
        <v>-2045364564549.009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-2045364564549.009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-8522352352.2875385</v>
      </c>
      <c r="L3617" s="444">
        <f t="shared" ca="1" si="154"/>
        <v>-2053886916901.2966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-2053886916901.2966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-8557862153.7554035</v>
      </c>
      <c r="L3618" s="444">
        <f t="shared" ca="1" si="154"/>
        <v>-2062444779055.052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-2062444779055.052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-8593519912.7293835</v>
      </c>
      <c r="L3619" s="444">
        <f t="shared" ca="1" si="154"/>
        <v>-2071038298967.7815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-2071038298967.7815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-8629326245.699091</v>
      </c>
      <c r="L3620" s="444">
        <f t="shared" ca="1" si="154"/>
        <v>-2079667625213.4805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-2079667625213.4805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-8665281771.7228336</v>
      </c>
      <c r="L3621" s="444">
        <f t="shared" ca="1" si="154"/>
        <v>-2088332906985.2034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-2088332906985.2034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-8701387112.4383469</v>
      </c>
      <c r="L3622" s="444">
        <f t="shared" ca="1" si="154"/>
        <v>-2097034294097.6416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-2097034294097.6416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-8737642892.0735073</v>
      </c>
      <c r="L3623" s="444">
        <f t="shared" ca="1" si="154"/>
        <v>-2105771936989.7151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-2105771936989.7151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-8774049737.4571457</v>
      </c>
      <c r="L3624" s="444">
        <f t="shared" ca="1" si="154"/>
        <v>-2114545986727.1721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-2114545986727.1721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-8810608278.0298843</v>
      </c>
      <c r="L3625" s="444">
        <f t="shared" ca="1" si="154"/>
        <v>-2123356595005.2019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-2123356595005.2019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-8847319145.8550072</v>
      </c>
      <c r="L3626" s="444">
        <f t="shared" ca="1" si="154"/>
        <v>-2132203914151.0569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-2132203914151.0569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-8884182975.6294041</v>
      </c>
      <c r="L3627" s="444">
        <f t="shared" ca="1" si="154"/>
        <v>-2141088097126.6863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-2141088097126.6863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-8921200404.6945267</v>
      </c>
      <c r="L3628" s="444">
        <f t="shared" ca="1" si="154"/>
        <v>-2150009297531.3809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-2150009297531.3809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-8958372073.0474205</v>
      </c>
      <c r="L3629" s="444">
        <f t="shared" ca="1" si="154"/>
        <v>-2158967669604.4282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-2158967669604.4282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-8995698623.3517857</v>
      </c>
      <c r="L3630" s="444">
        <f t="shared" ca="1" si="154"/>
        <v>-2167963368227.78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-2167963368227.78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-9033180700.9490833</v>
      </c>
      <c r="L3631" s="444">
        <f t="shared" ca="1" si="154"/>
        <v>-2176996548928.729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-2176996548928.729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-9070818953.8697052</v>
      </c>
      <c r="L3632" s="444">
        <f t="shared" ca="1" si="154"/>
        <v>-2186067367882.5986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-2186067367882.5986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-9108614032.8441601</v>
      </c>
      <c r="L3633" s="444">
        <f t="shared" ca="1" si="154"/>
        <v>-2195175981915.4429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-2195175981915.4429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-9146566591.3143463</v>
      </c>
      <c r="L3634" s="444">
        <f t="shared" ca="1" si="154"/>
        <v>-2204322548506.7573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-2204322548506.7573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-9184677285.4448223</v>
      </c>
      <c r="L3635" s="444">
        <f t="shared" ca="1" si="154"/>
        <v>-2213507225792.2021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-2213507225792.2021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-9222946774.1341763</v>
      </c>
      <c r="L3636" s="444">
        <f t="shared" ca="1" si="154"/>
        <v>-2222730172566.3364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-2222730172566.3364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-9261375719.0264015</v>
      </c>
      <c r="L3637" s="444">
        <f t="shared" ca="1" si="154"/>
        <v>-2231991548285.3628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-2231991548285.3628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-9299964784.5223446</v>
      </c>
      <c r="L3638" s="444">
        <f t="shared" ca="1" si="154"/>
        <v>-2241291513069.8853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-2241291513069.8853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-9338714637.7911892</v>
      </c>
      <c r="L3639" s="444">
        <f t="shared" ca="1" si="154"/>
        <v>-2250630227707.6763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-2250630227707.6763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-9377625948.7819843</v>
      </c>
      <c r="L3640" s="444">
        <f t="shared" ca="1" si="154"/>
        <v>-2260007853656.4585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-2260007853656.4585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-9416699390.2352428</v>
      </c>
      <c r="L3641" s="444">
        <f t="shared" ca="1" si="154"/>
        <v>-2269424553046.6938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-2269424553046.6938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-9455935637.6945572</v>
      </c>
      <c r="L3642" s="444">
        <f t="shared" ca="1" si="154"/>
        <v>-2278880488684.3882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-2278880488684.3882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-9495335369.5182838</v>
      </c>
      <c r="L3643" s="444">
        <f t="shared" ca="1" si="154"/>
        <v>-2288375824053.9063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-2288375824053.9063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-9534899266.8912754</v>
      </c>
      <c r="L3644" s="444">
        <f t="shared" ca="1" si="154"/>
        <v>-2297910723320.7974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-2297910723320.7974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-9574628013.8366547</v>
      </c>
      <c r="L3645" s="444">
        <f t="shared" ca="1" si="154"/>
        <v>-2307485351334.6338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-2307485351334.6338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-9614522297.2276402</v>
      </c>
      <c r="L3646" s="444">
        <f t="shared" ca="1" si="154"/>
        <v>-2317099873631.8613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-2317099873631.8613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-9654582806.7994213</v>
      </c>
      <c r="L3647" s="444">
        <f t="shared" ca="1" si="154"/>
        <v>-2326754456438.6606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-2326754456438.6606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-9694810235.1610851</v>
      </c>
      <c r="L3648" s="444">
        <f t="shared" ca="1" si="154"/>
        <v>-2336449266673.8218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-2336449266673.8218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-9735205277.8075905</v>
      </c>
      <c r="L3649" s="444">
        <f t="shared" ca="1" si="154"/>
        <v>-2346184471951.6294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-2346184471951.6294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-9775768633.1317883</v>
      </c>
      <c r="L3650" s="444">
        <f t="shared" ca="1" si="154"/>
        <v>-2355960240584.7612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-2355960240584.7612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-9816501002.4365044</v>
      </c>
      <c r="L3651" s="444">
        <f t="shared" ca="1" si="154"/>
        <v>-2365776741587.1978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-2365776741587.1978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-9857403089.9466572</v>
      </c>
      <c r="L3652" s="444">
        <f t="shared" ca="1" si="154"/>
        <v>-2375634144677.1445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-2375634144677.1445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-9898475602.8214359</v>
      </c>
      <c r="L3653" s="444">
        <f t="shared" ca="1" si="154"/>
        <v>-2385532620279.9658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-2385532620279.9658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-9939719251.1665249</v>
      </c>
      <c r="L3654" s="444">
        <f t="shared" ca="1" si="154"/>
        <v>-2395472339531.1323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-2395472339531.1323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-9981134748.0463848</v>
      </c>
      <c r="L3655" s="444">
        <f t="shared" ca="1" si="154"/>
        <v>-2405453474279.1787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-2405453474279.1787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-10022722809.496578</v>
      </c>
      <c r="L3656" s="444">
        <f t="shared" ca="1" si="154"/>
        <v>-2415476197088.6753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-2415476197088.6753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-10064484154.536146</v>
      </c>
      <c r="L3657" s="444">
        <f t="shared" ca="1" si="154"/>
        <v>-2425540681243.2114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-2425540681243.2114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-10106419505.180048</v>
      </c>
      <c r="L3658" s="444">
        <f t="shared" ca="1" si="154"/>
        <v>-2435647100748.3916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-2435647100748.3916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-10148529586.451632</v>
      </c>
      <c r="L3659" s="444">
        <f t="shared" ca="1" si="154"/>
        <v>-2445795630334.8433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-2445795630334.8433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-10190815126.39518</v>
      </c>
      <c r="L3660" s="444">
        <f t="shared" ca="1" si="154"/>
        <v>-2455986445461.2383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-2455986445461.2383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-10233276856.088493</v>
      </c>
      <c r="L3661" s="444">
        <f t="shared" ca="1" si="154"/>
        <v>-2466219722317.3267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-2466219722317.3267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-10275915509.655527</v>
      </c>
      <c r="L3662" s="444">
        <f t="shared" ca="1" si="154"/>
        <v>-2476495637826.9824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-2476495637826.9824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-10318731824.279093</v>
      </c>
      <c r="L3663" s="444">
        <f t="shared" ca="1" si="154"/>
        <v>-2486814369651.2617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-2486814369651.2617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-10361726540.213591</v>
      </c>
      <c r="L3664" s="444">
        <f t="shared" ca="1" si="154"/>
        <v>-2497176096191.4751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-2497176096191.4751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-10404900400.797813</v>
      </c>
      <c r="L3665" s="444">
        <f t="shared" ca="1" si="154"/>
        <v>-2507580996592.2729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-2507580996592.2729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-10448254152.467804</v>
      </c>
      <c r="L3666" s="444">
        <f t="shared" ca="1" si="154"/>
        <v>-2518029250744.7407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-2518029250744.7407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-10491788544.769753</v>
      </c>
      <c r="L3667" s="444">
        <f t="shared" ca="1" si="154"/>
        <v>-2528521039289.5103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-2528521039289.5103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-10535504330.372959</v>
      </c>
      <c r="L3668" s="444">
        <f t="shared" ca="1" si="154"/>
        <v>-2539056543619.8833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-2539056543619.8833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-10579402265.082848</v>
      </c>
      <c r="L3669" s="444">
        <f t="shared" ca="1" si="154"/>
        <v>-2549635945884.9663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-2549635945884.9663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-10623483107.854027</v>
      </c>
      <c r="L3670" s="444">
        <f t="shared" ca="1" si="154"/>
        <v>-2560259428992.8203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-2560259428992.8203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-10667747620.803417</v>
      </c>
      <c r="L3671" s="444">
        <f t="shared" ca="1" si="154"/>
        <v>-2570927176613.6235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-2570927176613.6235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-10712196569.223431</v>
      </c>
      <c r="L3672" s="444">
        <f t="shared" ca="1" si="154"/>
        <v>-2581639373182.8472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-2581639373182.8472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-10756830721.595196</v>
      </c>
      <c r="L3673" s="444">
        <f t="shared" ca="1" si="154"/>
        <v>-2592396203904.4424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-2592396203904.4424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-10801650849.601843</v>
      </c>
      <c r="L3674" s="444">
        <f t="shared" ca="1" si="154"/>
        <v>-2603197854754.0444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-2603197854754.0444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-10846657728.141851</v>
      </c>
      <c r="L3675" s="444">
        <f t="shared" ca="1" si="154"/>
        <v>-2614044512482.1865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-2614044512482.1865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-10891852135.342443</v>
      </c>
      <c r="L3676" s="444">
        <f t="shared" ca="1" si="154"/>
        <v>-2624936364617.5288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-2624936364617.5288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-10937234852.573036</v>
      </c>
      <c r="L3677" s="444">
        <f t="shared" ca="1" si="154"/>
        <v>-2635873599470.1021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-2635873599470.1021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-10982806664.458759</v>
      </c>
      <c r="L3678" s="444">
        <f t="shared" ca="1" si="154"/>
        <v>-2646856406134.561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-2646856406134.561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-11028568358.894005</v>
      </c>
      <c r="L3679" s="444">
        <f t="shared" ca="1" si="154"/>
        <v>-2657884974493.4551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-2657884974493.4551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-11074520727.056063</v>
      </c>
      <c r="L3680" s="444">
        <f t="shared" ca="1" si="154"/>
        <v>-2668959495220.5112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-2668959495220.5112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-11120664563.418797</v>
      </c>
      <c r="L3681" s="444">
        <f t="shared" ca="1" si="154"/>
        <v>-2680080159783.9302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-2680080159783.9302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-11167000665.766376</v>
      </c>
      <c r="L3682" s="444">
        <f t="shared" ca="1" si="154"/>
        <v>-2691247160449.6968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-2691247160449.6968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-11213529835.207069</v>
      </c>
      <c r="L3683" s="444">
        <f t="shared" ca="1" si="154"/>
        <v>-2702460690284.9038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-2702460690284.9038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-11260252876.187099</v>
      </c>
      <c r="L3684" s="444">
        <f t="shared" ca="1" si="154"/>
        <v>-2713720943161.0908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-2713720943161.0908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-11307170596.504545</v>
      </c>
      <c r="L3685" s="444">
        <f t="shared" ca="1" si="154"/>
        <v>-2725028113757.5952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-2725028113757.5952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-11354283807.323313</v>
      </c>
      <c r="L3686" s="444">
        <f t="shared" ca="1" si="154"/>
        <v>-2736382397564.9185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-2736382397564.9185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-11401593323.18716</v>
      </c>
      <c r="L3687" s="444">
        <f t="shared" ca="1" si="154"/>
        <v>-2747783990888.1055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-2747783990888.1055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-11449099962.033773</v>
      </c>
      <c r="L3688" s="444">
        <f t="shared" ca="1" si="154"/>
        <v>-2759233090850.1392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-2759233090850.1392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-11496804545.208914</v>
      </c>
      <c r="L3689" s="444">
        <f t="shared" ca="1" si="154"/>
        <v>-2770729895395.3481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-2770729895395.3481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-11544707897.480618</v>
      </c>
      <c r="L3690" s="444">
        <f t="shared" ca="1" si="154"/>
        <v>-2782274603292.8286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-2782274603292.8286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-11592810847.053452</v>
      </c>
      <c r="L3691" s="444">
        <f t="shared" ca="1" si="154"/>
        <v>-2793867414139.8818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-2793867414139.8818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-11641114225.58284</v>
      </c>
      <c r="L3692" s="444">
        <f t="shared" ca="1" si="154"/>
        <v>-2805508528365.4648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-2805508528365.4648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-11689618868.189436</v>
      </c>
      <c r="L3693" s="444">
        <f t="shared" ca="1" si="154"/>
        <v>-2817198147233.6543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-2817198147233.6543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-11738325613.47356</v>
      </c>
      <c r="L3694" s="444">
        <f t="shared" ca="1" si="154"/>
        <v>-2828936472847.1279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-2828936472847.1279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-11787235303.529699</v>
      </c>
      <c r="L3695" s="444">
        <f t="shared" ca="1" si="154"/>
        <v>-2840723708150.6577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-2840723708150.6577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-11836348783.961073</v>
      </c>
      <c r="L3696" s="444">
        <f t="shared" ca="1" si="154"/>
        <v>-2852560056934.6187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-2852560056934.6187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-11885666903.894245</v>
      </c>
      <c r="L3697" s="444">
        <f t="shared" ca="1" si="154"/>
        <v>-2864445723838.5127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-2864445723838.5127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-11935190515.993803</v>
      </c>
      <c r="L3698" s="444">
        <f t="shared" ca="1" si="154"/>
        <v>-2876380914354.5063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-2876380914354.5063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-11984920476.47711</v>
      </c>
      <c r="L3699" s="444">
        <f t="shared" ca="1" si="154"/>
        <v>-2888365834830.9834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-2888365834830.9834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-12034857645.129097</v>
      </c>
      <c r="L3700" s="444">
        <f t="shared" ca="1" si="154"/>
        <v>-2900400692476.1123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-2900400692476.1123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-12085002885.317135</v>
      </c>
      <c r="L3701" s="444">
        <f t="shared" ca="1" si="154"/>
        <v>-2912485695361.4292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-2912485695361.4292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-12135357064.005955</v>
      </c>
      <c r="L3702" s="444">
        <f t="shared" ca="1" si="154"/>
        <v>-2924621052425.4351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-2924621052425.4351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-12185921051.772646</v>
      </c>
      <c r="L3703" s="444">
        <f t="shared" ca="1" si="154"/>
        <v>-2936806973477.2075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-2936806973477.2075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-12236695722.821697</v>
      </c>
      <c r="L3704" s="444">
        <f t="shared" ca="1" si="154"/>
        <v>-2949043669200.0293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-2949043669200.0293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-12287681955.000122</v>
      </c>
      <c r="L3705" s="444">
        <f t="shared" ca="1" si="154"/>
        <v>-2961331351155.0293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-2961331351155.0293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-12338880629.812622</v>
      </c>
      <c r="L3706" s="444">
        <f t="shared" ca="1" si="154"/>
        <v>-2973670231784.8418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-2973670231784.8418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-12390292632.43684</v>
      </c>
      <c r="L3707" s="444">
        <f t="shared" ca="1" si="154"/>
        <v>-2986060524417.2788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-2986060524417.2788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-12441918851.738661</v>
      </c>
      <c r="L3708" s="444">
        <f t="shared" ca="1" si="154"/>
        <v>-2998502443269.0176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-2998502443269.0176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-12493760180.287573</v>
      </c>
      <c r="L3709" s="444">
        <f t="shared" ca="1" si="154"/>
        <v>-3010996203449.3052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-3010996203449.3052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-12545817514.372105</v>
      </c>
      <c r="L3710" s="444">
        <f t="shared" ca="1" si="154"/>
        <v>-3023542020963.6772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-3023542020963.6772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-12598091754.015322</v>
      </c>
      <c r="L3711" s="444">
        <f t="shared" ca="1" si="154"/>
        <v>-3036140112717.6924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-3036140112717.6924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-12650583802.990385</v>
      </c>
      <c r="L3712" s="444">
        <f t="shared" ca="1" si="154"/>
        <v>-3048790696520.6826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-3048790696520.6826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-12703294568.836178</v>
      </c>
      <c r="L3713" s="444">
        <f t="shared" ca="1" si="154"/>
        <v>-3061493991089.5186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-3061493991089.5186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-12756224962.872993</v>
      </c>
      <c r="L3714" s="444">
        <f t="shared" ca="1" si="154"/>
        <v>-3074250216052.3916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-3074250216052.3916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-12809375900.218298</v>
      </c>
      <c r="L3715" s="444">
        <f t="shared" ca="1" si="154"/>
        <v>-3087059591952.6099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-3087059591952.6099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-12862748299.802542</v>
      </c>
      <c r="L3716" s="444">
        <f t="shared" ca="1" si="154"/>
        <v>-3099922340252.4126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-3099922340252.4126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-12916343084.385052</v>
      </c>
      <c r="L3717" s="444">
        <f t="shared" ca="1" si="154"/>
        <v>-3112838683336.7979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-3112838683336.7979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-12970161180.56999</v>
      </c>
      <c r="L3718" s="444">
        <f t="shared" ca="1" si="154"/>
        <v>-3125808844517.3677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-3125808844517.3677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-13024203518.822365</v>
      </c>
      <c r="L3719" s="444">
        <f t="shared" ca="1" si="154"/>
        <v>-3138833048036.1899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-3138833048036.1899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-13078471033.484125</v>
      </c>
      <c r="L3720" s="444">
        <f t="shared" ca="1" si="154"/>
        <v>-3151911519069.6738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-3151911519069.6738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-13132964662.790308</v>
      </c>
      <c r="L3721" s="444">
        <f t="shared" ca="1" si="154"/>
        <v>-3165044483732.4644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-3165044483732.4644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-13187685348.885267</v>
      </c>
      <c r="L3722" s="444">
        <f t="shared" ca="1" si="154"/>
        <v>-3178232169081.3496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-3178232169081.3496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-13242634037.838957</v>
      </c>
      <c r="L3723" s="444">
        <f t="shared" ca="1" si="154"/>
        <v>-3191474803119.1885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-3191474803119.1885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-13297811679.663284</v>
      </c>
      <c r="L3724" s="444">
        <f t="shared" ca="1" si="154"/>
        <v>-3204772614798.8516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-3204772614798.8516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-13353219228.328548</v>
      </c>
      <c r="L3725" s="444">
        <f t="shared" ca="1" si="154"/>
        <v>-3218125834027.1802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-3218125834027.1802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-13408857641.779917</v>
      </c>
      <c r="L3726" s="444">
        <f t="shared" ca="1" si="154"/>
        <v>-3231534691668.96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-3231534691668.96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-13464727881.954</v>
      </c>
      <c r="L3727" s="444">
        <f t="shared" ca="1" si="154"/>
        <v>-3244999419550.9141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-3244999419550.9141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-13520830914.795475</v>
      </c>
      <c r="L3728" s="444">
        <f t="shared" ca="1" si="154"/>
        <v>-3258520250465.7095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-3258520250465.7095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-13577167710.273788</v>
      </c>
      <c r="L3729" s="444">
        <f t="shared" ca="1" si="154"/>
        <v>-3272097418175.9834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-3272097418175.9834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-13633739242.399931</v>
      </c>
      <c r="L3730" s="444">
        <f t="shared" ca="1" si="154"/>
        <v>-3285731157418.3833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-3285731157418.3833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-13690546489.243263</v>
      </c>
      <c r="L3731" s="444">
        <f t="shared" ca="1" si="154"/>
        <v>-3299421703907.6265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-3299421703907.6265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-13747590432.948444</v>
      </c>
      <c r="L3732" s="444">
        <f t="shared" ca="1" si="154"/>
        <v>-3313169294340.5747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-3313169294340.5747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-13804872059.752394</v>
      </c>
      <c r="L3733" s="444">
        <f t="shared" ca="1" si="154"/>
        <v>-3326974166400.3271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-3326974166400.3271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-13862392360.001364</v>
      </c>
      <c r="L3734" s="444">
        <f t="shared" ca="1" si="154"/>
        <v>-3340836558760.3286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-3340836558760.3286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-13920152328.168036</v>
      </c>
      <c r="L3735" s="444">
        <f t="shared" ca="1" si="154"/>
        <v>-3354756711088.4966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-3354756711088.4966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-13978152962.868736</v>
      </c>
      <c r="L3736" s="444">
        <f t="shared" ca="1" si="154"/>
        <v>-3368734864051.3652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-3368734864051.3652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-14036395266.880688</v>
      </c>
      <c r="L3737" s="444">
        <f t="shared" ca="1" si="154"/>
        <v>-3382771259318.2461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-3382771259318.2461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-14094880247.159359</v>
      </c>
      <c r="L3738" s="444">
        <f t="shared" ca="1" si="154"/>
        <v>-3396866139565.4053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-3396866139565.4053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-14153608914.855856</v>
      </c>
      <c r="L3739" s="444">
        <f t="shared" ca="1" si="154"/>
        <v>-3411019748480.2612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-3411019748480.2612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-14212582285.334421</v>
      </c>
      <c r="L3740" s="444">
        <f t="shared" ca="1" si="154"/>
        <v>-3425232330765.5957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-3425232330765.5957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-14271801378.189981</v>
      </c>
      <c r="L3741" s="444">
        <f t="shared" ca="1" si="154"/>
        <v>-3439504132143.7856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-3439504132143.7856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-14331267217.265774</v>
      </c>
      <c r="L3742" s="444">
        <f t="shared" ca="1" si="154"/>
        <v>-3453835399361.0513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-3453835399361.0513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-14390980830.671049</v>
      </c>
      <c r="L3743" s="444">
        <f t="shared" ca="1" si="154"/>
        <v>-3468226380191.7222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-3468226380191.7222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-14450943250.798841</v>
      </c>
      <c r="L3744" s="444">
        <f t="shared" ca="1" si="154"/>
        <v>-3482677323442.521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-3482677323442.521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-14511155514.34384</v>
      </c>
      <c r="L3745" s="444">
        <f t="shared" ca="1" si="154"/>
        <v>-3497188478956.8647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-3497188478956.8647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-14571618662.320269</v>
      </c>
      <c r="L3746" s="444">
        <f t="shared" ca="1" si="154"/>
        <v>-3511760097619.1851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-3511760097619.1851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-14632333740.079937</v>
      </c>
      <c r="L3747" s="444">
        <f t="shared" ca="1" si="154"/>
        <v>-3526392431359.2651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-3526392431359.2651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-14693301797.330271</v>
      </c>
      <c r="L3748" s="444">
        <f t="shared" ca="1" si="154"/>
        <v>-3541085733156.5952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-3541085733156.5952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-14754523888.152477</v>
      </c>
      <c r="L3749" s="444">
        <f t="shared" ca="1" si="154"/>
        <v>-3555840257044.7476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-3555840257044.7476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-14816001071.019781</v>
      </c>
      <c r="L3750" s="444">
        <f t="shared" ca="1" si="154"/>
        <v>-3570656258115.7676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-3570656258115.7676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-14877734408.815699</v>
      </c>
      <c r="L3751" s="444">
        <f t="shared" ca="1" si="154"/>
        <v>-3585533992524.5835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-3585533992524.5835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-14939724968.85243</v>
      </c>
      <c r="L3752" s="444">
        <f t="shared" ca="1" si="154"/>
        <v>-3600473717493.436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-3600473717493.436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-15001973822.889318</v>
      </c>
      <c r="L3753" s="444">
        <f t="shared" ca="1" si="154"/>
        <v>-3615475691316.3252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-3615475691316.3252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-15064482047.151358</v>
      </c>
      <c r="L3754" s="444">
        <f t="shared" ca="1" si="154"/>
        <v>-3630540173363.4766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-3630540173363.4766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-15127250722.347818</v>
      </c>
      <c r="L3755" s="444">
        <f t="shared" ca="1" si="154"/>
        <v>-3645667424085.8242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-3645667424085.8242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-15190280933.690935</v>
      </c>
      <c r="L3756" s="444">
        <f t="shared" ca="1" si="154"/>
        <v>-3660857705019.5151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-3660857705019.5151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-15253573770.914648</v>
      </c>
      <c r="L3757" s="444">
        <f t="shared" ca="1" si="154"/>
        <v>-3676111278790.4297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-3676111278790.4297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-15317130328.293457</v>
      </c>
      <c r="L3758" s="444">
        <f t="shared" ca="1" si="154"/>
        <v>-3691428409118.7231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-3691428409118.7231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-15380951704.661346</v>
      </c>
      <c r="L3759" s="444">
        <f t="shared" ca="1" si="154"/>
        <v>-3706809360823.3843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-3706809360823.3843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-15445039003.430767</v>
      </c>
      <c r="L3760" s="444">
        <f t="shared" ca="1" si="154"/>
        <v>-3722254399826.8149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-3722254399826.8149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-15509393332.611729</v>
      </c>
      <c r="L3761" s="444">
        <f t="shared" ca="1" si="154"/>
        <v>-3737763793159.4268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-3737763793159.4268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-15574015804.830944</v>
      </c>
      <c r="L3762" s="444">
        <f t="shared" ca="1" si="154"/>
        <v>-3753337808964.2578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-3753337808964.2578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-15638907537.351072</v>
      </c>
      <c r="L3763" s="444">
        <f t="shared" ca="1" si="154"/>
        <v>-3768976716501.6089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-3768976716501.6089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-15704069652.090034</v>
      </c>
      <c r="L3764" s="444">
        <f t="shared" ca="1" si="154"/>
        <v>-3784680786153.6987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-3784680786153.6987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-15769503275.640409</v>
      </c>
      <c r="L3765" s="444">
        <f t="shared" ca="1" si="154"/>
        <v>-3800450289429.3394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-3800450289429.3394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-15835209539.288914</v>
      </c>
      <c r="L3766" s="444">
        <f t="shared" ca="1" si="154"/>
        <v>-3816285498968.6284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-3816285498968.6284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-15901189579.035952</v>
      </c>
      <c r="L3767" s="444">
        <f t="shared" ca="1" si="154"/>
        <v>-3832186688547.6646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-3832186688547.6646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-15967444535.615267</v>
      </c>
      <c r="L3768" s="444">
        <f t="shared" ca="1" si="154"/>
        <v>-3848154133083.2798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-3848154133083.2798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-16033975554.513666</v>
      </c>
      <c r="L3769" s="444">
        <f t="shared" ca="1" si="154"/>
        <v>-3864188108637.7935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-3864188108637.7935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-16100783785.990807</v>
      </c>
      <c r="L3770" s="444">
        <f t="shared" ca="1" si="154"/>
        <v>-3880288892423.7842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-3880288892423.7842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-16167870385.099102</v>
      </c>
      <c r="L3771" s="444">
        <f t="shared" ca="1" si="154"/>
        <v>-3896456762808.8833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-3896456762808.8833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-16235236511.70368</v>
      </c>
      <c r="L3772" s="444">
        <f t="shared" ca="1" si="154"/>
        <v>-3912691999320.5869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-3912691999320.5869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-16302883330.502443</v>
      </c>
      <c r="L3773" s="444">
        <f t="shared" ca="1" si="154"/>
        <v>-3928994882651.0894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-3928994882651.0894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-16370812011.046206</v>
      </c>
      <c r="L3774" s="444">
        <f t="shared" ca="1" si="154"/>
        <v>-3945365694662.1357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-3945365694662.1357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-16439023727.758898</v>
      </c>
      <c r="L3775" s="444">
        <f t="shared" ca="1" si="154"/>
        <v>-3961804718389.8945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-3961804718389.8945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-16507519659.957893</v>
      </c>
      <c r="L3776" s="444">
        <f t="shared" ca="1" si="154"/>
        <v>-3978312238049.8525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-3978312238049.8525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-16576300991.874386</v>
      </c>
      <c r="L3777" s="444">
        <f t="shared" ca="1" si="154"/>
        <v>-3994888539041.7271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-3994888539041.7271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-16645368912.673862</v>
      </c>
      <c r="L3778" s="444">
        <f t="shared" ca="1" si="154"/>
        <v>-4011533907954.4009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-4011533907954.4009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-16714724616.476669</v>
      </c>
      <c r="L3779" s="444">
        <f t="shared" ca="1" si="154"/>
        <v>-4028248632570.8774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-4028248632570.8774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-16784369302.378658</v>
      </c>
      <c r="L3780" s="444">
        <f t="shared" ca="1" si="154"/>
        <v>-4045033001873.2559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-4045033001873.2559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-16854304174.471899</v>
      </c>
      <c r="L3781" s="444">
        <f t="shared" ca="1" si="154"/>
        <v>-4061887306047.7275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-4061887306047.7275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-16924530441.865532</v>
      </c>
      <c r="L3782" s="444">
        <f t="shared" ca="1" si="154"/>
        <v>-4078811836489.5933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-4078811836489.5933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-16995049318.706636</v>
      </c>
      <c r="L3783" s="444">
        <f t="shared" ca="1" si="154"/>
        <v>-4095806885808.2998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-4095806885808.2998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-17065862024.201248</v>
      </c>
      <c r="L3784" s="444">
        <f t="shared" ca="1" si="154"/>
        <v>-4112872747832.501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-4112872747832.501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-17136969782.63542</v>
      </c>
      <c r="L3785" s="444">
        <f t="shared" ca="1" si="154"/>
        <v>-4130009717615.1362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-4130009717615.1362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-17208373823.396404</v>
      </c>
      <c r="L3786" s="444">
        <f t="shared" ca="1" si="154"/>
        <v>-4147218091438.5327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-4147218091438.5327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-17280075380.993885</v>
      </c>
      <c r="L3787" s="444">
        <f t="shared" ca="1" si="154"/>
        <v>-4164498166819.5264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-4164498166819.5264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-17352075695.08136</v>
      </c>
      <c r="L3788" s="444">
        <f t="shared" ca="1" si="154"/>
        <v>-4181850242514.6079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-4181850242514.6079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-17424376010.477531</v>
      </c>
      <c r="L3789" s="444">
        <f t="shared" ca="1" si="154"/>
        <v>-4199274618525.0854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-4199274618525.0854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-17496977577.187859</v>
      </c>
      <c r="L3790" s="444">
        <f t="shared" ca="1" si="154"/>
        <v>-4216771596102.2734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-4216771596102.2734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-17569881650.42614</v>
      </c>
      <c r="L3791" s="444">
        <f t="shared" ca="1" si="154"/>
        <v>-4234341477752.6997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-4234341477752.6997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-17643089490.63625</v>
      </c>
      <c r="L3792" s="444">
        <f t="shared" ca="1" si="154"/>
        <v>-4251984567243.3359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-4251984567243.3359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-17716602363.513897</v>
      </c>
      <c r="L3793" s="444">
        <f t="shared" ca="1" si="154"/>
        <v>-4269701169606.8496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-4269701169606.8496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-17790421540.028542</v>
      </c>
      <c r="L3794" s="444">
        <f t="shared" ca="1" si="154"/>
        <v>-4287491591146.8779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-4287491591146.8779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-17864548296.445324</v>
      </c>
      <c r="L3795" s="444">
        <f t="shared" ca="1" si="154"/>
        <v>-4305356139443.3232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-4305356139443.3232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-17938983914.347179</v>
      </c>
      <c r="L3796" s="444">
        <f t="shared" ca="1" si="154"/>
        <v>-4323295123357.6704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-4323295123357.6704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-18013729680.656963</v>
      </c>
      <c r="L3797" s="444">
        <f t="shared" ca="1" si="154"/>
        <v>-4341308853038.3271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-4341308853038.3271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-18088786887.659695</v>
      </c>
      <c r="L3798" s="444">
        <f t="shared" ca="1" si="154"/>
        <v>-4359397639925.9868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-4359397639925.9868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-18164156833.024944</v>
      </c>
      <c r="L3799" s="444">
        <f t="shared" ca="1" si="154"/>
        <v>-4377561796759.0117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-4377561796759.0117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-18239840819.829216</v>
      </c>
      <c r="L3800" s="444">
        <f t="shared" ca="1" si="154"/>
        <v>-4395801637578.8408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-4395801637578.8408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-18315840156.578503</v>
      </c>
      <c r="L3801" s="444">
        <f t="shared" ca="1" si="154"/>
        <v>-4414117477735.4189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-4414117477735.4189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-18392156157.230911</v>
      </c>
      <c r="L3802" s="444">
        <f t="shared" ca="1" si="154"/>
        <v>-4432509633892.6494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-4432509633892.6494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-18468790141.219372</v>
      </c>
      <c r="L3803" s="444">
        <f t="shared" ca="1" si="154"/>
        <v>-4450978424033.8691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-4450978424033.8691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-18545743433.474453</v>
      </c>
      <c r="L3804" s="444">
        <f t="shared" ca="1" si="154"/>
        <v>-4469524167467.3438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-4469524167467.3438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-18623017364.447266</v>
      </c>
      <c r="L3805" s="444">
        <f t="shared" ca="1" si="154"/>
        <v>-4488147184831.791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-4488147184831.791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-18700613270.132462</v>
      </c>
      <c r="L3806" s="444">
        <f t="shared" ca="1" si="154"/>
        <v>-4506847798101.9238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-4506847798101.9238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-18778532492.091351</v>
      </c>
      <c r="L3807" s="444">
        <f t="shared" ca="1" si="154"/>
        <v>-4525626330594.0156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-4525626330594.0156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-18856776377.475063</v>
      </c>
      <c r="L3808" s="444">
        <f t="shared" ca="1" si="154"/>
        <v>-4544483106971.4902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-4544483106971.4902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-18935346279.047874</v>
      </c>
      <c r="L3809" s="444">
        <f t="shared" ca="1" si="154"/>
        <v>-4563418453250.5381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-4563418453250.5381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-19014243555.210575</v>
      </c>
      <c r="L3810" s="444">
        <f t="shared" ca="1" si="154"/>
        <v>-4582432696805.749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-4582432696805.749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-19093469570.023952</v>
      </c>
      <c r="L3811" s="444">
        <f t="shared" ca="1" si="154"/>
        <v>-4601526166375.7734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-4601526166375.7734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-19173025693.232388</v>
      </c>
      <c r="L3812" s="444">
        <f t="shared" ca="1" si="154"/>
        <v>-4620699192069.0059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-4620699192069.0059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-19252913300.287525</v>
      </c>
      <c r="L3813" s="444">
        <f t="shared" ca="1" si="154"/>
        <v>-4639952105369.293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-4639952105369.293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-19333133772.372055</v>
      </c>
      <c r="L3814" s="444">
        <f t="shared" ca="1" si="154"/>
        <v>-4659285239141.665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-4659285239141.665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-19413688496.423603</v>
      </c>
      <c r="L3815" s="444">
        <f t="shared" ca="1" si="154"/>
        <v>-4678698927638.0889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-4678698927638.0889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-19494578865.158703</v>
      </c>
      <c r="L3816" s="444">
        <f t="shared" ca="1" si="154"/>
        <v>-4698193506503.248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-4698193506503.248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-19575806277.096867</v>
      </c>
      <c r="L3817" s="444">
        <f t="shared" ca="1" si="154"/>
        <v>-4717769312780.3447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-4717769312780.3447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-19657372136.58477</v>
      </c>
      <c r="L3818" s="444">
        <f t="shared" ca="1" si="154"/>
        <v>-4737426684916.9297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-4737426684916.9297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-19739277853.820541</v>
      </c>
      <c r="L3819" s="444">
        <f t="shared" ca="1" si="154"/>
        <v>-4757165962770.75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-4757165962770.75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-19821524844.878124</v>
      </c>
      <c r="L3820" s="444">
        <f t="shared" ca="1" si="154"/>
        <v>-4776987487615.6279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-4776987487615.6279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-19904114531.731781</v>
      </c>
      <c r="L3821" s="444">
        <f t="shared" ca="1" si="154"/>
        <v>-4796891602147.3594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-4796891602147.3594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-19987048342.280663</v>
      </c>
      <c r="L3822" s="444">
        <f t="shared" ca="1" si="154"/>
        <v>-4816878650489.6396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-4816878650489.6396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-20070327710.373497</v>
      </c>
      <c r="L3823" s="444">
        <f t="shared" ca="1" si="154"/>
        <v>-4836948978200.0127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-4836948978200.0127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-20153954075.833385</v>
      </c>
      <c r="L3824" s="444">
        <f t="shared" ca="1" si="154"/>
        <v>-4857102932275.8457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-4857102932275.8457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-20237928884.482689</v>
      </c>
      <c r="L3825" s="444">
        <f t="shared" ca="1" si="154"/>
        <v>-4877340861160.3281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-4877340861160.3281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-20322253588.168034</v>
      </c>
      <c r="L3826" s="444">
        <f t="shared" ca="1" si="154"/>
        <v>-4897663114748.4961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-4897663114748.4961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-20406929644.7854</v>
      </c>
      <c r="L3827" s="444">
        <f t="shared" ca="1" si="154"/>
        <v>-4918070044393.2813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-4918070044393.2813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-20491958518.30534</v>
      </c>
      <c r="L3828" s="444">
        <f t="shared" ca="1" si="154"/>
        <v>-4938562002911.5869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-4938562002911.5869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-20577341678.798279</v>
      </c>
      <c r="L3829" s="444">
        <f t="shared" ca="1" si="154"/>
        <v>-4959139344590.3848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-4959139344590.3848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-20663080602.459938</v>
      </c>
      <c r="L3830" s="444">
        <f t="shared" ca="1" si="154"/>
        <v>-4979802425192.8447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-4979802425192.8447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-20749176771.636852</v>
      </c>
      <c r="L3831" s="444">
        <f t="shared" ca="1" si="154"/>
        <v>-5000551601964.4814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-5000551601964.4814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-20835631674.852005</v>
      </c>
      <c r="L3832" s="444">
        <f t="shared" ca="1" si="154"/>
        <v>-5021387233639.333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-5021387233639.333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-20922446806.830555</v>
      </c>
      <c r="L3833" s="444">
        <f t="shared" ref="L3833:L4087" ca="1" si="159">I3833-J3833+K3833</f>
        <v>-5042309680446.1631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-5042309680446.1631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-21009623668.525681</v>
      </c>
      <c r="L3834" s="444">
        <f t="shared" ca="1" si="159"/>
        <v>-5063319304114.6885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-5063319304114.6885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-21097163767.144535</v>
      </c>
      <c r="L3835" s="444">
        <f t="shared" ca="1" si="159"/>
        <v>-5084416467881.833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-5084416467881.833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-21185068616.174305</v>
      </c>
      <c r="L3836" s="444">
        <f t="shared" ca="1" si="159"/>
        <v>-5105601536498.0068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-5105601536498.0068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-21273339735.408363</v>
      </c>
      <c r="L3837" s="444">
        <f t="shared" ca="1" si="159"/>
        <v>-5126874876233.415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-5126874876233.415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-21361978650.972561</v>
      </c>
      <c r="L3838" s="444">
        <f t="shared" ca="1" si="159"/>
        <v>-5148236854884.3877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-5148236854884.3877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-21450986895.351616</v>
      </c>
      <c r="L3839" s="444">
        <f t="shared" ca="1" si="159"/>
        <v>-5169687841779.7393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-5169687841779.7393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-21540366007.415581</v>
      </c>
      <c r="L3840" s="444">
        <f t="shared" ca="1" si="159"/>
        <v>-5191228207787.1553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-5191228207787.1553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-21630117532.44648</v>
      </c>
      <c r="L3841" s="444">
        <f t="shared" ca="1" si="159"/>
        <v>-5212858325319.6016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-5212858325319.6016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-21720243022.165005</v>
      </c>
      <c r="L3842" s="444">
        <f t="shared" ca="1" si="159"/>
        <v>-5234578568341.7666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-5234578568341.7666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-21810744034.757362</v>
      </c>
      <c r="L3843" s="444">
        <f t="shared" ca="1" si="159"/>
        <v>-5256389312376.5244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-5256389312376.5244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-21901622134.902184</v>
      </c>
      <c r="L3844" s="444">
        <f t="shared" ca="1" si="159"/>
        <v>-5278290934511.4268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-5278290934511.4268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-21992878893.797611</v>
      </c>
      <c r="L3845" s="444">
        <f t="shared" ca="1" si="159"/>
        <v>-5300283813405.2246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-5300283813405.2246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-22084515889.188435</v>
      </c>
      <c r="L3846" s="444">
        <f t="shared" ca="1" si="159"/>
        <v>-5322368329294.4131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-5322368329294.4131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-22176534705.393387</v>
      </c>
      <c r="L3847" s="444">
        <f t="shared" ca="1" si="159"/>
        <v>-5344544863999.8066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-5344544863999.8066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-22268936933.332527</v>
      </c>
      <c r="L3848" s="444">
        <f t="shared" ca="1" si="159"/>
        <v>-5366813800933.1396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-5366813800933.1396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-22361724170.554749</v>
      </c>
      <c r="L3849" s="444">
        <f t="shared" ca="1" si="159"/>
        <v>-5389175525103.6943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-5389175525103.6943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-22454898021.265392</v>
      </c>
      <c r="L3850" s="444">
        <f t="shared" ca="1" si="159"/>
        <v>-5411630423124.96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-5411630423124.96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-22548460096.354</v>
      </c>
      <c r="L3851" s="444">
        <f t="shared" ca="1" si="159"/>
        <v>-5434178883221.3135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-5434178883221.3135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-22642412013.422138</v>
      </c>
      <c r="L3852" s="444">
        <f t="shared" ca="1" si="159"/>
        <v>-5456821295234.7354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-5456821295234.7354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-22736755396.811398</v>
      </c>
      <c r="L3853" s="444">
        <f t="shared" ca="1" si="159"/>
        <v>-5479558050631.5469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-5479558050631.5469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-22831491877.631447</v>
      </c>
      <c r="L3854" s="444">
        <f t="shared" ca="1" si="159"/>
        <v>-5502389542509.1787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-5502389542509.1787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-22926623093.788246</v>
      </c>
      <c r="L3855" s="444">
        <f t="shared" ca="1" si="159"/>
        <v>-5525316165602.9668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-5525316165602.9668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-23022150690.01236</v>
      </c>
      <c r="L3856" s="444">
        <f t="shared" ca="1" si="159"/>
        <v>-5548338316292.9795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-5548338316292.9795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-23118076317.887413</v>
      </c>
      <c r="L3857" s="444">
        <f t="shared" ca="1" si="159"/>
        <v>-5571456392610.8672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-5571456392610.8672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-23214401635.878613</v>
      </c>
      <c r="L3858" s="444">
        <f t="shared" ca="1" si="159"/>
        <v>-5594670794246.7461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-5594670794246.7461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-23311128309.361443</v>
      </c>
      <c r="L3859" s="444">
        <f t="shared" ca="1" si="159"/>
        <v>-5617981922556.1074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-5617981922556.1074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-23408258010.650448</v>
      </c>
      <c r="L3860" s="444">
        <f t="shared" ca="1" si="159"/>
        <v>-5641390180566.7578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-5641390180566.7578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-23505792419.028156</v>
      </c>
      <c r="L3861" s="444">
        <f t="shared" ca="1" si="159"/>
        <v>-5664895972985.7861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-5664895972985.7861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-23603733220.774109</v>
      </c>
      <c r="L3862" s="444">
        <f t="shared" ca="1" si="159"/>
        <v>-5688499706206.5605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-5688499706206.5605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-23702082109.194</v>
      </c>
      <c r="L3863" s="444">
        <f t="shared" ca="1" si="159"/>
        <v>-5712201788315.7549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-5712201788315.7549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-23800840784.648979</v>
      </c>
      <c r="L3864" s="444">
        <f t="shared" ca="1" si="159"/>
        <v>-5736002629100.4043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-5736002629100.4043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-23900010954.585018</v>
      </c>
      <c r="L3865" s="444">
        <f t="shared" ca="1" si="159"/>
        <v>-5759902640054.9893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-5759902640054.9893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-23999594333.562454</v>
      </c>
      <c r="L3866" s="444">
        <f t="shared" ca="1" si="159"/>
        <v>-5783902234388.5518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-5783902234388.5518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-24099592643.285633</v>
      </c>
      <c r="L3867" s="444">
        <f t="shared" ca="1" si="159"/>
        <v>-5808001827031.8369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-5808001827031.8369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-24200007612.632652</v>
      </c>
      <c r="L3868" s="444">
        <f t="shared" ca="1" si="159"/>
        <v>-5832201834644.4697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-5832201834644.4697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-24300840977.685291</v>
      </c>
      <c r="L3869" s="444">
        <f t="shared" ca="1" si="159"/>
        <v>-5856502675622.1553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-5856502675622.1553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-24402094481.75898</v>
      </c>
      <c r="L3870" s="444">
        <f t="shared" ca="1" si="159"/>
        <v>-5880904770103.9141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-5880904770103.9141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-24503769875.432976</v>
      </c>
      <c r="L3871" s="444">
        <f t="shared" ca="1" si="159"/>
        <v>-5905408539979.3467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-5905408539979.3467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-24605868916.580612</v>
      </c>
      <c r="L3872" s="444">
        <f t="shared" ca="1" si="159"/>
        <v>-5930014408895.9277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-5930014408895.9277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-24708393370.3997</v>
      </c>
      <c r="L3873" s="444">
        <f t="shared" ca="1" si="159"/>
        <v>-5954722802266.3271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-5954722802266.3271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-24811345009.443031</v>
      </c>
      <c r="L3874" s="444">
        <f t="shared" ca="1" si="159"/>
        <v>-5979534147275.7705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-5979534147275.7705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-24914725613.649044</v>
      </c>
      <c r="L3875" s="444">
        <f t="shared" ca="1" si="159"/>
        <v>-6004448872889.4199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-6004448872889.4199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-25018536970.372581</v>
      </c>
      <c r="L3876" s="444">
        <f t="shared" ca="1" si="159"/>
        <v>-6029467409859.793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-6029467409859.793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-25122780874.415802</v>
      </c>
      <c r="L3877" s="444">
        <f t="shared" ca="1" si="159"/>
        <v>-6054590190734.209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-6054590190734.209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-25227459128.059204</v>
      </c>
      <c r="L3878" s="444">
        <f t="shared" ca="1" si="159"/>
        <v>-6079817649862.2686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-6079817649862.2686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-25332573541.092785</v>
      </c>
      <c r="L3879" s="444">
        <f t="shared" ca="1" si="159"/>
        <v>-6105150223403.3613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-6105150223403.3613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-25438125930.84734</v>
      </c>
      <c r="L3880" s="444">
        <f t="shared" ca="1" si="159"/>
        <v>-6130588349334.209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-6130588349334.209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-25544118122.225872</v>
      </c>
      <c r="L3881" s="444">
        <f t="shared" ca="1" si="159"/>
        <v>-6156132467456.4346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-6156132467456.4346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-25650551947.735146</v>
      </c>
      <c r="L3882" s="444">
        <f t="shared" ca="1" si="159"/>
        <v>-6181783019404.1699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-6181783019404.1699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-25757429247.517376</v>
      </c>
      <c r="L3883" s="444">
        <f t="shared" ca="1" si="159"/>
        <v>-6207540448651.6875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-6207540448651.6875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-25864751869.38203</v>
      </c>
      <c r="L3884" s="444">
        <f t="shared" ca="1" si="159"/>
        <v>-6233405200521.0693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-6233405200521.0693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-25972521668.837788</v>
      </c>
      <c r="L3885" s="444">
        <f t="shared" ca="1" si="159"/>
        <v>-6259377722189.9072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-6259377722189.9072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-26080740509.124615</v>
      </c>
      <c r="L3886" s="444">
        <f t="shared" ca="1" si="159"/>
        <v>-6285458462699.0322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-6285458462699.0322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-26189410261.245968</v>
      </c>
      <c r="L3887" s="444">
        <f t="shared" ca="1" si="159"/>
        <v>-6311647872960.2783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-6311647872960.2783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-26298532804.00116</v>
      </c>
      <c r="L3888" s="444">
        <f t="shared" ca="1" si="159"/>
        <v>-6337946405764.2793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-6337946405764.2793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-26408110024.01783</v>
      </c>
      <c r="L3889" s="444">
        <f t="shared" ca="1" si="159"/>
        <v>-6364354515788.2969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-6364354515788.2969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-26518143815.784569</v>
      </c>
      <c r="L3890" s="444">
        <f t="shared" ca="1" si="159"/>
        <v>-6390872659604.0811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-6390872659604.0811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-26628636081.68367</v>
      </c>
      <c r="L3891" s="444">
        <f t="shared" ca="1" si="159"/>
        <v>-6417501295685.7646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-6417501295685.7646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-26739588732.024017</v>
      </c>
      <c r="L3892" s="444">
        <f t="shared" ca="1" si="159"/>
        <v>-6444240884417.7891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-6444240884417.7891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-26851003685.07412</v>
      </c>
      <c r="L3893" s="444">
        <f t="shared" ca="1" si="159"/>
        <v>-6471091888102.8633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-6471091888102.8633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-26962882867.095264</v>
      </c>
      <c r="L3894" s="444">
        <f t="shared" ca="1" si="159"/>
        <v>-6498054770969.959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-6498054770969.959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-27075228212.374828</v>
      </c>
      <c r="L3895" s="444">
        <f t="shared" ca="1" si="159"/>
        <v>-6525129999182.334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-6525129999182.334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-27188041663.259724</v>
      </c>
      <c r="L3896" s="444">
        <f t="shared" ca="1" si="159"/>
        <v>-6552318040845.5938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-6552318040845.5938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-27301325170.189972</v>
      </c>
      <c r="L3897" s="444">
        <f t="shared" ca="1" si="159"/>
        <v>-6579619366015.7842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-6579619366015.7842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-27415080691.732433</v>
      </c>
      <c r="L3898" s="444">
        <f t="shared" ca="1" si="159"/>
        <v>-6607034446707.5166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-6607034446707.5166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-27529310194.614651</v>
      </c>
      <c r="L3899" s="444">
        <f t="shared" ca="1" si="159"/>
        <v>-6634563756902.1309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-6634563756902.1309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-27644015653.758877</v>
      </c>
      <c r="L3900" s="444">
        <f t="shared" ca="1" si="159"/>
        <v>-6662207772555.8896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-6662207772555.8896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-27759199052.316208</v>
      </c>
      <c r="L3901" s="444">
        <f t="shared" ca="1" si="159"/>
        <v>-6689966971608.2061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-6689966971608.2061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-27874862381.700859</v>
      </c>
      <c r="L3902" s="444">
        <f t="shared" ca="1" si="159"/>
        <v>-6717841833989.9072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-6717841833989.9072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-27991007641.624615</v>
      </c>
      <c r="L3903" s="444">
        <f t="shared" ca="1" si="159"/>
        <v>-6745832841631.5322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-6745832841631.5322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-28107636840.131382</v>
      </c>
      <c r="L3904" s="444">
        <f t="shared" ca="1" si="159"/>
        <v>-6773940478471.6641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-6773940478471.6641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-28224751993.631931</v>
      </c>
      <c r="L3905" s="444">
        <f t="shared" ca="1" si="159"/>
        <v>-6802165230465.2959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-6802165230465.2959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-28342355126.938732</v>
      </c>
      <c r="L3906" s="444">
        <f t="shared" ca="1" si="159"/>
        <v>-6830507585592.2344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-6830507585592.2344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-28460448273.300976</v>
      </c>
      <c r="L3907" s="444">
        <f t="shared" ca="1" si="159"/>
        <v>-6858968033865.5352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-6858968033865.5352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-28579033474.439728</v>
      </c>
      <c r="L3908" s="444">
        <f t="shared" ca="1" si="159"/>
        <v>-6887547067339.9746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-6887547067339.9746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-28698112780.583225</v>
      </c>
      <c r="L3909" s="444">
        <f t="shared" ca="1" si="159"/>
        <v>-6916245180120.5576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-6916245180120.5576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-28817688250.502319</v>
      </c>
      <c r="L3910" s="444">
        <f t="shared" ca="1" si="159"/>
        <v>-6945062868371.0596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-6945062868371.0596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-28937761951.546082</v>
      </c>
      <c r="L3911" s="444">
        <f t="shared" ca="1" si="159"/>
        <v>-6974000630322.6055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-6974000630322.6055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-29058335959.677525</v>
      </c>
      <c r="L3912" s="444">
        <f t="shared" ca="1" si="159"/>
        <v>-7003058966282.2832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-7003058966282.2832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-29179412359.509514</v>
      </c>
      <c r="L3913" s="444">
        <f t="shared" ca="1" si="159"/>
        <v>-7032238378641.793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-7032238378641.793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-29300993244.340801</v>
      </c>
      <c r="L3914" s="444">
        <f t="shared" ca="1" si="159"/>
        <v>-7061539371886.1338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-7061539371886.1338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-29423080716.192223</v>
      </c>
      <c r="L3915" s="444">
        <f t="shared" ca="1" si="159"/>
        <v>-7090962452602.3262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-7090962452602.3262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-29545676885.843025</v>
      </c>
      <c r="L3916" s="444">
        <f t="shared" ca="1" si="159"/>
        <v>-7120508129488.1689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-7120508129488.1689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-29668783872.867374</v>
      </c>
      <c r="L3917" s="444">
        <f t="shared" ca="1" si="159"/>
        <v>-7150176913361.0361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-7150176913361.0361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-29792403805.670982</v>
      </c>
      <c r="L3918" s="444">
        <f t="shared" ca="1" si="159"/>
        <v>-7179969317166.707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-7179969317166.707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-29916538821.52795</v>
      </c>
      <c r="L3919" s="444">
        <f t="shared" ca="1" si="159"/>
        <v>-7209885855988.2354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-7209885855988.2354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-30041191066.617645</v>
      </c>
      <c r="L3920" s="444">
        <f t="shared" ca="1" si="159"/>
        <v>-7239927047054.8525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-7239927047054.8525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-30166362696.061886</v>
      </c>
      <c r="L3921" s="444">
        <f t="shared" ca="1" si="159"/>
        <v>-7270093409750.9141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-7270093409750.9141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-30292055873.962143</v>
      </c>
      <c r="L3922" s="444">
        <f t="shared" ca="1" si="159"/>
        <v>-7300385465624.876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-7300385465624.876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-30418272773.436985</v>
      </c>
      <c r="L3923" s="444">
        <f t="shared" ca="1" si="159"/>
        <v>-7330803738398.3125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-7330803738398.3125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-30545015576.659634</v>
      </c>
      <c r="L3924" s="444">
        <f t="shared" ca="1" si="159"/>
        <v>-7361348753974.9717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-7361348753974.9717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-30672286474.895714</v>
      </c>
      <c r="L3925" s="444">
        <f t="shared" ca="1" si="159"/>
        <v>-7392021040449.8672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-7392021040449.8672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-30800087668.541111</v>
      </c>
      <c r="L3926" s="444">
        <f t="shared" ca="1" si="159"/>
        <v>-7422821128118.4082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-7422821128118.4082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-30928421367.160034</v>
      </c>
      <c r="L3927" s="444">
        <f t="shared" ca="1" si="159"/>
        <v>-7453749549485.5684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-7453749549485.5684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-31057289789.523201</v>
      </c>
      <c r="L3928" s="444">
        <f t="shared" ca="1" si="159"/>
        <v>-7484806839275.0918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-7484806839275.0918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-31186695163.64621</v>
      </c>
      <c r="L3929" s="444">
        <f t="shared" ca="1" si="159"/>
        <v>-7515993534438.7383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-7515993534438.7383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-31316639726.828079</v>
      </c>
      <c r="L3930" s="444">
        <f t="shared" ca="1" si="159"/>
        <v>-7547310174165.5664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-7547310174165.5664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-31447125725.689861</v>
      </c>
      <c r="L3931" s="444">
        <f t="shared" ca="1" si="159"/>
        <v>-7578757299891.2559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-7578757299891.2559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-31578155416.213566</v>
      </c>
      <c r="L3932" s="444">
        <f t="shared" ca="1" si="159"/>
        <v>-7610335455307.4697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-7610335455307.4697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-31709731063.781124</v>
      </c>
      <c r="L3933" s="444">
        <f t="shared" ca="1" si="159"/>
        <v>-7642045186371.251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-7642045186371.251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-31841854943.213547</v>
      </c>
      <c r="L3934" s="444">
        <f t="shared" ca="1" si="159"/>
        <v>-7673887041314.4648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-7673887041314.4648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-31974529338.810265</v>
      </c>
      <c r="L3935" s="444">
        <f t="shared" ca="1" si="159"/>
        <v>-7705861570653.2754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-7705861570653.2754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-32107756544.388645</v>
      </c>
      <c r="L3936" s="444">
        <f t="shared" ca="1" si="159"/>
        <v>-7737969327197.6641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-7737969327197.6641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-32241538863.323601</v>
      </c>
      <c r="L3937" s="444">
        <f t="shared" ca="1" si="159"/>
        <v>-7770210866060.9873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-7770210866060.9873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-32375878608.587448</v>
      </c>
      <c r="L3938" s="444">
        <f t="shared" ca="1" si="159"/>
        <v>-7802586744669.5752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-7802586744669.5752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-32510778102.789898</v>
      </c>
      <c r="L3939" s="444">
        <f t="shared" ca="1" si="159"/>
        <v>-7835097522772.3652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-7835097522772.3652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-32646239678.218193</v>
      </c>
      <c r="L3940" s="444">
        <f t="shared" ca="1" si="159"/>
        <v>-7867743762450.583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-7867743762450.583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-32782265676.877434</v>
      </c>
      <c r="L3941" s="444">
        <f t="shared" ca="1" si="159"/>
        <v>-7900526028127.46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-7900526028127.46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-32918858450.531082</v>
      </c>
      <c r="L3942" s="444">
        <f t="shared" ca="1" si="159"/>
        <v>-7933444886577.9912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-7933444886577.9912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-33056020360.741631</v>
      </c>
      <c r="L3943" s="444">
        <f t="shared" ca="1" si="159"/>
        <v>-7966500906938.7324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-7966500906938.7324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-33193753778.911388</v>
      </c>
      <c r="L3944" s="444">
        <f t="shared" ca="1" si="159"/>
        <v>-7999694660717.6436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-7999694660717.6436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-33332061086.323517</v>
      </c>
      <c r="L3945" s="444">
        <f t="shared" ca="1" si="159"/>
        <v>-8033026721803.9668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-8033026721803.9668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-33470944674.183193</v>
      </c>
      <c r="L3946" s="444">
        <f t="shared" ca="1" si="159"/>
        <v>-8066497666478.1504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-8066497666478.1504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-33610406943.658958</v>
      </c>
      <c r="L3947" s="444">
        <f t="shared" ca="1" si="159"/>
        <v>-8100108073421.8096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-8100108073421.8096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-33750450305.92421</v>
      </c>
      <c r="L3948" s="444">
        <f t="shared" ca="1" si="159"/>
        <v>-8133858523727.7334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-8133858523727.7334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-33891077182.198887</v>
      </c>
      <c r="L3949" s="444">
        <f t="shared" ca="1" si="159"/>
        <v>-8167749600909.9326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-8167749600909.9326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-34032290003.791389</v>
      </c>
      <c r="L3950" s="444">
        <f t="shared" ca="1" si="159"/>
        <v>-8201781890913.7236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-8201781890913.7236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-34174091212.140511</v>
      </c>
      <c r="L3951" s="444">
        <f t="shared" ca="1" si="159"/>
        <v>-8235955982125.8643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-8235955982125.8643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-34316483258.857761</v>
      </c>
      <c r="L3952" s="444">
        <f t="shared" ca="1" si="159"/>
        <v>-8270272465384.7217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-8270272465384.7217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-34459468605.769676</v>
      </c>
      <c r="L3953" s="444">
        <f t="shared" ca="1" si="159"/>
        <v>-8304731933990.4912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-8304731933990.4912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-34603049724.960373</v>
      </c>
      <c r="L3954" s="444">
        <f t="shared" ca="1" si="159"/>
        <v>-8339334983715.4512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-8339334983715.4512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-34747229098.814377</v>
      </c>
      <c r="L3955" s="444">
        <f t="shared" ca="1" si="159"/>
        <v>-8374082212814.2656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-8374082212814.2656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-34892009220.059441</v>
      </c>
      <c r="L3956" s="444">
        <f t="shared" ca="1" si="159"/>
        <v>-8408974222034.3252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-8408974222034.3252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-35037392591.809692</v>
      </c>
      <c r="L3957" s="444">
        <f t="shared" ca="1" si="159"/>
        <v>-8444011614626.1348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-8444011614626.1348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-35183381727.608894</v>
      </c>
      <c r="L3958" s="444">
        <f t="shared" ca="1" si="159"/>
        <v>-8479194996353.7441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-8479194996353.7441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-35329979151.47393</v>
      </c>
      <c r="L3959" s="444">
        <f t="shared" ca="1" si="159"/>
        <v>-8514524975505.2178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-8514524975505.2178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-35477187397.938408</v>
      </c>
      <c r="L3960" s="444">
        <f t="shared" ca="1" si="159"/>
        <v>-8550002162903.1563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-8550002162903.1563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-35625009012.096481</v>
      </c>
      <c r="L3961" s="444">
        <f t="shared" ca="1" si="159"/>
        <v>-8585627171915.2529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-8585627171915.2529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-35773446549.646881</v>
      </c>
      <c r="L3962" s="444">
        <f t="shared" ca="1" si="159"/>
        <v>-8621400618464.8994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-8621400618464.8994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-35922502576.93708</v>
      </c>
      <c r="L3963" s="444">
        <f t="shared" ca="1" si="159"/>
        <v>-8657323121041.8369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-8657323121041.8369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-36072179671.007652</v>
      </c>
      <c r="L3964" s="444">
        <f t="shared" ca="1" si="159"/>
        <v>-8693395300712.8447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-8693395300712.8447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-36222480419.636856</v>
      </c>
      <c r="L3965" s="444">
        <f t="shared" ca="1" si="159"/>
        <v>-8729617781132.4814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-8729617781132.4814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-36373407421.385338</v>
      </c>
      <c r="L3966" s="444">
        <f t="shared" ca="1" si="159"/>
        <v>-8765991188553.8672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-8765991188553.8672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-36524963285.641113</v>
      </c>
      <c r="L3967" s="444">
        <f t="shared" ca="1" si="159"/>
        <v>-8802516151839.5078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-8802516151839.5078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-36677150632.664612</v>
      </c>
      <c r="L3968" s="444">
        <f t="shared" ca="1" si="159"/>
        <v>-8839193302472.1719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-8839193302472.1719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-36829972093.634048</v>
      </c>
      <c r="L3969" s="444">
        <f t="shared" ca="1" si="159"/>
        <v>-8876023274565.8066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-8876023274565.8066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-36983430310.690857</v>
      </c>
      <c r="L3970" s="444">
        <f t="shared" ca="1" si="159"/>
        <v>-8913006704876.498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-8913006704876.498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-37137527936.985405</v>
      </c>
      <c r="L3971" s="444">
        <f t="shared" ca="1" si="159"/>
        <v>-8950144232813.4844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-8950144232813.4844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-37292267636.722855</v>
      </c>
      <c r="L3972" s="444">
        <f t="shared" ca="1" si="159"/>
        <v>-8987436500450.207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-8987436500450.207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-37447652085.209198</v>
      </c>
      <c r="L3973" s="444">
        <f t="shared" ca="1" si="159"/>
        <v>-9024884152535.416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-9024884152535.416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-37603683968.897568</v>
      </c>
      <c r="L3974" s="444">
        <f t="shared" ca="1" si="159"/>
        <v>-9062487836504.3145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-9062487836504.3145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-37760365985.434647</v>
      </c>
      <c r="L3975" s="444">
        <f t="shared" ca="1" si="159"/>
        <v>-9100248202489.75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-9100248202489.75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-37917700843.707291</v>
      </c>
      <c r="L3976" s="444">
        <f t="shared" ca="1" si="159"/>
        <v>-9138165903333.457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-9138165903333.457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-38075691263.889404</v>
      </c>
      <c r="L3977" s="444">
        <f t="shared" ca="1" si="159"/>
        <v>-9176241594597.3457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-9176241594597.3457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-38234339977.488937</v>
      </c>
      <c r="L3978" s="444">
        <f t="shared" ca="1" si="159"/>
        <v>-9214475934574.834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-9214475934574.834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-38393649727.395142</v>
      </c>
      <c r="L3979" s="444">
        <f t="shared" ca="1" si="159"/>
        <v>-9252869584302.2285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-9252869584302.2285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-38553623267.925949</v>
      </c>
      <c r="L3980" s="444">
        <f t="shared" ca="1" si="159"/>
        <v>-9291423207570.1543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-9291423207570.1543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-38714263364.875641</v>
      </c>
      <c r="L3981" s="444">
        <f t="shared" ca="1" si="159"/>
        <v>-9330137470935.0293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-9330137470935.0293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-38875572795.562622</v>
      </c>
      <c r="L3982" s="444">
        <f t="shared" ca="1" si="159"/>
        <v>-9369013043730.5918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-9369013043730.5918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-39037554348.877464</v>
      </c>
      <c r="L3983" s="444">
        <f t="shared" ca="1" si="159"/>
        <v>-9408050598079.4688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-9408050598079.4688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-39200210825.331116</v>
      </c>
      <c r="L3984" s="444">
        <f t="shared" ca="1" si="159"/>
        <v>-9447250808904.8008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-9447250808904.8008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-39363545037.103333</v>
      </c>
      <c r="L3985" s="444">
        <f t="shared" ca="1" si="159"/>
        <v>-9486614353941.9043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-9486614353941.9043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-39527559808.09127</v>
      </c>
      <c r="L3986" s="444">
        <f t="shared" ca="1" si="159"/>
        <v>-9526141913749.9961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-9526141913749.9961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-39692257973.958313</v>
      </c>
      <c r="L3987" s="444">
        <f t="shared" ca="1" si="159"/>
        <v>-9565834171723.9551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-9565834171723.9551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-39857642382.183144</v>
      </c>
      <c r="L3988" s="444">
        <f t="shared" ca="1" si="159"/>
        <v>-9605691814106.1387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-9605691814106.1387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-40023715892.10891</v>
      </c>
      <c r="L3989" s="444">
        <f t="shared" ca="1" si="159"/>
        <v>-9645715529998.248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-9645715529998.248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-40190481374.992699</v>
      </c>
      <c r="L3990" s="444">
        <f t="shared" ca="1" si="159"/>
        <v>-9685906011373.2402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-9685906011373.2402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-40357941714.055168</v>
      </c>
      <c r="L3991" s="444">
        <f t="shared" ca="1" si="159"/>
        <v>-9726263953087.2949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-9726263953087.2949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-40526099804.530396</v>
      </c>
      <c r="L3992" s="444">
        <f t="shared" ca="1" si="159"/>
        <v>-9766790052891.8262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-9766790052891.8262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-40694958553.715942</v>
      </c>
      <c r="L3993" s="444">
        <f t="shared" ca="1" si="159"/>
        <v>-9807485011445.543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-9807485011445.543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-40864520881.023094</v>
      </c>
      <c r="L3994" s="444">
        <f t="shared" ca="1" si="159"/>
        <v>-9848349532326.5664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-9848349532326.5664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-41034789718.027359</v>
      </c>
      <c r="L3995" s="444">
        <f t="shared" ca="1" si="159"/>
        <v>-9889384322044.5938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-9889384322044.5938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-41205768008.519142</v>
      </c>
      <c r="L3996" s="444">
        <f t="shared" ca="1" si="159"/>
        <v>-9930590090053.1133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-9930590090053.1133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-41377458708.554642</v>
      </c>
      <c r="L3997" s="444">
        <f t="shared" ca="1" si="159"/>
        <v>-9971967548761.668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-9971967548761.668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-41549864786.50695</v>
      </c>
      <c r="L3998" s="444">
        <f t="shared" ca="1" si="159"/>
        <v>-10013517413548.176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-10013517413548.176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-41722989223.117401</v>
      </c>
      <c r="L3999" s="444">
        <f t="shared" ca="1" si="159"/>
        <v>-10055240402771.293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-10055240402771.293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-41896835011.54705</v>
      </c>
      <c r="L4000" s="444">
        <f t="shared" ca="1" si="159"/>
        <v>-10097137237782.84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-10097137237782.84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-42071405157.428497</v>
      </c>
      <c r="L4001" s="444">
        <f t="shared" ca="1" si="159"/>
        <v>-10139208642940.268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-10139208642940.268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-42246702678.917778</v>
      </c>
      <c r="L4002" s="444">
        <f t="shared" ca="1" si="159"/>
        <v>-10181455345619.186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-10181455345619.186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-42422730606.746605</v>
      </c>
      <c r="L4003" s="444">
        <f t="shared" ca="1" si="159"/>
        <v>-10223878076225.932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-10223878076225.932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-42599491984.274712</v>
      </c>
      <c r="L4004" s="444">
        <f t="shared" ca="1" si="159"/>
        <v>-10266477568210.207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-10266477568210.207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-42776989867.542526</v>
      </c>
      <c r="L4005" s="444">
        <f t="shared" ca="1" si="159"/>
        <v>-10309254558077.75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-10309254558077.75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-42955227325.323959</v>
      </c>
      <c r="L4006" s="444">
        <f t="shared" ca="1" si="159"/>
        <v>-10352209785403.074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-10352209785403.074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-43134207439.179474</v>
      </c>
      <c r="L4007" s="444">
        <f t="shared" ca="1" si="159"/>
        <v>-10395343992842.254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-10395343992842.254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-43313933303.509392</v>
      </c>
      <c r="L4008" s="444">
        <f t="shared" ca="1" si="159"/>
        <v>-10438657926145.764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-10438657926145.764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-43494408025.607346</v>
      </c>
      <c r="L4009" s="444">
        <f t="shared" ca="1" si="159"/>
        <v>-10482152334171.371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-10482152334171.371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-43675634725.714043</v>
      </c>
      <c r="L4010" s="444">
        <f t="shared" ca="1" si="159"/>
        <v>-10525827968897.086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-10525827968897.086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-43857616537.07119</v>
      </c>
      <c r="L4011" s="444">
        <f t="shared" ca="1" si="159"/>
        <v>-10569685585434.156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-10569685585434.156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-44040356605.975647</v>
      </c>
      <c r="L4012" s="444">
        <f t="shared" ca="1" si="159"/>
        <v>-10613725942040.133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-10613725942040.133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-44223858091.833885</v>
      </c>
      <c r="L4013" s="444">
        <f t="shared" ca="1" si="159"/>
        <v>-10657949800131.967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-10657949800131.967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-44408124167.21653</v>
      </c>
      <c r="L4014" s="444">
        <f t="shared" ca="1" si="159"/>
        <v>-10702357924299.184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-10702357924299.184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-44593158017.913261</v>
      </c>
      <c r="L4015" s="444">
        <f t="shared" ca="1" si="159"/>
        <v>-10746951082317.098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-10746951082317.098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-44778962842.987907</v>
      </c>
      <c r="L4016" s="444">
        <f t="shared" ca="1" si="159"/>
        <v>-10791730045160.086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-10791730045160.086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-44965541854.833694</v>
      </c>
      <c r="L4017" s="444">
        <f t="shared" ca="1" si="159"/>
        <v>-10836695587014.92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-10836695587014.92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-45152898279.228836</v>
      </c>
      <c r="L4018" s="444">
        <f t="shared" ca="1" si="159"/>
        <v>-10881848485294.148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-10881848485294.148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-45341035355.392288</v>
      </c>
      <c r="L4019" s="444">
        <f t="shared" ca="1" si="159"/>
        <v>-10927189520649.541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-10927189520649.541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-45529956336.039757</v>
      </c>
      <c r="L4020" s="444">
        <f t="shared" ca="1" si="159"/>
        <v>-10972719476985.58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-10972719476985.58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-45719664487.439919</v>
      </c>
      <c r="L4021" s="444">
        <f t="shared" ca="1" si="159"/>
        <v>-11018439141473.02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-11018439141473.02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-45910163089.470917</v>
      </c>
      <c r="L4022" s="444">
        <f t="shared" ca="1" si="159"/>
        <v>-11064349304562.49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-11064349304562.49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-46101455435.67704</v>
      </c>
      <c r="L4023" s="444">
        <f t="shared" ca="1" si="159"/>
        <v>-11110450759998.168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-11110450759998.168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-46293544833.325699</v>
      </c>
      <c r="L4024" s="444">
        <f t="shared" ca="1" si="159"/>
        <v>-11156744304831.494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-11156744304831.494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-46486434603.464561</v>
      </c>
      <c r="L4025" s="444">
        <f t="shared" ca="1" si="159"/>
        <v>-11203230739434.959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-11203230739434.959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-46680128080.978996</v>
      </c>
      <c r="L4026" s="444">
        <f t="shared" ca="1" si="159"/>
        <v>-11249910867515.938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-11249910867515.938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-46874628614.649742</v>
      </c>
      <c r="L4027" s="444">
        <f t="shared" ca="1" si="159"/>
        <v>-11296785496130.588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-11296785496130.588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-47069939567.210785</v>
      </c>
      <c r="L4028" s="444">
        <f t="shared" ca="1" si="159"/>
        <v>-11343855435697.799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-11343855435697.799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-47266064315.407494</v>
      </c>
      <c r="L4029" s="444">
        <f t="shared" ca="1" si="159"/>
        <v>-11391121500013.207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-11391121500013.207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-47463006250.055031</v>
      </c>
      <c r="L4030" s="444">
        <f t="shared" ca="1" si="159"/>
        <v>-11438584506263.262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-11438584506263.262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-47660768776.096924</v>
      </c>
      <c r="L4031" s="444">
        <f t="shared" ca="1" si="159"/>
        <v>-11486245275039.359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-11486245275039.359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-47859355312.663994</v>
      </c>
      <c r="L4032" s="444">
        <f t="shared" ca="1" si="159"/>
        <v>-11534104630352.023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-11534104630352.023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-48058769293.13343</v>
      </c>
      <c r="L4033" s="444">
        <f t="shared" ca="1" si="159"/>
        <v>-11582163399645.156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-11582163399645.156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-48259014165.188148</v>
      </c>
      <c r="L4034" s="444">
        <f t="shared" ca="1" si="159"/>
        <v>-11630422413810.344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-11630422413810.344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-48460093390.876434</v>
      </c>
      <c r="L4035" s="444">
        <f t="shared" ca="1" si="159"/>
        <v>-11678882507201.221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-11678882507201.221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-48662010446.671753</v>
      </c>
      <c r="L4036" s="444">
        <f t="shared" ca="1" si="159"/>
        <v>-11727544517647.893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-11727544517647.893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-48864768823.532883</v>
      </c>
      <c r="L4037" s="444">
        <f t="shared" ca="1" si="159"/>
        <v>-11776409286471.426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-11776409286471.426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-49068372026.964272</v>
      </c>
      <c r="L4038" s="444">
        <f t="shared" ca="1" si="159"/>
        <v>-11825477658498.391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-11825477658498.391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-49272823577.07663</v>
      </c>
      <c r="L4039" s="444">
        <f t="shared" ca="1" si="159"/>
        <v>-11874750482075.467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-11874750482075.467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-49478127008.647781</v>
      </c>
      <c r="L4040" s="444">
        <f t="shared" ca="1" si="159"/>
        <v>-11924228609084.115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-11924228609084.115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-49684285871.183815</v>
      </c>
      <c r="L4041" s="444">
        <f t="shared" ca="1" si="159"/>
        <v>-11973912894955.299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-11973912894955.299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-49891303728.980408</v>
      </c>
      <c r="L4042" s="444">
        <f t="shared" ca="1" si="159"/>
        <v>-12023804198684.279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-12023804198684.279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-50099184161.184494</v>
      </c>
      <c r="L4043" s="444">
        <f t="shared" ca="1" si="159"/>
        <v>-12073903382845.463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-12073903382845.463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-50307930761.856094</v>
      </c>
      <c r="L4044" s="444">
        <f t="shared" ca="1" si="159"/>
        <v>-12124211313607.318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-12124211313607.318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-50517547140.030495</v>
      </c>
      <c r="L4045" s="444">
        <f t="shared" ca="1" si="159"/>
        <v>-12174728860747.35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-12174728860747.35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-50728036919.780624</v>
      </c>
      <c r="L4046" s="444">
        <f t="shared" ca="1" si="159"/>
        <v>-12225456897667.131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-12225456897667.131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-50939403740.279709</v>
      </c>
      <c r="L4047" s="444">
        <f t="shared" ca="1" si="159"/>
        <v>-12276396301407.41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-12276396301407.41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-51151651255.864212</v>
      </c>
      <c r="L4048" s="444">
        <f t="shared" ca="1" si="159"/>
        <v>-12327547952663.273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-12327547952663.273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-51364783136.09697</v>
      </c>
      <c r="L4049" s="444">
        <f t="shared" ca="1" si="159"/>
        <v>-12378912735799.371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-12378912735799.371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-51578803065.830711</v>
      </c>
      <c r="L4050" s="444">
        <f t="shared" ca="1" si="159"/>
        <v>-12430491538865.201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-12430491538865.201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-51793714745.271667</v>
      </c>
      <c r="L4051" s="444">
        <f t="shared" ca="1" si="159"/>
        <v>-12482285253610.473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-12482285253610.473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-52009521890.043633</v>
      </c>
      <c r="L4052" s="444">
        <f t="shared" ca="1" si="159"/>
        <v>-12534294775500.516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-12534294775500.516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-52226228231.252151</v>
      </c>
      <c r="L4053" s="444">
        <f t="shared" ca="1" si="159"/>
        <v>-12586521003731.768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-12586521003731.768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-52443837515.549034</v>
      </c>
      <c r="L4054" s="444">
        <f t="shared" ca="1" si="159"/>
        <v>-12638964841247.316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-12638964841247.316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-52662353505.197151</v>
      </c>
      <c r="L4055" s="444">
        <f t="shared" ca="1" si="159"/>
        <v>-12691627194752.514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-12691627194752.514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-52881779978.135475</v>
      </c>
      <c r="L4056" s="444">
        <f t="shared" ca="1" si="159"/>
        <v>-12744508974730.648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-12744508974730.648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-53102120728.044365</v>
      </c>
      <c r="L4057" s="444">
        <f t="shared" ca="1" si="159"/>
        <v>-12797611095458.693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-12797611095458.693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-53323379564.411224</v>
      </c>
      <c r="L4058" s="444">
        <f t="shared" ca="1" si="159"/>
        <v>-12850934475023.105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-12850934475023.105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-53545560312.596275</v>
      </c>
      <c r="L4059" s="444">
        <f t="shared" ca="1" si="159"/>
        <v>-12904480035335.701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-12904480035335.701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-53768666813.898758</v>
      </c>
      <c r="L4060" s="444">
        <f t="shared" ca="1" si="159"/>
        <v>-12958248702149.6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-12958248702149.6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-53992702925.623329</v>
      </c>
      <c r="L4061" s="444">
        <f t="shared" ca="1" si="159"/>
        <v>-13012241405075.223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-13012241405075.223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-54217672521.146759</v>
      </c>
      <c r="L4062" s="444">
        <f t="shared" ca="1" si="159"/>
        <v>-13066459077596.369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-13066459077596.369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-54443579489.984871</v>
      </c>
      <c r="L4063" s="444">
        <f t="shared" ca="1" si="159"/>
        <v>-13120902657086.354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-13120902657086.354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-54670427737.859802</v>
      </c>
      <c r="L4064" s="444">
        <f t="shared" ca="1" si="159"/>
        <v>-13175573084824.213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-13175573084824.213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-54898221186.767555</v>
      </c>
      <c r="L4065" s="444">
        <f t="shared" ca="1" si="159"/>
        <v>-13230471306010.98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-13230471306010.98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-55126963775.045753</v>
      </c>
      <c r="L4066" s="444">
        <f t="shared" ca="1" si="159"/>
        <v>-13285598269786.025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-13285598269786.025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-55356659457.441772</v>
      </c>
      <c r="L4067" s="444">
        <f t="shared" ca="1" si="159"/>
        <v>-13340954929243.467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-13340954929243.467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-55587312205.181114</v>
      </c>
      <c r="L4068" s="444">
        <f t="shared" ca="1" si="159"/>
        <v>-13396542241448.648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-13396542241448.648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-55818926006.036034</v>
      </c>
      <c r="L4069" s="444">
        <f t="shared" ca="1" si="159"/>
        <v>-13452361167454.684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-13452361167454.684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-56051504864.394516</v>
      </c>
      <c r="L4070" s="444">
        <f t="shared" ca="1" si="159"/>
        <v>-13508412672319.078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-13508412672319.078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-56285052801.329491</v>
      </c>
      <c r="L4071" s="444">
        <f t="shared" ca="1" si="159"/>
        <v>-13564697725120.408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-13564697725120.408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-56519573854.668365</v>
      </c>
      <c r="L4072" s="444">
        <f t="shared" ca="1" si="159"/>
        <v>-13621217298975.076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-13621217298975.076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-56755072079.062813</v>
      </c>
      <c r="L4073" s="444">
        <f t="shared" ca="1" si="159"/>
        <v>-13677972371054.139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-13677972371054.139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-56991551546.058907</v>
      </c>
      <c r="L4074" s="444">
        <f t="shared" ca="1" si="159"/>
        <v>-13734963922600.197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-13734963922600.197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-57229016344.167488</v>
      </c>
      <c r="L4075" s="444">
        <f t="shared" ca="1" si="159"/>
        <v>-13792192938944.365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-13792192938944.365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-57467470578.934853</v>
      </c>
      <c r="L4076" s="444">
        <f t="shared" ca="1" si="159"/>
        <v>-13849660409523.301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-13849660409523.301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-57706918373.013741</v>
      </c>
      <c r="L4077" s="444">
        <f t="shared" ca="1" si="159"/>
        <v>-13907367327896.314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-13907367327896.314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-57947363866.234642</v>
      </c>
      <c r="L4078" s="444">
        <f t="shared" ca="1" si="159"/>
        <v>-13965314691762.549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-13965314691762.549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-58188811215.677277</v>
      </c>
      <c r="L4079" s="444">
        <f t="shared" ca="1" si="159"/>
        <v>-14023503502978.227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-14023503502978.227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-58431264595.742607</v>
      </c>
      <c r="L4080" s="444">
        <f t="shared" ca="1" si="159"/>
        <v>-14081934767573.969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-14081934767573.969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-58674728198.224869</v>
      </c>
      <c r="L4081" s="444">
        <f t="shared" ca="1" si="159"/>
        <v>-14140609495772.193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-14140609495772.193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-58919206232.384148</v>
      </c>
      <c r="L4082" s="444">
        <f t="shared" ca="1" si="159"/>
        <v>-14199528702004.578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-14199528702004.578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-59164702925.019073</v>
      </c>
      <c r="L4083" s="444">
        <f t="shared" ca="1" si="159"/>
        <v>-14258693404929.598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-14258693404929.598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-59411222520.539986</v>
      </c>
      <c r="L4084" s="444">
        <f t="shared" ca="1" si="159"/>
        <v>-14318104627450.137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-14318104627450.137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-59658769281.042229</v>
      </c>
      <c r="L4085" s="444">
        <f t="shared" ca="1" si="159"/>
        <v>-14377763396731.18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-14377763396731.18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-59907347486.379906</v>
      </c>
      <c r="L4086" s="444">
        <f t="shared" ca="1" si="159"/>
        <v>-14437670744217.561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-14437670744217.561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-60156961434.239845</v>
      </c>
      <c r="L4087" s="444">
        <f t="shared" ca="1" si="159"/>
        <v>-14497827705651.801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-14497827705651.801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-60407615440.215843</v>
      </c>
      <c r="L4088" s="444">
        <f t="shared" ref="L4088:L4342" ca="1" si="164">I4088-J4088+K4088</f>
        <v>-14558235321092.018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-14558235321092.018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-60659313837.883415</v>
      </c>
      <c r="L4089" s="444">
        <f t="shared" ca="1" si="164"/>
        <v>-14618894634929.9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-14618894634929.9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-60912060978.87458</v>
      </c>
      <c r="L4090" s="444">
        <f t="shared" ca="1" si="164"/>
        <v>-14679806695908.775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-14679806695908.775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-61165861232.953232</v>
      </c>
      <c r="L4091" s="444">
        <f t="shared" ca="1" si="164"/>
        <v>-14740972557141.729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-14740972557141.729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-61420718988.090523</v>
      </c>
      <c r="L4092" s="444">
        <f t="shared" ca="1" si="164"/>
        <v>-14802393276129.818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-14802393276129.818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-61676638650.540909</v>
      </c>
      <c r="L4093" s="444">
        <f t="shared" ca="1" si="164"/>
        <v>-14864069914780.359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-14864069914780.359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-61933624644.918159</v>
      </c>
      <c r="L4094" s="444">
        <f t="shared" ca="1" si="164"/>
        <v>-14926003539425.277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-14926003539425.277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-62191681414.271988</v>
      </c>
      <c r="L4095" s="444">
        <f t="shared" ca="1" si="164"/>
        <v>-14988195220839.549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-14988195220839.549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-62450813420.164787</v>
      </c>
      <c r="L4096" s="444">
        <f t="shared" ca="1" si="164"/>
        <v>-15050646034259.713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-15050646034259.713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-62711025142.748802</v>
      </c>
      <c r="L4097" s="444">
        <f t="shared" ca="1" si="164"/>
        <v>-15113357059402.461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-15113357059402.461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-62972321080.843597</v>
      </c>
      <c r="L4098" s="444">
        <f t="shared" ca="1" si="164"/>
        <v>-15176329380483.305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-15176329380483.305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-63234705752.013771</v>
      </c>
      <c r="L4099" s="444">
        <f t="shared" ca="1" si="164"/>
        <v>-15239564086235.318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-15239564086235.318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-63498183692.647156</v>
      </c>
      <c r="L4100" s="444">
        <f t="shared" ca="1" si="164"/>
        <v>-15303062269927.965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-15303062269927.965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-63762759458.033188</v>
      </c>
      <c r="L4101" s="444">
        <f t="shared" ca="1" si="164"/>
        <v>-15366825029385.998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-15366825029385.998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-64028437622.441658</v>
      </c>
      <c r="L4102" s="444">
        <f t="shared" ca="1" si="164"/>
        <v>-15430853467008.439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-15430853467008.439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-64295222779.201836</v>
      </c>
      <c r="L4103" s="444">
        <f t="shared" ca="1" si="164"/>
        <v>-15495148689787.641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-15495148689787.641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-64563119540.781837</v>
      </c>
      <c r="L4104" s="444">
        <f t="shared" ca="1" si="164"/>
        <v>-15559711809328.422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-15559711809328.422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-64832132538.868416</v>
      </c>
      <c r="L4105" s="444">
        <f t="shared" ca="1" si="164"/>
        <v>-15624543941867.291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-15624543941867.291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-65102266424.447044</v>
      </c>
      <c r="L4106" s="444">
        <f t="shared" ca="1" si="164"/>
        <v>-15689646208291.738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-15689646208291.738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-65373525867.88224</v>
      </c>
      <c r="L4107" s="444">
        <f t="shared" ca="1" si="164"/>
        <v>-15755019734159.621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-15755019734159.621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-65645915558.998413</v>
      </c>
      <c r="L4108" s="444">
        <f t="shared" ca="1" si="164"/>
        <v>-15820665649718.619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-15820665649718.619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-65919440207.160904</v>
      </c>
      <c r="L4109" s="444">
        <f t="shared" ca="1" si="164"/>
        <v>-15886585089925.779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-15886585089925.779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-66194104541.357422</v>
      </c>
      <c r="L4110" s="444">
        <f t="shared" ca="1" si="164"/>
        <v>-15952779194467.137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-15952779194467.137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-66469913310.279732</v>
      </c>
      <c r="L4111" s="444">
        <f t="shared" ca="1" si="164"/>
        <v>-16019249107777.416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-16019249107777.416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-66746871282.405899</v>
      </c>
      <c r="L4112" s="444">
        <f t="shared" ca="1" si="164"/>
        <v>-16085995979059.822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-16085995979059.822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-67024983246.082588</v>
      </c>
      <c r="L4113" s="444">
        <f t="shared" ca="1" si="164"/>
        <v>-16153020962305.904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-16153020962305.904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-67304254009.607933</v>
      </c>
      <c r="L4114" s="444">
        <f t="shared" ca="1" si="164"/>
        <v>-16220325216315.512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-16220325216315.512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-67584688401.314629</v>
      </c>
      <c r="L4115" s="444">
        <f t="shared" ca="1" si="164"/>
        <v>-16287909904716.826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-16287909904716.826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-67866291269.653442</v>
      </c>
      <c r="L4116" s="444">
        <f t="shared" ca="1" si="164"/>
        <v>-16355776195986.48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-16355776195986.48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-68149067483.277</v>
      </c>
      <c r="L4117" s="444">
        <f t="shared" ca="1" si="164"/>
        <v>-16423925263469.758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-16423925263469.758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-68433021931.123993</v>
      </c>
      <c r="L4118" s="444">
        <f t="shared" ca="1" si="164"/>
        <v>-16492358285400.881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-16492358285400.881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-68718159522.503677</v>
      </c>
      <c r="L4119" s="444">
        <f t="shared" ca="1" si="164"/>
        <v>-16561076444923.385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-16561076444923.385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-69004485187.180771</v>
      </c>
      <c r="L4120" s="444">
        <f t="shared" ca="1" si="164"/>
        <v>-16630080930110.566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-16630080930110.566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-69292003875.460693</v>
      </c>
      <c r="L4121" s="444">
        <f t="shared" ca="1" si="164"/>
        <v>-16699372933986.027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-16699372933986.027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-69580720558.275116</v>
      </c>
      <c r="L4122" s="444">
        <f t="shared" ca="1" si="164"/>
        <v>-16768953654544.303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-16768953654544.303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-69870640227.267929</v>
      </c>
      <c r="L4123" s="444">
        <f t="shared" ca="1" si="164"/>
        <v>-16838824294771.57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-16838824294771.57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-70161767894.881531</v>
      </c>
      <c r="L4124" s="444">
        <f t="shared" ca="1" si="164"/>
        <v>-16908986062666.451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-16908986062666.451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-70454108594.443542</v>
      </c>
      <c r="L4125" s="444">
        <f t="shared" ca="1" si="164"/>
        <v>-16979440171260.895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-16979440171260.895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-70747667380.253723</v>
      </c>
      <c r="L4126" s="444">
        <f t="shared" ca="1" si="164"/>
        <v>-17050187838641.148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-17050187838641.148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-71042449327.671448</v>
      </c>
      <c r="L4127" s="444">
        <f t="shared" ca="1" si="164"/>
        <v>-17121230287968.82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-17121230287968.82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-71338459533.20343</v>
      </c>
      <c r="L4128" s="444">
        <f t="shared" ca="1" si="164"/>
        <v>-17192568747502.023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-17192568747502.023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-71635703114.591766</v>
      </c>
      <c r="L4129" s="444">
        <f t="shared" ca="1" si="164"/>
        <v>-17264204450616.615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-17264204450616.615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-71934185210.902573</v>
      </c>
      <c r="L4130" s="444">
        <f t="shared" ca="1" si="164"/>
        <v>-17336138635827.518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-17336138635827.518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-72233910982.614655</v>
      </c>
      <c r="L4131" s="444">
        <f t="shared" ca="1" si="164"/>
        <v>-17408372546810.133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-17408372546810.133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-72534885611.708878</v>
      </c>
      <c r="L4132" s="444">
        <f t="shared" ca="1" si="164"/>
        <v>-17480907432421.842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-17480907432421.842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-72837114301.757675</v>
      </c>
      <c r="L4133" s="444">
        <f t="shared" ca="1" si="164"/>
        <v>-17553744546723.6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-17553744546723.6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-73140602278.014999</v>
      </c>
      <c r="L4134" s="444">
        <f t="shared" ca="1" si="164"/>
        <v>-17626885149001.613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-17626885149001.613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-73445354787.506714</v>
      </c>
      <c r="L4135" s="444">
        <f t="shared" ca="1" si="164"/>
        <v>-17700330503789.121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-17700330503789.121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-73751377099.121338</v>
      </c>
      <c r="L4136" s="444">
        <f t="shared" ca="1" si="164"/>
        <v>-17774081880888.242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-17774081880888.242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-74058674503.701004</v>
      </c>
      <c r="L4137" s="444">
        <f t="shared" ca="1" si="164"/>
        <v>-17848140555391.941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-17848140555391.941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-74367252314.133087</v>
      </c>
      <c r="L4138" s="444">
        <f t="shared" ca="1" si="164"/>
        <v>-17922507807706.074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-17922507807706.074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-74677115865.441971</v>
      </c>
      <c r="L4139" s="444">
        <f t="shared" ca="1" si="164"/>
        <v>-17997184923571.516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-17997184923571.516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-74988270514.881317</v>
      </c>
      <c r="L4140" s="444">
        <f t="shared" ca="1" si="164"/>
        <v>-18072173194086.398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-18072173194086.398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-75300721642.026657</v>
      </c>
      <c r="L4141" s="444">
        <f t="shared" ca="1" si="164"/>
        <v>-18147473915728.426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-18147473915728.426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-75614474648.868439</v>
      </c>
      <c r="L4142" s="444">
        <f t="shared" ca="1" si="164"/>
        <v>-18223088390377.293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-18223088390377.293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-75929534959.90538</v>
      </c>
      <c r="L4143" s="444">
        <f t="shared" ca="1" si="164"/>
        <v>-18299017925337.199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-18299017925337.199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-76245908022.238327</v>
      </c>
      <c r="L4144" s="444">
        <f t="shared" ca="1" si="164"/>
        <v>-18375263833359.438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-18375263833359.438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-76563599305.664322</v>
      </c>
      <c r="L4145" s="444">
        <f t="shared" ca="1" si="164"/>
        <v>-18451827432665.102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-18451827432665.102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-76882614302.771255</v>
      </c>
      <c r="L4146" s="444">
        <f t="shared" ca="1" si="164"/>
        <v>-18528710046967.871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-18528710046967.871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-77202958529.032791</v>
      </c>
      <c r="L4147" s="444">
        <f t="shared" ca="1" si="164"/>
        <v>-18605913005496.902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-18605913005496.902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-77524637522.903763</v>
      </c>
      <c r="L4148" s="444">
        <f t="shared" ca="1" si="164"/>
        <v>-18683437643019.805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-18683437643019.805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-77847656845.915848</v>
      </c>
      <c r="L4149" s="444">
        <f t="shared" ca="1" si="164"/>
        <v>-18761285299865.719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-18761285299865.719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-78172022082.773834</v>
      </c>
      <c r="L4150" s="444">
        <f t="shared" ca="1" si="164"/>
        <v>-18839457321948.492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-18839457321948.492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-78497738841.452057</v>
      </c>
      <c r="L4151" s="444">
        <f t="shared" ca="1" si="164"/>
        <v>-18917955060789.945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-18917955060789.945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-78824812753.291443</v>
      </c>
      <c r="L4152" s="444">
        <f t="shared" ca="1" si="164"/>
        <v>-18996779873543.238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-18996779873543.238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-79153249473.096832</v>
      </c>
      <c r="L4153" s="444">
        <f t="shared" ca="1" si="164"/>
        <v>-19075933123016.336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-19075933123016.336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-79483054679.234726</v>
      </c>
      <c r="L4154" s="444">
        <f t="shared" ca="1" si="164"/>
        <v>-19155416177695.57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-19155416177695.57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-79814234073.731537</v>
      </c>
      <c r="L4155" s="444">
        <f t="shared" ca="1" si="164"/>
        <v>-19235230411769.301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-19235230411769.301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-80146793382.372086</v>
      </c>
      <c r="L4156" s="444">
        <f t="shared" ca="1" si="164"/>
        <v>-19315377205151.672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-19315377205151.672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-80480738354.79863</v>
      </c>
      <c r="L4157" s="444">
        <f t="shared" ca="1" si="164"/>
        <v>-19395857943506.469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-19395857943506.469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-80816074764.610291</v>
      </c>
      <c r="L4158" s="444">
        <f t="shared" ca="1" si="164"/>
        <v>-19476674018271.078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-19476674018271.078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-81152808409.46283</v>
      </c>
      <c r="L4159" s="444">
        <f t="shared" ca="1" si="164"/>
        <v>-19557826826680.539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-19557826826680.539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-81490945111.168915</v>
      </c>
      <c r="L4160" s="444">
        <f t="shared" ca="1" si="164"/>
        <v>-19639317771791.707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-19639317771791.707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-81830490715.798782</v>
      </c>
      <c r="L4161" s="444">
        <f t="shared" ca="1" si="164"/>
        <v>-19721148262507.504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-19721148262507.504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-82171451093.781265</v>
      </c>
      <c r="L4162" s="444">
        <f t="shared" ca="1" si="164"/>
        <v>-19803319713601.285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-19803319713601.285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-82513832140.005356</v>
      </c>
      <c r="L4163" s="444">
        <f t="shared" ca="1" si="164"/>
        <v>-19885833545741.289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-19885833545741.289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-82857639773.922043</v>
      </c>
      <c r="L4164" s="444">
        <f t="shared" ca="1" si="164"/>
        <v>-19968691185515.211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-19968691185515.211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-83202879939.646713</v>
      </c>
      <c r="L4165" s="444">
        <f t="shared" ca="1" si="164"/>
        <v>-20051894065454.859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-20051894065454.859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-83549558606.06192</v>
      </c>
      <c r="L4166" s="444">
        <f t="shared" ca="1" si="164"/>
        <v>-20135443624060.922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-20135443624060.922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-83897681766.920502</v>
      </c>
      <c r="L4167" s="444">
        <f t="shared" ca="1" si="164"/>
        <v>-20219341305827.844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-20219341305827.844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-84247255440.949341</v>
      </c>
      <c r="L4168" s="444">
        <f t="shared" ca="1" si="164"/>
        <v>-20303588561268.793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-20303588561268.793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-84598285671.953308</v>
      </c>
      <c r="L4169" s="444">
        <f t="shared" ca="1" si="164"/>
        <v>-20388186846940.746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-20388186846940.746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-84950778528.919769</v>
      </c>
      <c r="L4170" s="444">
        <f t="shared" ca="1" si="164"/>
        <v>-20473137625469.664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-20473137625469.664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-85304740106.123596</v>
      </c>
      <c r="L4171" s="444">
        <f t="shared" ca="1" si="164"/>
        <v>-20558442365575.789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-20558442365575.789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-85660176523.232452</v>
      </c>
      <c r="L4172" s="444">
        <f t="shared" ca="1" si="164"/>
        <v>-20644102542099.023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-20644102542099.023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-86017093925.412598</v>
      </c>
      <c r="L4173" s="444">
        <f t="shared" ca="1" si="164"/>
        <v>-20730119636024.438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-20730119636024.438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-86375498483.43515</v>
      </c>
      <c r="L4174" s="444">
        <f t="shared" ca="1" si="164"/>
        <v>-20816495134507.871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-20816495134507.871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-86735396393.782791</v>
      </c>
      <c r="L4175" s="444">
        <f t="shared" ca="1" si="164"/>
        <v>-20903230530901.652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-20903230530901.652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-87096793878.756882</v>
      </c>
      <c r="L4176" s="444">
        <f t="shared" ca="1" si="164"/>
        <v>-20990327324780.41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-20990327324780.41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-87459697186.585037</v>
      </c>
      <c r="L4177" s="444">
        <f t="shared" ca="1" si="164"/>
        <v>-21077787021966.996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-21077787021966.996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-87824112591.529144</v>
      </c>
      <c r="L4178" s="444">
        <f t="shared" ca="1" si="164"/>
        <v>-21165611134558.523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-21165611134558.523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-88190046393.993851</v>
      </c>
      <c r="L4179" s="444">
        <f t="shared" ca="1" si="164"/>
        <v>-21253801180952.516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-21253801180952.516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-88557504920.635483</v>
      </c>
      <c r="L4180" s="444">
        <f t="shared" ca="1" si="164"/>
        <v>-21342358685873.152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-21342358685873.152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-88926494524.471466</v>
      </c>
      <c r="L4181" s="444">
        <f t="shared" ca="1" si="164"/>
        <v>-21431285180397.625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-21431285180397.625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-89297021584.990097</v>
      </c>
      <c r="L4182" s="444">
        <f t="shared" ca="1" si="164"/>
        <v>-21520582201982.613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-21520582201982.613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-89669092508.260895</v>
      </c>
      <c r="L4183" s="444">
        <f t="shared" ca="1" si="164"/>
        <v>-21610251294490.875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-21610251294490.875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-90042713727.045319</v>
      </c>
      <c r="L4184" s="444">
        <f t="shared" ca="1" si="164"/>
        <v>-21700294008217.922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-21700294008217.922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-90417891700.908005</v>
      </c>
      <c r="L4185" s="444">
        <f t="shared" ca="1" si="164"/>
        <v>-21790711899918.828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-21790711899918.828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-90794632916.328445</v>
      </c>
      <c r="L4186" s="444">
        <f t="shared" ca="1" si="164"/>
        <v>-21881506532835.156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-21881506532835.156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-91172943886.813156</v>
      </c>
      <c r="L4187" s="444">
        <f t="shared" ca="1" si="164"/>
        <v>-21972679476721.969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-21972679476721.969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-91552831153.008209</v>
      </c>
      <c r="L4188" s="444">
        <f t="shared" ca="1" si="164"/>
        <v>-22064232307874.977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-22064232307874.977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-91934301282.812408</v>
      </c>
      <c r="L4189" s="444">
        <f t="shared" ca="1" si="164"/>
        <v>-22156166609157.789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-22156166609157.789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-92317360871.490784</v>
      </c>
      <c r="L4190" s="444">
        <f t="shared" ca="1" si="164"/>
        <v>-22248483970029.281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-22248483970029.281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-92702016541.788666</v>
      </c>
      <c r="L4191" s="444">
        <f t="shared" ca="1" si="164"/>
        <v>-22341185986571.07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-22341185986571.07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-93088274944.046127</v>
      </c>
      <c r="L4192" s="444">
        <f t="shared" ca="1" si="164"/>
        <v>-22434274261515.117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-22434274261515.117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-93476142756.312988</v>
      </c>
      <c r="L4193" s="444">
        <f t="shared" ca="1" si="164"/>
        <v>-22527750404271.43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-22527750404271.43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-93865626684.464294</v>
      </c>
      <c r="L4194" s="444">
        <f t="shared" ca="1" si="164"/>
        <v>-22621616030955.895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-22621616030955.895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-94256733462.316223</v>
      </c>
      <c r="L4195" s="444">
        <f t="shared" ca="1" si="164"/>
        <v>-22715872764418.211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-22715872764418.211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-94649469851.742538</v>
      </c>
      <c r="L4196" s="444">
        <f t="shared" ca="1" si="164"/>
        <v>-22810522234269.953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-22810522234269.953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-95043842642.791473</v>
      </c>
      <c r="L4197" s="444">
        <f t="shared" ca="1" si="164"/>
        <v>-22905566076912.746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-22905566076912.746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-95439858653.803101</v>
      </c>
      <c r="L4198" s="444">
        <f t="shared" ca="1" si="164"/>
        <v>-23001005935566.551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-23001005935566.551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-95837524731.527298</v>
      </c>
      <c r="L4199" s="444">
        <f t="shared" ca="1" si="164"/>
        <v>-23096843460298.078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-23096843460298.078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-96236847751.241989</v>
      </c>
      <c r="L4200" s="444">
        <f t="shared" ca="1" si="164"/>
        <v>-23193080308049.32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-23193080308049.32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-96637834616.872162</v>
      </c>
      <c r="L4201" s="444">
        <f t="shared" ca="1" si="164"/>
        <v>-23289718142666.191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-23289718142666.191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-97040492261.109131</v>
      </c>
      <c r="L4202" s="444">
        <f t="shared" ca="1" si="164"/>
        <v>-23386758634927.301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-23386758634927.301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-97444827645.530426</v>
      </c>
      <c r="L4203" s="444">
        <f t="shared" ca="1" si="164"/>
        <v>-23484203462572.832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-23484203462572.832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-97850847760.720139</v>
      </c>
      <c r="L4204" s="444">
        <f t="shared" ca="1" si="164"/>
        <v>-23582054310333.551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-23582054310333.551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-98258559626.389801</v>
      </c>
      <c r="L4205" s="444">
        <f t="shared" ca="1" si="164"/>
        <v>-23680312869959.941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-23680312869959.941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-98667970291.499756</v>
      </c>
      <c r="L4206" s="444">
        <f t="shared" ca="1" si="164"/>
        <v>-23778980840251.441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-23778980840251.441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-99079086834.381012</v>
      </c>
      <c r="L4207" s="444">
        <f t="shared" ca="1" si="164"/>
        <v>-23878059927085.824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-23878059927085.824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-99491916362.857605</v>
      </c>
      <c r="L4208" s="444">
        <f t="shared" ca="1" si="164"/>
        <v>-23977551843448.684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-23977551843448.684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-99906466014.369507</v>
      </c>
      <c r="L4209" s="444">
        <f t="shared" ca="1" si="164"/>
        <v>-24077458309463.055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-24077458309463.055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-100322742956.09605</v>
      </c>
      <c r="L4210" s="444">
        <f t="shared" ca="1" si="164"/>
        <v>-24177781052419.152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-24177781052419.152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-100740754385.0798</v>
      </c>
      <c r="L4211" s="444">
        <f t="shared" ca="1" si="164"/>
        <v>-24278521806804.23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-24278521806804.23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-101160507528.35095</v>
      </c>
      <c r="L4212" s="444">
        <f t="shared" ca="1" si="164"/>
        <v>-24379682314332.582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-24379682314332.582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-101582009643.05243</v>
      </c>
      <c r="L4213" s="444">
        <f t="shared" ca="1" si="164"/>
        <v>-24481264323975.633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-24481264323975.633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-102005268016.56514</v>
      </c>
      <c r="L4214" s="444">
        <f t="shared" ca="1" si="164"/>
        <v>-24583269591992.199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-24583269591992.199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-102430289966.63416</v>
      </c>
      <c r="L4215" s="444">
        <f t="shared" ca="1" si="164"/>
        <v>-24685699881958.832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-24685699881958.832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-102857082841.49513</v>
      </c>
      <c r="L4216" s="444">
        <f t="shared" ca="1" si="164"/>
        <v>-24788556964800.328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-24788556964800.328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-103285654020.00137</v>
      </c>
      <c r="L4217" s="444">
        <f t="shared" ca="1" si="164"/>
        <v>-24891842618820.328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-24891842618820.328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-103716010911.75137</v>
      </c>
      <c r="L4218" s="444">
        <f t="shared" ca="1" si="164"/>
        <v>-24995558629732.078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-24995558629732.078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-104148160957.217</v>
      </c>
      <c r="L4219" s="444">
        <f t="shared" ca="1" si="164"/>
        <v>-25099706790689.297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-25099706790689.297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-104582111627.87207</v>
      </c>
      <c r="L4220" s="444">
        <f t="shared" ca="1" si="164"/>
        <v>-25204288902317.168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-25204288902317.168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-105017870426.32153</v>
      </c>
      <c r="L4221" s="444">
        <f t="shared" ca="1" si="164"/>
        <v>-25309306772743.488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-25309306772743.488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-105455444886.4312</v>
      </c>
      <c r="L4222" s="444">
        <f t="shared" ca="1" si="164"/>
        <v>-25414762217629.918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-25414762217629.918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-105894842573.45799</v>
      </c>
      <c r="L4223" s="444">
        <f t="shared" ca="1" si="164"/>
        <v>-25520657060203.375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-25520657060203.375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-106336071084.18073</v>
      </c>
      <c r="L4224" s="444">
        <f t="shared" ca="1" si="164"/>
        <v>-25626993131287.555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-25626993131287.555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-106779138047.03148</v>
      </c>
      <c r="L4225" s="444">
        <f t="shared" ca="1" si="164"/>
        <v>-25733772269334.586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-25733772269334.586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-107224051122.22745</v>
      </c>
      <c r="L4226" s="444">
        <f t="shared" ca="1" si="164"/>
        <v>-25840996320456.813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-25840996320456.813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-107670818001.90338</v>
      </c>
      <c r="L4227" s="444">
        <f t="shared" ca="1" si="164"/>
        <v>-25948667138458.715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-25948667138458.715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-108119446410.24464</v>
      </c>
      <c r="L4228" s="444">
        <f t="shared" ca="1" si="164"/>
        <v>-26056786584868.961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-26056786584868.961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-108569944103.62067</v>
      </c>
      <c r="L4229" s="444">
        <f t="shared" ca="1" si="164"/>
        <v>-26165356528972.582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-26165356528972.582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-109022318870.71909</v>
      </c>
      <c r="L4230" s="444">
        <f t="shared" ca="1" si="164"/>
        <v>-26274378847843.301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-26274378847843.301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-109476578532.68042</v>
      </c>
      <c r="L4231" s="444">
        <f t="shared" ca="1" si="164"/>
        <v>-26383855426375.98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-26383855426375.98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-109932730943.23325</v>
      </c>
      <c r="L4232" s="444">
        <f t="shared" ca="1" si="164"/>
        <v>-26493788157319.215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-26493788157319.215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-110390783988.83006</v>
      </c>
      <c r="L4233" s="444">
        <f t="shared" ca="1" si="164"/>
        <v>-26604178941308.043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-26604178941308.043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-110850745588.78351</v>
      </c>
      <c r="L4234" s="444">
        <f t="shared" ca="1" si="164"/>
        <v>-26715029686896.828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-26715029686896.828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-111312623695.40344</v>
      </c>
      <c r="L4235" s="444">
        <f t="shared" ca="1" si="164"/>
        <v>-26826342310592.23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-26826342310592.23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-111776426294.13429</v>
      </c>
      <c r="L4236" s="444">
        <f t="shared" ca="1" si="164"/>
        <v>-26938118736886.363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-26938118736886.363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-112242161403.69318</v>
      </c>
      <c r="L4237" s="444">
        <f t="shared" ca="1" si="164"/>
        <v>-27050360898290.055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-27050360898290.055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-112709837076.20856</v>
      </c>
      <c r="L4238" s="444">
        <f t="shared" ca="1" si="164"/>
        <v>-27163070735366.262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-27163070735366.262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-113179461397.35942</v>
      </c>
      <c r="L4239" s="444">
        <f t="shared" ca="1" si="164"/>
        <v>-27276250196763.621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-27276250196763.621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-113651042486.51509</v>
      </c>
      <c r="L4240" s="444">
        <f t="shared" ca="1" si="164"/>
        <v>-27389901239250.137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-27389901239250.137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-114124588496.87556</v>
      </c>
      <c r="L4241" s="444">
        <f t="shared" ca="1" si="164"/>
        <v>-27504025827747.012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-27504025827747.012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-114600107615.61255</v>
      </c>
      <c r="L4242" s="444">
        <f t="shared" ca="1" si="164"/>
        <v>-27618625935362.625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-27618625935362.625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-115077608064.01093</v>
      </c>
      <c r="L4243" s="444">
        <f t="shared" ca="1" si="164"/>
        <v>-27733703543426.637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-27733703543426.637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-115557098097.61098</v>
      </c>
      <c r="L4244" s="444">
        <f t="shared" ca="1" si="164"/>
        <v>-27849260641524.246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-27849260641524.246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-116038586006.35103</v>
      </c>
      <c r="L4245" s="444">
        <f t="shared" ca="1" si="164"/>
        <v>-27965299227530.598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-27965299227530.598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-116522080114.71082</v>
      </c>
      <c r="L4246" s="444">
        <f t="shared" ca="1" si="164"/>
        <v>-28081821307645.309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-28081821307645.309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-117007588781.85545</v>
      </c>
      <c r="L4247" s="444">
        <f t="shared" ca="1" si="164"/>
        <v>-28198828896427.164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-28198828896427.164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-117495120401.77985</v>
      </c>
      <c r="L4248" s="444">
        <f t="shared" ca="1" si="164"/>
        <v>-28316324016828.945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-28316324016828.945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-117984683403.45393</v>
      </c>
      <c r="L4249" s="444">
        <f t="shared" ca="1" si="164"/>
        <v>-28434308700232.398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-28434308700232.398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-118476286250.96832</v>
      </c>
      <c r="L4250" s="444">
        <f t="shared" ca="1" si="164"/>
        <v>-28552784986483.367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-28552784986483.367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-118969937443.68071</v>
      </c>
      <c r="L4251" s="444">
        <f t="shared" ca="1" si="164"/>
        <v>-28671754923927.047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-28671754923927.047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-119465645516.36272</v>
      </c>
      <c r="L4252" s="444">
        <f t="shared" ca="1" si="164"/>
        <v>-28791220569443.41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-28791220569443.41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-119963419039.34755</v>
      </c>
      <c r="L4253" s="444">
        <f t="shared" ca="1" si="164"/>
        <v>-28911183988482.758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-28911183988482.758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-120463266618.67815</v>
      </c>
      <c r="L4254" s="444">
        <f t="shared" ca="1" si="164"/>
        <v>-29031647255101.438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-29031647255101.438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-120965196896.25598</v>
      </c>
      <c r="L4255" s="444">
        <f t="shared" ca="1" si="164"/>
        <v>-29152612451997.695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-29152612451997.695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-121469218549.9904</v>
      </c>
      <c r="L4256" s="444">
        <f t="shared" ca="1" si="164"/>
        <v>-29274081670547.688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-29274081670547.688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-121975340293.9487</v>
      </c>
      <c r="L4257" s="444">
        <f t="shared" ca="1" si="164"/>
        <v>-29396057010841.637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-29396057010841.637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-122483570878.50681</v>
      </c>
      <c r="L4258" s="444">
        <f t="shared" ca="1" si="164"/>
        <v>-29518540581720.145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-29518540581720.145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-122993919090.50061</v>
      </c>
      <c r="L4259" s="444">
        <f t="shared" ca="1" si="164"/>
        <v>-29641534500810.645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-29641534500810.645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-123506393753.37767</v>
      </c>
      <c r="L4260" s="444">
        <f t="shared" ca="1" si="164"/>
        <v>-29765040894564.023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-29765040894564.023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-124021003727.35008</v>
      </c>
      <c r="L4261" s="444">
        <f t="shared" ca="1" si="164"/>
        <v>-29889061898291.375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-29889061898291.375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-124537757909.54741</v>
      </c>
      <c r="L4262" s="444">
        <f t="shared" ca="1" si="164"/>
        <v>-30013599656200.922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-30013599656200.922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-125056665234.17049</v>
      </c>
      <c r="L4263" s="444">
        <f t="shared" ca="1" si="164"/>
        <v>-30138656321435.094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-30138656321435.094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-125577734672.64622</v>
      </c>
      <c r="L4264" s="444">
        <f t="shared" ca="1" si="164"/>
        <v>-30264234056107.738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-30264234056107.738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-126100975233.78224</v>
      </c>
      <c r="L4265" s="444">
        <f t="shared" ca="1" si="164"/>
        <v>-30390335031341.52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-30390335031341.52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-126626395963.92299</v>
      </c>
      <c r="L4266" s="444">
        <f t="shared" ca="1" si="164"/>
        <v>-30516961427305.441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-30516961427305.441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-127154005947.10602</v>
      </c>
      <c r="L4267" s="444">
        <f t="shared" ca="1" si="164"/>
        <v>-30644115433252.547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-30644115433252.547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-127683814305.21896</v>
      </c>
      <c r="L4268" s="444">
        <f t="shared" ca="1" si="164"/>
        <v>-30771799247557.766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-30771799247557.766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-128215830198.15733</v>
      </c>
      <c r="L4269" s="444">
        <f t="shared" ca="1" si="164"/>
        <v>-30900015077755.922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-30900015077755.922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-128750062823.98302</v>
      </c>
      <c r="L4270" s="444">
        <f t="shared" ca="1" si="164"/>
        <v>-31028765140579.906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-31028765140579.906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-129286521419.08296</v>
      </c>
      <c r="L4271" s="444">
        <f t="shared" ca="1" si="164"/>
        <v>-31158051661998.988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-31158051661998.988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-129825215258.32912</v>
      </c>
      <c r="L4272" s="444">
        <f t="shared" ca="1" si="164"/>
        <v>-31287876877257.316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-31287876877257.316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-130366153655.2388</v>
      </c>
      <c r="L4273" s="444">
        <f t="shared" ca="1" si="164"/>
        <v>-31418243030912.555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-31418243030912.555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-130909345962.13564</v>
      </c>
      <c r="L4274" s="444">
        <f t="shared" ca="1" si="164"/>
        <v>-31549152376874.691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-31549152376874.691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-131454801570.31122</v>
      </c>
      <c r="L4275" s="444">
        <f t="shared" ca="1" si="164"/>
        <v>-31680607178445.004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-31680607178445.004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-132002529910.1875</v>
      </c>
      <c r="L4276" s="444">
        <f t="shared" ca="1" si="164"/>
        <v>-31812609708355.191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-31812609708355.191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-132552540451.47997</v>
      </c>
      <c r="L4277" s="444">
        <f t="shared" ca="1" si="164"/>
        <v>-31945162248806.672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-31945162248806.672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-133104842703.36113</v>
      </c>
      <c r="L4278" s="444">
        <f t="shared" ca="1" si="164"/>
        <v>-32078267091510.031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-32078267091510.031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-133659446214.62514</v>
      </c>
      <c r="L4279" s="444">
        <f t="shared" ca="1" si="164"/>
        <v>-32211926537724.656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-32211926537724.656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-134216360573.85274</v>
      </c>
      <c r="L4280" s="444">
        <f t="shared" ca="1" si="164"/>
        <v>-32346142898298.508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-32346142898298.508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-134775595409.57712</v>
      </c>
      <c r="L4281" s="444">
        <f t="shared" ca="1" si="164"/>
        <v>-32480918493708.086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-32480918493708.086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-135337160390.45036</v>
      </c>
      <c r="L4282" s="444">
        <f t="shared" ca="1" si="164"/>
        <v>-32616255654098.535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-32616255654098.535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-135901065225.41058</v>
      </c>
      <c r="L4283" s="444">
        <f t="shared" ca="1" si="164"/>
        <v>-32752156719323.945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-32752156719323.945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-136467319663.84978</v>
      </c>
      <c r="L4284" s="444">
        <f t="shared" ca="1" si="164"/>
        <v>-32888624038987.797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-32888624038987.797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-137035933495.78249</v>
      </c>
      <c r="L4285" s="444">
        <f t="shared" ca="1" si="164"/>
        <v>-33025659972483.578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-33025659972483.578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-137606916552.01489</v>
      </c>
      <c r="L4286" s="444">
        <f t="shared" ca="1" si="164"/>
        <v>-33163266889035.594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-33163266889035.594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-138180278704.31497</v>
      </c>
      <c r="L4287" s="444">
        <f t="shared" ca="1" si="164"/>
        <v>-33301447167739.91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-33301447167739.91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-138756029865.58295</v>
      </c>
      <c r="L4288" s="444">
        <f t="shared" ca="1" si="164"/>
        <v>-33440203197605.492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-33440203197605.492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-139334179990.02289</v>
      </c>
      <c r="L4289" s="444">
        <f t="shared" ca="1" si="164"/>
        <v>-33579537377595.516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-33579537377595.516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-139914739073.31464</v>
      </c>
      <c r="L4290" s="444">
        <f t="shared" ca="1" si="164"/>
        <v>-33719452116668.832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-33719452116668.832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-140497717152.7868</v>
      </c>
      <c r="L4291" s="444">
        <f t="shared" ca="1" si="164"/>
        <v>-33859949833821.617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-33859949833821.617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-141083124307.59006</v>
      </c>
      <c r="L4292" s="444">
        <f t="shared" ca="1" si="164"/>
        <v>-34001032958129.207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-34001032958129.207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-141670970658.8717</v>
      </c>
      <c r="L4293" s="444">
        <f t="shared" ca="1" si="164"/>
        <v>-34142703928788.078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-34142703928788.078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-142261266369.95032</v>
      </c>
      <c r="L4294" s="444">
        <f t="shared" ca="1" si="164"/>
        <v>-34284965195158.027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-34284965195158.027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-142854021646.49179</v>
      </c>
      <c r="L4295" s="444">
        <f t="shared" ca="1" si="164"/>
        <v>-34427819216804.52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-34427819216804.52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-143449246736.68552</v>
      </c>
      <c r="L4296" s="444">
        <f t="shared" ca="1" si="164"/>
        <v>-34571268463541.203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-34571268463541.203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-144046951931.42169</v>
      </c>
      <c r="L4297" s="444">
        <f t="shared" ca="1" si="164"/>
        <v>-34715315415472.625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-34715315415472.625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-144647147564.46927</v>
      </c>
      <c r="L4298" s="444">
        <f t="shared" ca="1" si="164"/>
        <v>-34859962563037.094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-34859962563037.094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-145249844012.65454</v>
      </c>
      <c r="L4299" s="444">
        <f t="shared" ca="1" si="164"/>
        <v>-35005212407049.75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-35005212407049.75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-145855051696.04062</v>
      </c>
      <c r="L4300" s="444">
        <f t="shared" ca="1" si="164"/>
        <v>-35151067458745.789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-35151067458745.789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-146462781078.10748</v>
      </c>
      <c r="L4301" s="444">
        <f t="shared" ca="1" si="164"/>
        <v>-35297530239823.898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-35297530239823.898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-147073042665.93292</v>
      </c>
      <c r="L4302" s="444">
        <f t="shared" ca="1" si="164"/>
        <v>-35444603282489.828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-35444603282489.828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-147685847010.37427</v>
      </c>
      <c r="L4303" s="444">
        <f t="shared" ca="1" si="164"/>
        <v>-35592289129500.203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-35592289129500.203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-148301204706.25085</v>
      </c>
      <c r="L4304" s="444">
        <f t="shared" ca="1" si="164"/>
        <v>-35740590334206.453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-35740590334206.453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-148919126392.52689</v>
      </c>
      <c r="L4305" s="444">
        <f t="shared" ca="1" si="164"/>
        <v>-35889509460598.977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-35889509460598.977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-149539622752.49573</v>
      </c>
      <c r="L4306" s="444">
        <f t="shared" ca="1" si="164"/>
        <v>-36039049083351.469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-36039049083351.469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-150162704513.96445</v>
      </c>
      <c r="L4307" s="444">
        <f t="shared" ca="1" si="164"/>
        <v>-36189211787865.43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-36189211787865.43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-150788382449.4393</v>
      </c>
      <c r="L4308" s="444">
        <f t="shared" ca="1" si="164"/>
        <v>-36340000170314.867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-36340000170314.867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-151416667376.31195</v>
      </c>
      <c r="L4309" s="444">
        <f t="shared" ca="1" si="164"/>
        <v>-36491416837691.18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-36491416837691.18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-152047570157.04657</v>
      </c>
      <c r="L4310" s="444">
        <f t="shared" ca="1" si="164"/>
        <v>-36643464407848.227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-36643464407848.227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-152681101699.36761</v>
      </c>
      <c r="L4311" s="444">
        <f t="shared" ca="1" si="164"/>
        <v>-36796145509547.594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-36796145509547.594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-153317272956.4483</v>
      </c>
      <c r="L4312" s="444">
        <f t="shared" ca="1" si="164"/>
        <v>-36949462782504.039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-36949462782504.039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-153956094927.10016</v>
      </c>
      <c r="L4313" s="444">
        <f t="shared" ca="1" si="164"/>
        <v>-37103418877431.141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-37103418877431.141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-154597578655.96307</v>
      </c>
      <c r="L4314" s="444">
        <f t="shared" ca="1" si="164"/>
        <v>-37258016456087.102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-37258016456087.102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-155241735233.69626</v>
      </c>
      <c r="L4315" s="444">
        <f t="shared" ca="1" si="164"/>
        <v>-37413258191320.797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-37413258191320.797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-155888575797.16998</v>
      </c>
      <c r="L4316" s="444">
        <f t="shared" ca="1" si="164"/>
        <v>-37569146767117.969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-37569146767117.969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-156538111529.6582</v>
      </c>
      <c r="L4317" s="444">
        <f t="shared" ca="1" si="164"/>
        <v>-37725684878647.625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-37725684878647.625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-157190353661.03177</v>
      </c>
      <c r="L4318" s="444">
        <f t="shared" ca="1" si="164"/>
        <v>-37882875232308.656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-37882875232308.656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-157845313467.95273</v>
      </c>
      <c r="L4319" s="444">
        <f t="shared" ca="1" si="164"/>
        <v>-38040720545776.609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-38040720545776.609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-158503002274.06921</v>
      </c>
      <c r="L4320" s="444">
        <f t="shared" ca="1" si="164"/>
        <v>-38199223548050.68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-38199223548050.68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-159163431450.21115</v>
      </c>
      <c r="L4321" s="444">
        <f t="shared" ca="1" si="164"/>
        <v>-38358386979500.891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-38358386979500.891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-159826612414.58704</v>
      </c>
      <c r="L4322" s="444">
        <f t="shared" ca="1" si="164"/>
        <v>-38518213591915.477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-38518213591915.477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-160492556632.98114</v>
      </c>
      <c r="L4323" s="444">
        <f t="shared" ca="1" si="164"/>
        <v>-38678706148548.461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-38678706148548.461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-161161275618.9519</v>
      </c>
      <c r="L4324" s="444">
        <f t="shared" ca="1" si="164"/>
        <v>-38839867424167.414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-38839867424167.414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-161832780934.03088</v>
      </c>
      <c r="L4325" s="444">
        <f t="shared" ca="1" si="164"/>
        <v>-39001700205101.445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-39001700205101.445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-162507084187.9227</v>
      </c>
      <c r="L4326" s="444">
        <f t="shared" ca="1" si="164"/>
        <v>-39164207289289.367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-39164207289289.367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-163184197038.70569</v>
      </c>
      <c r="L4327" s="444">
        <f t="shared" ca="1" si="164"/>
        <v>-39327391486328.07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-39327391486328.07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-163864131193.03363</v>
      </c>
      <c r="L4328" s="444">
        <f t="shared" ca="1" si="164"/>
        <v>-39491255617521.102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-39491255617521.102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-164546898406.33792</v>
      </c>
      <c r="L4329" s="444">
        <f t="shared" ca="1" si="164"/>
        <v>-39655802515927.438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-39655802515927.438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-165232510483.03098</v>
      </c>
      <c r="L4330" s="444">
        <f t="shared" ca="1" si="164"/>
        <v>-39821035026410.469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-39821035026410.469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-165920979276.7103</v>
      </c>
      <c r="L4331" s="444">
        <f t="shared" ca="1" si="164"/>
        <v>-39986956005687.18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-39986956005687.18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-166612316690.36325</v>
      </c>
      <c r="L4332" s="444">
        <f t="shared" ca="1" si="164"/>
        <v>-40153568322377.539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-40153568322377.539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-167306534676.57309</v>
      </c>
      <c r="L4333" s="444">
        <f t="shared" ca="1" si="164"/>
        <v>-40320874857054.109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-40320874857054.109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-168003645237.72546</v>
      </c>
      <c r="L4334" s="444">
        <f t="shared" ca="1" si="164"/>
        <v>-40488878502291.836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-40488878502291.836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-168703660426.21597</v>
      </c>
      <c r="L4335" s="444">
        <f t="shared" ca="1" si="164"/>
        <v>-40657582162718.055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-40657582162718.055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-169406592344.65857</v>
      </c>
      <c r="L4336" s="444">
        <f t="shared" ca="1" si="164"/>
        <v>-40826988755062.711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-40826988755062.711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-170112453146.09464</v>
      </c>
      <c r="L4337" s="444">
        <f t="shared" ca="1" si="164"/>
        <v>-40997101208208.805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-40997101208208.805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-170821255034.20334</v>
      </c>
      <c r="L4338" s="444">
        <f t="shared" ca="1" si="164"/>
        <v>-41167922463243.008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-41167922463243.008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-171533010263.51254</v>
      </c>
      <c r="L4339" s="444">
        <f t="shared" ca="1" si="164"/>
        <v>-41339455473506.523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-41339455473506.523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-172247731139.6105</v>
      </c>
      <c r="L4340" s="444">
        <f t="shared" ca="1" si="164"/>
        <v>-41511703204646.133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-41511703204646.133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-172965430019.35889</v>
      </c>
      <c r="L4341" s="444">
        <f t="shared" ca="1" si="164"/>
        <v>-41684668634665.492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-41684668634665.492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-173686119311.1062</v>
      </c>
      <c r="L4342" s="444">
        <f t="shared" ca="1" si="164"/>
        <v>-41858354753976.602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-41858354753976.602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-174409811474.9025</v>
      </c>
      <c r="L4343" s="444">
        <f t="shared" ref="L4343:L4597" ca="1" si="169">I4343-J4343+K4343</f>
        <v>-42032764565451.508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-42032764565451.508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-175136519022.7146</v>
      </c>
      <c r="L4344" s="444">
        <f t="shared" ca="1" si="169"/>
        <v>-42207901084474.219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-42207901084474.219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-175866254518.64258</v>
      </c>
      <c r="L4345" s="444">
        <f t="shared" ca="1" si="169"/>
        <v>-42383767338992.859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-42383767338992.859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-176599030579.1369</v>
      </c>
      <c r="L4346" s="444">
        <f t="shared" ca="1" si="169"/>
        <v>-42560366369572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-42560366369572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-177334859873.21667</v>
      </c>
      <c r="L4347" s="444">
        <f t="shared" ca="1" si="169"/>
        <v>-42737701229445.219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-42737701229445.219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-178073755122.68842</v>
      </c>
      <c r="L4348" s="444">
        <f t="shared" ca="1" si="169"/>
        <v>-42915774984567.906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-42915774984567.906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-178815729102.36627</v>
      </c>
      <c r="L4349" s="444">
        <f t="shared" ca="1" si="169"/>
        <v>-43094590713670.273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-43094590713670.273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-179560794640.29282</v>
      </c>
      <c r="L4350" s="444">
        <f t="shared" ca="1" si="169"/>
        <v>-43274151508310.563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-43274151508310.563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-180308964617.96066</v>
      </c>
      <c r="L4351" s="444">
        <f t="shared" ca="1" si="169"/>
        <v>-43454460472928.523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-43454460472928.523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-181060251970.53552</v>
      </c>
      <c r="L4352" s="444">
        <f t="shared" ca="1" si="169"/>
        <v>-43635520724899.063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-43635520724899.063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-181814669687.07944</v>
      </c>
      <c r="L4353" s="444">
        <f t="shared" ca="1" si="169"/>
        <v>-43817335394586.141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-43817335394586.141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-182572230810.77557</v>
      </c>
      <c r="L4354" s="444">
        <f t="shared" ca="1" si="169"/>
        <v>-43999907625396.914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-43999907625396.914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-183332948439.15381</v>
      </c>
      <c r="L4355" s="444">
        <f t="shared" ca="1" si="169"/>
        <v>-44183240573836.07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-44183240573836.07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-184096835724.31696</v>
      </c>
      <c r="L4356" s="444">
        <f t="shared" ca="1" si="169"/>
        <v>-44367337409560.391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-44367337409560.391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-184863905873.1683</v>
      </c>
      <c r="L4357" s="444">
        <f t="shared" ca="1" si="169"/>
        <v>-44552201315433.563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-44552201315433.563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-185634172147.63983</v>
      </c>
      <c r="L4358" s="444">
        <f t="shared" ca="1" si="169"/>
        <v>-44737835487581.203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-44737835487581.203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-186407647864.92169</v>
      </c>
      <c r="L4359" s="444">
        <f t="shared" ca="1" si="169"/>
        <v>-44924243135446.125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-44924243135446.125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-187184346397.6922</v>
      </c>
      <c r="L4360" s="444">
        <f t="shared" ca="1" si="169"/>
        <v>-45111427481843.82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-45111427481843.82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-187964281174.34924</v>
      </c>
      <c r="L4361" s="444">
        <f t="shared" ca="1" si="169"/>
        <v>-45299391763018.172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-45299391763018.172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-188747465679.24237</v>
      </c>
      <c r="L4362" s="444">
        <f t="shared" ca="1" si="169"/>
        <v>-45488139228697.414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-45488139228697.414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-189533913452.90588</v>
      </c>
      <c r="L4363" s="444">
        <f t="shared" ca="1" si="169"/>
        <v>-45677673142150.32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-45677673142150.32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-190323638092.293</v>
      </c>
      <c r="L4364" s="444">
        <f t="shared" ca="1" si="169"/>
        <v>-45867996780242.617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-45867996780242.617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-191116653251.01089</v>
      </c>
      <c r="L4365" s="444">
        <f t="shared" ca="1" si="169"/>
        <v>-46059113433493.625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-46059113433493.625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-191912972639.55676</v>
      </c>
      <c r="L4366" s="444">
        <f t="shared" ca="1" si="169"/>
        <v>-46251026406133.18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-46251026406133.18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-192712610025.5549</v>
      </c>
      <c r="L4367" s="444">
        <f t="shared" ca="1" si="169"/>
        <v>-46443739016158.734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-46443739016158.734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-193515579233.99472</v>
      </c>
      <c r="L4368" s="444">
        <f t="shared" ca="1" si="169"/>
        <v>-46637254595392.727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-46637254595392.727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-194321894147.4697</v>
      </c>
      <c r="L4369" s="444">
        <f t="shared" ca="1" si="169"/>
        <v>-46831576489540.195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-46831576489540.195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-195131568706.41748</v>
      </c>
      <c r="L4370" s="444">
        <f t="shared" ca="1" si="169"/>
        <v>-47026708058246.609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-47026708058246.609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-195944616909.36087</v>
      </c>
      <c r="L4371" s="444">
        <f t="shared" ca="1" si="169"/>
        <v>-47222652675155.969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-47222652675155.969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-196761052813.14987</v>
      </c>
      <c r="L4372" s="444">
        <f t="shared" ca="1" si="169"/>
        <v>-47419413727969.117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-47419413727969.117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-197580890533.20465</v>
      </c>
      <c r="L4373" s="444">
        <f t="shared" ca="1" si="169"/>
        <v>-47616994618502.32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-47616994618502.32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-198404144243.75967</v>
      </c>
      <c r="L4374" s="444">
        <f t="shared" ca="1" si="169"/>
        <v>-47815398762746.078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-47815398762746.078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-199230828178.10864</v>
      </c>
      <c r="L4375" s="444">
        <f t="shared" ca="1" si="169"/>
        <v>-48014629590924.188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-48014629590924.188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-200060956628.85077</v>
      </c>
      <c r="L4376" s="444">
        <f t="shared" ca="1" si="169"/>
        <v>-48214690547553.039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-48214690547553.039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-200894543948.13766</v>
      </c>
      <c r="L4377" s="444">
        <f t="shared" ca="1" si="169"/>
        <v>-48415585091501.18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-48415585091501.18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-201731604547.92157</v>
      </c>
      <c r="L4378" s="444">
        <f t="shared" ca="1" si="169"/>
        <v>-48617316696049.102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-48617316696049.102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-202572152900.20459</v>
      </c>
      <c r="L4379" s="444">
        <f t="shared" ca="1" si="169"/>
        <v>-48819888848949.305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-48819888848949.305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-203416203537.28876</v>
      </c>
      <c r="L4380" s="444">
        <f t="shared" ca="1" si="169"/>
        <v>-49023305052486.594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-49023305052486.594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-204263771052.02747</v>
      </c>
      <c r="L4381" s="444">
        <f t="shared" ca="1" si="169"/>
        <v>-49227568823538.625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-49227568823538.625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-205114870098.07761</v>
      </c>
      <c r="L4382" s="444">
        <f t="shared" ca="1" si="169"/>
        <v>-49432683693636.703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-49432683693636.703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-205969515390.15292</v>
      </c>
      <c r="L4383" s="444">
        <f t="shared" ca="1" si="169"/>
        <v>-49638653209026.859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-49638653209026.859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-206827721704.27856</v>
      </c>
      <c r="L4384" s="444">
        <f t="shared" ca="1" si="169"/>
        <v>-49845480930731.141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-49845480930731.141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-207689503878.04642</v>
      </c>
      <c r="L4385" s="444">
        <f t="shared" ca="1" si="169"/>
        <v>-50053170434609.188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-50053170434609.188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-208554876810.87161</v>
      </c>
      <c r="L4386" s="444">
        <f t="shared" ca="1" si="169"/>
        <v>-50261725311420.063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-50261725311420.063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-209423855464.25024</v>
      </c>
      <c r="L4387" s="444">
        <f t="shared" ca="1" si="169"/>
        <v>-50471149166884.313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-50471149166884.313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-210296454862.01797</v>
      </c>
      <c r="L4388" s="444">
        <f t="shared" ca="1" si="169"/>
        <v>-50681445621746.328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-50681445621746.328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-211172690090.60971</v>
      </c>
      <c r="L4389" s="444">
        <f t="shared" ca="1" si="169"/>
        <v>-50892618311836.938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-50892618311836.938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-212052576299.32056</v>
      </c>
      <c r="L4390" s="444">
        <f t="shared" ca="1" si="169"/>
        <v>-51104670888136.258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-51104670888136.258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-212936128700.56775</v>
      </c>
      <c r="L4391" s="444">
        <f t="shared" ca="1" si="169"/>
        <v>-51317607016836.828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-51317607016836.828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-213823362570.15344</v>
      </c>
      <c r="L4392" s="444">
        <f t="shared" ca="1" si="169"/>
        <v>-51531430379406.984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-51531430379406.984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-214714293247.52911</v>
      </c>
      <c r="L4393" s="444">
        <f t="shared" ca="1" si="169"/>
        <v>-51746144672654.516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-51746144672654.516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-215608936136.06049</v>
      </c>
      <c r="L4394" s="444">
        <f t="shared" ca="1" si="169"/>
        <v>-51961753608790.578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-51961753608790.578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-216507306703.29407</v>
      </c>
      <c r="L4395" s="444">
        <f t="shared" ca="1" si="169"/>
        <v>-52178260915493.875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-52178260915493.875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-217409420481.22449</v>
      </c>
      <c r="L4396" s="444">
        <f t="shared" ca="1" si="169"/>
        <v>-52395670335975.102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-52395670335975.102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-218315293066.56293</v>
      </c>
      <c r="L4397" s="444">
        <f t="shared" ca="1" si="169"/>
        <v>-52613985629041.664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-52613985629041.664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-219224940121.00693</v>
      </c>
      <c r="L4398" s="444">
        <f t="shared" ca="1" si="169"/>
        <v>-52833210569162.672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-52833210569162.672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-220138377371.51114</v>
      </c>
      <c r="L4399" s="444">
        <f t="shared" ca="1" si="169"/>
        <v>-53053348946534.18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-53053348946534.18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-221055620610.55908</v>
      </c>
      <c r="L4400" s="444">
        <f t="shared" ca="1" si="169"/>
        <v>-53274404567144.742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-53274404567144.742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-221976685696.43643</v>
      </c>
      <c r="L4401" s="444">
        <f t="shared" ca="1" si="169"/>
        <v>-53496381252841.18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-53496381252841.18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-222901588553.50491</v>
      </c>
      <c r="L4402" s="444">
        <f t="shared" ca="1" si="169"/>
        <v>-53719282841394.688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-53719282841394.688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-223830345172.47787</v>
      </c>
      <c r="L4403" s="444">
        <f t="shared" ca="1" si="169"/>
        <v>-53943113186567.164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-53943113186567.164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-224762971610.6965</v>
      </c>
      <c r="L4404" s="444">
        <f t="shared" ca="1" si="169"/>
        <v>-54167876158177.859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-54167876158177.859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-225699483992.40775</v>
      </c>
      <c r="L4405" s="444">
        <f t="shared" ca="1" si="169"/>
        <v>-54393575642170.266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-54393575642170.266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-226639898509.04276</v>
      </c>
      <c r="L4406" s="444">
        <f t="shared" ca="1" si="169"/>
        <v>-54620215540679.305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-54620215540679.305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-227584231419.4971</v>
      </c>
      <c r="L4407" s="444">
        <f t="shared" ca="1" si="169"/>
        <v>-54847799772098.805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-54847799772098.805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-228532499050.41165</v>
      </c>
      <c r="L4408" s="444">
        <f t="shared" ca="1" si="169"/>
        <v>-55076332271149.219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-55076332271149.219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-229484717796.45505</v>
      </c>
      <c r="L4409" s="444">
        <f t="shared" ca="1" si="169"/>
        <v>-55305816988945.672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-55305816988945.672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-230440904120.60696</v>
      </c>
      <c r="L4410" s="444">
        <f t="shared" ca="1" si="169"/>
        <v>-55536257893066.281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-55536257893066.281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-231401074554.44284</v>
      </c>
      <c r="L4411" s="444">
        <f t="shared" ca="1" si="169"/>
        <v>-55767658967620.727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-55767658967620.727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-232365245698.41965</v>
      </c>
      <c r="L4412" s="444">
        <f t="shared" ca="1" si="169"/>
        <v>-56000024213319.148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-56000024213319.148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-233333434222.16312</v>
      </c>
      <c r="L4413" s="444">
        <f t="shared" ca="1" si="169"/>
        <v>-56233357647541.313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-56233357647541.313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-234305656864.75549</v>
      </c>
      <c r="L4414" s="444">
        <f t="shared" ca="1" si="169"/>
        <v>-56467663304406.07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-56467663304406.07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-235281930435.0253</v>
      </c>
      <c r="L4415" s="444">
        <f t="shared" ca="1" si="169"/>
        <v>-56702945234841.094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-56702945234841.094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-236262271811.83792</v>
      </c>
      <c r="L4416" s="444">
        <f t="shared" ca="1" si="169"/>
        <v>-56939207506652.93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-56939207506652.93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-237246697944.38721</v>
      </c>
      <c r="L4417" s="444">
        <f t="shared" ca="1" si="169"/>
        <v>-57176454204597.32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-57176454204597.32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-238235225852.4888</v>
      </c>
      <c r="L4418" s="444">
        <f t="shared" ca="1" si="169"/>
        <v>-57414689430449.813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-57414689430449.813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-239227872626.87418</v>
      </c>
      <c r="L4419" s="444">
        <f t="shared" ca="1" si="169"/>
        <v>-57653917303076.688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-57653917303076.688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-240224655429.48618</v>
      </c>
      <c r="L4420" s="444">
        <f t="shared" ca="1" si="169"/>
        <v>-57894141958506.172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-57894141958506.172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-241225591493.77573</v>
      </c>
      <c r="L4421" s="444">
        <f t="shared" ca="1" si="169"/>
        <v>-58135367549999.945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-58135367549999.945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-242230698124.99976</v>
      </c>
      <c r="L4422" s="444">
        <f t="shared" ca="1" si="169"/>
        <v>-58377598248124.945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-58377598248124.945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-243239992700.52063</v>
      </c>
      <c r="L4423" s="444">
        <f t="shared" ca="1" si="169"/>
        <v>-58620838240825.469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-58620838240825.469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-244253492670.10611</v>
      </c>
      <c r="L4424" s="444">
        <f t="shared" ca="1" si="169"/>
        <v>-58865091733495.578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-58865091733495.578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-245271215556.23157</v>
      </c>
      <c r="L4425" s="444">
        <f t="shared" ca="1" si="169"/>
        <v>-59110362949051.813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-59110362949051.813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-246293178954.38254</v>
      </c>
      <c r="L4426" s="444">
        <f t="shared" ca="1" si="169"/>
        <v>-59356656128006.195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-59356656128006.195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-247319400533.3591</v>
      </c>
      <c r="L4427" s="444">
        <f t="shared" ca="1" si="169"/>
        <v>-59603975528539.555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-59603975528539.555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-248349898035.58148</v>
      </c>
      <c r="L4428" s="444">
        <f t="shared" ca="1" si="169"/>
        <v>-59852325426575.133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-59852325426575.133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-249384689277.39639</v>
      </c>
      <c r="L4429" s="444">
        <f t="shared" ca="1" si="169"/>
        <v>-60101710115852.531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-60101710115852.531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-250423792149.38553</v>
      </c>
      <c r="L4430" s="444">
        <f t="shared" ca="1" si="169"/>
        <v>-60352133908001.914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-60352133908001.914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-251467224616.67465</v>
      </c>
      <c r="L4431" s="444">
        <f t="shared" ca="1" si="169"/>
        <v>-60603601132618.586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-60603601132618.586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-252515004719.24414</v>
      </c>
      <c r="L4432" s="444">
        <f t="shared" ca="1" si="169"/>
        <v>-60856116137337.828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-60856116137337.828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-253567150572.24094</v>
      </c>
      <c r="L4433" s="444">
        <f t="shared" ca="1" si="169"/>
        <v>-61109683287910.07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-61109683287910.07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-254623680366.29196</v>
      </c>
      <c r="L4434" s="444">
        <f t="shared" ca="1" si="169"/>
        <v>-61364306968276.359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-61364306968276.359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-255684612367.81815</v>
      </c>
      <c r="L4435" s="444">
        <f t="shared" ca="1" si="169"/>
        <v>-61619991580644.18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-61619991580644.18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-256749964919.35077</v>
      </c>
      <c r="L4436" s="444">
        <f t="shared" ca="1" si="169"/>
        <v>-61876741545563.531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-61876741545563.531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-257819756439.84805</v>
      </c>
      <c r="L4437" s="444">
        <f t="shared" ca="1" si="169"/>
        <v>-62134561302003.383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-62134561302003.383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-258894005425.0141</v>
      </c>
      <c r="L4438" s="444">
        <f t="shared" ca="1" si="169"/>
        <v>-62393455307428.398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-62393455307428.398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-259972730447.61832</v>
      </c>
      <c r="L4439" s="444">
        <f t="shared" ca="1" si="169"/>
        <v>-62653428037876.016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-62653428037876.016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-261055950157.81677</v>
      </c>
      <c r="L4440" s="444">
        <f t="shared" ca="1" si="169"/>
        <v>-62914483988033.836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-62914483988033.836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-262143683283.4743</v>
      </c>
      <c r="L4441" s="444">
        <f t="shared" ca="1" si="169"/>
        <v>-63176627671317.313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-63176627671317.313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-263235948630.4888</v>
      </c>
      <c r="L4442" s="444">
        <f t="shared" ca="1" si="169"/>
        <v>-63439863619947.805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-63439863619947.805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-264332765083.11584</v>
      </c>
      <c r="L4443" s="444">
        <f t="shared" ca="1" si="169"/>
        <v>-63704196385030.922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-63704196385030.922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-265434151604.29547</v>
      </c>
      <c r="L4444" s="444">
        <f t="shared" ca="1" si="169"/>
        <v>-63969630536635.219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-63969630536635.219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-266540127235.98004</v>
      </c>
      <c r="L4445" s="444">
        <f t="shared" ca="1" si="169"/>
        <v>-64236170663871.195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-64236170663871.195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-267650711099.46332</v>
      </c>
      <c r="L4446" s="444">
        <f t="shared" ca="1" si="169"/>
        <v>-64503821374970.656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-64503821374970.656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-268765922395.71106</v>
      </c>
      <c r="L4447" s="444">
        <f t="shared" ca="1" si="169"/>
        <v>-64772587297366.367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-64772587297366.367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-269885780405.69321</v>
      </c>
      <c r="L4448" s="444">
        <f t="shared" ca="1" si="169"/>
        <v>-65042473077772.063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-65042473077772.063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-271010304490.71692</v>
      </c>
      <c r="L4449" s="444">
        <f t="shared" ca="1" si="169"/>
        <v>-65313483382262.781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-65313483382262.781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-272139514092.7616</v>
      </c>
      <c r="L4450" s="444">
        <f t="shared" ca="1" si="169"/>
        <v>-65585622896355.539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-65585622896355.539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-273273428734.8147</v>
      </c>
      <c r="L4451" s="444">
        <f t="shared" ca="1" si="169"/>
        <v>-65858896325090.352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-65858896325090.352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-274412068021.20975</v>
      </c>
      <c r="L4452" s="444">
        <f t="shared" ca="1" si="169"/>
        <v>-66133308393111.563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-66133308393111.563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-275555451637.96484</v>
      </c>
      <c r="L4453" s="444">
        <f t="shared" ca="1" si="169"/>
        <v>-66408863844749.531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-66408863844749.531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-276703599353.12305</v>
      </c>
      <c r="L4454" s="444">
        <f t="shared" ca="1" si="169"/>
        <v>-66685567444102.656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-66685567444102.656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-277856531017.09442</v>
      </c>
      <c r="L4455" s="444">
        <f t="shared" ca="1" si="169"/>
        <v>-66963423975119.75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-66963423975119.75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-279014266562.9989</v>
      </c>
      <c r="L4456" s="444">
        <f t="shared" ca="1" si="169"/>
        <v>-67242438241682.75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-67242438241682.75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-280176826007.01141</v>
      </c>
      <c r="L4457" s="444">
        <f t="shared" ca="1" si="169"/>
        <v>-67522615067689.758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-67522615067689.758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-281344229448.70734</v>
      </c>
      <c r="L4458" s="444">
        <f t="shared" ca="1" si="169"/>
        <v>-67803959297138.469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-67803959297138.469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-282516497071.41028</v>
      </c>
      <c r="L4459" s="444">
        <f t="shared" ca="1" si="169"/>
        <v>-68086475794209.883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-68086475794209.883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-283693649142.54114</v>
      </c>
      <c r="L4460" s="444">
        <f t="shared" ca="1" si="169"/>
        <v>-68370169443352.422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-68370169443352.422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-284875706013.96844</v>
      </c>
      <c r="L4461" s="444">
        <f t="shared" ca="1" si="169"/>
        <v>-68655045149366.391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-68655045149366.391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-286062688122.35999</v>
      </c>
      <c r="L4462" s="444">
        <f t="shared" ca="1" si="169"/>
        <v>-68941107837488.75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-68941107837488.75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-287254615989.53644</v>
      </c>
      <c r="L4463" s="444">
        <f t="shared" ca="1" si="169"/>
        <v>-69228362453478.289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-69228362453478.289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-288451510222.82617</v>
      </c>
      <c r="L4464" s="444">
        <f t="shared" ca="1" si="169"/>
        <v>-69516813963701.117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-69516813963701.117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-289653391515.42133</v>
      </c>
      <c r="L4465" s="444">
        <f t="shared" ca="1" si="169"/>
        <v>-69806467355216.539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-69806467355216.539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-290860280646.7356</v>
      </c>
      <c r="L4466" s="444">
        <f t="shared" ca="1" si="169"/>
        <v>-70097327635863.273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-70097327635863.273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-292072198482.76367</v>
      </c>
      <c r="L4467" s="444">
        <f t="shared" ca="1" si="169"/>
        <v>-70389399834346.031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-70389399834346.031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-293289165976.44177</v>
      </c>
      <c r="L4468" s="444">
        <f t="shared" ca="1" si="169"/>
        <v>-70682689000322.469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-70682689000322.469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-294511204168.01025</v>
      </c>
      <c r="L4469" s="444">
        <f t="shared" ca="1" si="169"/>
        <v>-70977200204490.484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-70977200204490.484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-295738334185.37701</v>
      </c>
      <c r="L4470" s="444">
        <f t="shared" ca="1" si="169"/>
        <v>-71272938538675.859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-71272938538675.859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-296970577244.48273</v>
      </c>
      <c r="L4471" s="444">
        <f t="shared" ca="1" si="169"/>
        <v>-71569909115920.344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-71569909115920.344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-298207954649.66809</v>
      </c>
      <c r="L4472" s="444">
        <f t="shared" ca="1" si="169"/>
        <v>-71868117070570.016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-71868117070570.016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-299450487794.04175</v>
      </c>
      <c r="L4473" s="444">
        <f t="shared" ca="1" si="169"/>
        <v>-72167567558364.063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-72167567558364.063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-300698198159.85028</v>
      </c>
      <c r="L4474" s="444">
        <f t="shared" ca="1" si="169"/>
        <v>-72468265756523.906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-72468265756523.906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-301951107318.84961</v>
      </c>
      <c r="L4475" s="444">
        <f t="shared" ca="1" si="169"/>
        <v>-72770216863842.75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-72770216863842.75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-303209236932.6781</v>
      </c>
      <c r="L4476" s="444">
        <f t="shared" ca="1" si="169"/>
        <v>-73073426100775.422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-73073426100775.422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-304472608753.2309</v>
      </c>
      <c r="L4477" s="444">
        <f t="shared" ca="1" si="169"/>
        <v>-73377898709528.656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-73377898709528.656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-305741244623.03607</v>
      </c>
      <c r="L4478" s="444">
        <f t="shared" ca="1" si="169"/>
        <v>-73683639954151.688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-73683639954151.688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-307015166475.63202</v>
      </c>
      <c r="L4479" s="444">
        <f t="shared" ca="1" si="169"/>
        <v>-73990655120627.313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-73990655120627.313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-308294396335.94714</v>
      </c>
      <c r="L4480" s="444">
        <f t="shared" ca="1" si="169"/>
        <v>-74298949516963.266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-74298949516963.266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-309578956320.6803</v>
      </c>
      <c r="L4481" s="444">
        <f t="shared" ca="1" si="169"/>
        <v>-74608528473283.953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-74608528473283.953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-310868868638.68311</v>
      </c>
      <c r="L4482" s="444">
        <f t="shared" ca="1" si="169"/>
        <v>-74919397341922.641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-74919397341922.641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-312164155591.34436</v>
      </c>
      <c r="L4483" s="444">
        <f t="shared" ca="1" si="169"/>
        <v>-75231561497513.984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-75231561497513.984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-313464839572.97491</v>
      </c>
      <c r="L4484" s="444">
        <f t="shared" ca="1" si="169"/>
        <v>-75545026337086.953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-75545026337086.953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-314770943071.19562</v>
      </c>
      <c r="L4485" s="444">
        <f t="shared" ca="1" si="169"/>
        <v>-75859797280158.156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-75859797280158.156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-316082488667.32562</v>
      </c>
      <c r="L4486" s="444">
        <f t="shared" ca="1" si="169"/>
        <v>-76175879768825.484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-76175879768825.484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-317399499036.77283</v>
      </c>
      <c r="L4487" s="444">
        <f t="shared" ca="1" si="169"/>
        <v>-76493279267862.25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-76493279267862.25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-318721996949.42603</v>
      </c>
      <c r="L4488" s="444">
        <f t="shared" ca="1" si="169"/>
        <v>-76812001264811.672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-76812001264811.672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-320050005270.04865</v>
      </c>
      <c r="L4489" s="444">
        <f t="shared" ca="1" si="169"/>
        <v>-77132051270081.719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-77132051270081.719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-321383546958.67383</v>
      </c>
      <c r="L4490" s="444">
        <f t="shared" ca="1" si="169"/>
        <v>-77453434817040.391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-77453434817040.391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-322722645071.00165</v>
      </c>
      <c r="L4491" s="444">
        <f t="shared" ca="1" si="169"/>
        <v>-77776157462111.391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-77776157462111.391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-324067322758.79749</v>
      </c>
      <c r="L4492" s="444">
        <f t="shared" ca="1" si="169"/>
        <v>-78100224784870.188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-78100224784870.188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-325417603270.29242</v>
      </c>
      <c r="L4493" s="444">
        <f t="shared" ca="1" si="169"/>
        <v>-78425642388140.484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-78425642388140.484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-326773509950.58533</v>
      </c>
      <c r="L4494" s="444">
        <f t="shared" ca="1" si="169"/>
        <v>-78752415898091.063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-78752415898091.063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-328135066242.04608</v>
      </c>
      <c r="L4495" s="444">
        <f t="shared" ca="1" si="169"/>
        <v>-79080550964333.109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-79080550964333.109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-329502295684.72131</v>
      </c>
      <c r="L4496" s="444">
        <f t="shared" ca="1" si="169"/>
        <v>-79410053260017.828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-79410053260017.828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-330875221916.74097</v>
      </c>
      <c r="L4497" s="444">
        <f t="shared" ca="1" si="169"/>
        <v>-79740928481934.563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-79740928481934.563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-332253868674.72736</v>
      </c>
      <c r="L4498" s="444">
        <f t="shared" ca="1" si="169"/>
        <v>-80073182350609.297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-80073182350609.297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-333638259794.20538</v>
      </c>
      <c r="L4499" s="444">
        <f t="shared" ca="1" si="169"/>
        <v>-80406820610403.5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-80406820610403.5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-335028419210.01459</v>
      </c>
      <c r="L4500" s="444">
        <f t="shared" ca="1" si="169"/>
        <v>-80741849029613.516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-80741849029613.516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-336424370956.72296</v>
      </c>
      <c r="L4501" s="444">
        <f t="shared" ca="1" si="169"/>
        <v>-81078273400570.234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-81078273400570.234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-337826139169.04266</v>
      </c>
      <c r="L4502" s="444">
        <f t="shared" ca="1" si="169"/>
        <v>-81416099539739.281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-81416099539739.281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-339233748082.24701</v>
      </c>
      <c r="L4503" s="444">
        <f t="shared" ca="1" si="169"/>
        <v>-81755333287821.531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-81755333287821.531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-340647222032.58972</v>
      </c>
      <c r="L4504" s="444">
        <f t="shared" ca="1" si="169"/>
        <v>-82095980509854.125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-82095980509854.125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-342066585457.72552</v>
      </c>
      <c r="L4505" s="444">
        <f t="shared" ca="1" si="169"/>
        <v>-82438047095311.844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-82438047095311.844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-343491862897.13269</v>
      </c>
      <c r="L4506" s="444">
        <f t="shared" ca="1" si="169"/>
        <v>-82781538958208.969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-82781538958208.969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-344923078992.53735</v>
      </c>
      <c r="L4507" s="444">
        <f t="shared" ca="1" si="169"/>
        <v>-83126462037201.5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-83126462037201.5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-346360258488.3396</v>
      </c>
      <c r="L4508" s="444">
        <f t="shared" ca="1" si="169"/>
        <v>-83472822295689.844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-83472822295689.844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-347803426232.04102</v>
      </c>
      <c r="L4509" s="444">
        <f t="shared" ca="1" si="169"/>
        <v>-83820625721921.891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-83820625721921.891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-349252607174.67456</v>
      </c>
      <c r="L4510" s="444">
        <f t="shared" ca="1" si="169"/>
        <v>-84169878329096.563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-84169878329096.563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-350707826371.23566</v>
      </c>
      <c r="L4511" s="444">
        <f t="shared" ca="1" si="169"/>
        <v>-84520586155467.797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-84520586155467.797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-352169108981.11584</v>
      </c>
      <c r="L4512" s="444">
        <f t="shared" ca="1" si="169"/>
        <v>-84872755264448.906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-84872755264448.906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-353636480268.53711</v>
      </c>
      <c r="L4513" s="444">
        <f t="shared" ca="1" si="169"/>
        <v>-85226391744717.438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-85226391744717.438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-355109965602.98932</v>
      </c>
      <c r="L4514" s="444">
        <f t="shared" ca="1" si="169"/>
        <v>-85581501710320.422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-85581501710320.422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-356589590459.6684</v>
      </c>
      <c r="L4515" s="444">
        <f t="shared" ca="1" si="169"/>
        <v>-85938091300780.094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-85938091300780.094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-358075380419.91705</v>
      </c>
      <c r="L4516" s="444">
        <f t="shared" ca="1" si="169"/>
        <v>-86296166681200.016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-86296166681200.016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-359567361171.66675</v>
      </c>
      <c r="L4517" s="444">
        <f t="shared" ca="1" si="169"/>
        <v>-86655734042371.688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-86655734042371.688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-361065558509.88202</v>
      </c>
      <c r="L4518" s="444">
        <f t="shared" ca="1" si="169"/>
        <v>-87016799600881.563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-87016799600881.563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-362569998337.00653</v>
      </c>
      <c r="L4519" s="444">
        <f t="shared" ca="1" si="169"/>
        <v>-87379369599218.563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-87379369599218.563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-364080706663.41064</v>
      </c>
      <c r="L4520" s="444">
        <f t="shared" ca="1" si="169"/>
        <v>-87743450305881.969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-87743450305881.969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-365597709607.84155</v>
      </c>
      <c r="L4521" s="444">
        <f t="shared" ca="1" si="169"/>
        <v>-88109048015489.813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-88109048015489.813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-367121033397.87421</v>
      </c>
      <c r="L4522" s="444">
        <f t="shared" ca="1" si="169"/>
        <v>-88476169048887.688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-88476169048887.688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-368650704370.36536</v>
      </c>
      <c r="L4523" s="444">
        <f t="shared" ca="1" si="169"/>
        <v>-88844819753258.047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-88844819753258.047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-370186748971.90851</v>
      </c>
      <c r="L4524" s="444">
        <f t="shared" ca="1" si="169"/>
        <v>-89215006502229.953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-89215006502229.953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-371729193759.29144</v>
      </c>
      <c r="L4525" s="444">
        <f t="shared" ca="1" si="169"/>
        <v>-89586735695989.25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-89586735695989.25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-373278065399.9552</v>
      </c>
      <c r="L4526" s="444">
        <f t="shared" ca="1" si="169"/>
        <v>-89960013761389.203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-89960013761389.203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-374833390672.45502</v>
      </c>
      <c r="L4527" s="444">
        <f t="shared" ca="1" si="169"/>
        <v>-90334847152061.656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-90334847152061.656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-376395196466.92358</v>
      </c>
      <c r="L4528" s="444">
        <f t="shared" ca="1" si="169"/>
        <v>-90711242348528.578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-90711242348528.578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-377963509785.53577</v>
      </c>
      <c r="L4529" s="444">
        <f t="shared" ca="1" si="169"/>
        <v>-91089205858314.109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-91089205858314.109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-379538357742.97546</v>
      </c>
      <c r="L4530" s="444">
        <f t="shared" ca="1" si="169"/>
        <v>-91468744216057.078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-91468744216057.078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-381119767566.90448</v>
      </c>
      <c r="L4531" s="444">
        <f t="shared" ca="1" si="169"/>
        <v>-91849863983623.984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-91849863983623.984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-382707766598.43329</v>
      </c>
      <c r="L4532" s="444">
        <f t="shared" ca="1" si="169"/>
        <v>-92232571750222.422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-92232571750222.422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-384302382292.59344</v>
      </c>
      <c r="L4533" s="444">
        <f t="shared" ca="1" si="169"/>
        <v>-92616874132515.016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-92616874132515.016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-385903642218.81256</v>
      </c>
      <c r="L4534" s="444">
        <f t="shared" ca="1" si="169"/>
        <v>-93002777774733.828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-93002777774733.828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-387511574061.39093</v>
      </c>
      <c r="L4535" s="444">
        <f t="shared" ca="1" si="169"/>
        <v>-93390289348795.219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-93390289348795.219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-389126205619.9801</v>
      </c>
      <c r="L4536" s="444">
        <f t="shared" ca="1" si="169"/>
        <v>-93779415554415.203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-93779415554415.203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-390747564810.06335</v>
      </c>
      <c r="L4537" s="444">
        <f t="shared" ca="1" si="169"/>
        <v>-94170163119225.266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-94170163119225.266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-392375679663.4386</v>
      </c>
      <c r="L4538" s="444">
        <f t="shared" ca="1" si="169"/>
        <v>-94562538798888.703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-94562538798888.703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-394010578328.70294</v>
      </c>
      <c r="L4539" s="444">
        <f t="shared" ca="1" si="169"/>
        <v>-94956549377217.406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-94956549377217.406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-395652289071.7392</v>
      </c>
      <c r="L4540" s="444">
        <f t="shared" ca="1" si="169"/>
        <v>-95352201666289.141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-95352201666289.141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-397300840276.20477</v>
      </c>
      <c r="L4541" s="444">
        <f t="shared" ca="1" si="169"/>
        <v>-95749502506565.344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-95749502506565.344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-398956260444.02228</v>
      </c>
      <c r="L4542" s="444">
        <f t="shared" ca="1" si="169"/>
        <v>-96148458767009.359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-96148458767009.359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-400618578195.87231</v>
      </c>
      <c r="L4543" s="444">
        <f t="shared" ca="1" si="169"/>
        <v>-96549077345205.234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-96549077345205.234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-402287822271.68848</v>
      </c>
      <c r="L4544" s="444">
        <f t="shared" ca="1" si="169"/>
        <v>-96951365167476.922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-96951365167476.922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-403964021531.15381</v>
      </c>
      <c r="L4545" s="444">
        <f t="shared" ca="1" si="169"/>
        <v>-97355329189008.078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-97355329189008.078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-405647204954.20032</v>
      </c>
      <c r="L4546" s="444">
        <f t="shared" ca="1" si="169"/>
        <v>-97760976393962.281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-97760976393962.281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-407337401641.50952</v>
      </c>
      <c r="L4547" s="444">
        <f t="shared" ca="1" si="169"/>
        <v>-98168313795603.797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-98168313795603.797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-409034640815.01581</v>
      </c>
      <c r="L4548" s="444">
        <f t="shared" ca="1" si="169"/>
        <v>-98577348436418.813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-98577348436418.813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-410738951818.41174</v>
      </c>
      <c r="L4549" s="444">
        <f t="shared" ca="1" si="169"/>
        <v>-98988087388237.219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-98988087388237.219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-412450364117.65509</v>
      </c>
      <c r="L4550" s="444">
        <f t="shared" ca="1" si="169"/>
        <v>-99400537752354.875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-99400537752354.875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-414168907301.47864</v>
      </c>
      <c r="L4551" s="444">
        <f t="shared" ca="1" si="169"/>
        <v>-99814706659656.359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-99814706659656.359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-415894611081.90149</v>
      </c>
      <c r="L4552" s="444">
        <f t="shared" ca="1" si="169"/>
        <v>-100230601270738.27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-100230601270738.27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-417627505294.7428</v>
      </c>
      <c r="L4553" s="444">
        <f t="shared" ca="1" si="169"/>
        <v>-100648228776033.02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-100648228776033.02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-419367619900.13757</v>
      </c>
      <c r="L4554" s="444">
        <f t="shared" ca="1" si="169"/>
        <v>-101067596395933.16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-101067596395933.16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-421114984983.05481</v>
      </c>
      <c r="L4555" s="444">
        <f t="shared" ca="1" si="169"/>
        <v>-101488711380916.22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-101488711380916.22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-422869630753.81757</v>
      </c>
      <c r="L4556" s="444">
        <f t="shared" ca="1" si="169"/>
        <v>-101911581011670.03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-101911581011670.03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-424631587548.62512</v>
      </c>
      <c r="L4557" s="444">
        <f t="shared" ca="1" si="169"/>
        <v>-102336212599218.66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-102336212599218.66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-426400885830.07776</v>
      </c>
      <c r="L4558" s="444">
        <f t="shared" ca="1" si="169"/>
        <v>-102762613485048.73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-102762613485048.73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-428177556187.70306</v>
      </c>
      <c r="L4559" s="444">
        <f t="shared" ca="1" si="169"/>
        <v>-103190791041236.44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-103190791041236.44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-429961629338.48517</v>
      </c>
      <c r="L4560" s="444">
        <f t="shared" ca="1" si="169"/>
        <v>-103620752670574.92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-103620752670574.92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-431753136127.39551</v>
      </c>
      <c r="L4561" s="444">
        <f t="shared" ca="1" si="169"/>
        <v>-104052505806702.31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-104052505806702.31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-433552107527.92627</v>
      </c>
      <c r="L4562" s="444">
        <f t="shared" ca="1" si="169"/>
        <v>-104486057914230.23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-104486057914230.23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-435358574642.62598</v>
      </c>
      <c r="L4563" s="444">
        <f t="shared" ca="1" si="169"/>
        <v>-104921416488872.86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-104921416488872.86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-437172568703.6369</v>
      </c>
      <c r="L4564" s="444">
        <f t="shared" ca="1" si="169"/>
        <v>-105358589057576.5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-105358589057576.5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-438994121073.23541</v>
      </c>
      <c r="L4565" s="444">
        <f t="shared" ca="1" si="169"/>
        <v>-105797583178649.73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-105797583178649.73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-440823263244.3739</v>
      </c>
      <c r="L4566" s="444">
        <f t="shared" ca="1" si="169"/>
        <v>-106238406441894.11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-106238406441894.11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-442660026841.22546</v>
      </c>
      <c r="L4567" s="444">
        <f t="shared" ca="1" si="169"/>
        <v>-106681066468735.33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-106681066468735.33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-444504443619.73053</v>
      </c>
      <c r="L4568" s="444">
        <f t="shared" ca="1" si="169"/>
        <v>-107125570912355.06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-107125570912355.06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-446356545468.14606</v>
      </c>
      <c r="L4569" s="444">
        <f t="shared" ca="1" si="169"/>
        <v>-107571927457823.2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-107571927457823.2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-448216364407.59668</v>
      </c>
      <c r="L4570" s="444">
        <f t="shared" ca="1" si="169"/>
        <v>-108020143822230.8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-108020143822230.8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-450083932592.6283</v>
      </c>
      <c r="L4571" s="444">
        <f t="shared" ca="1" si="169"/>
        <v>-108470227754823.42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-108470227754823.42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-451959282311.76422</v>
      </c>
      <c r="L4572" s="444">
        <f t="shared" ca="1" si="169"/>
        <v>-108922187037135.19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-108922187037135.19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-453842445988.06329</v>
      </c>
      <c r="L4573" s="444">
        <f t="shared" ca="1" si="169"/>
        <v>-109376029483123.25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-109376029483123.25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-455733456179.68018</v>
      </c>
      <c r="L4574" s="444">
        <f t="shared" ca="1" si="169"/>
        <v>-109831762939302.94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-109831762939302.94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-457632345580.42889</v>
      </c>
      <c r="L4575" s="444">
        <f t="shared" ca="1" si="169"/>
        <v>-110289395284883.36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-110289395284883.36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-459539147020.34735</v>
      </c>
      <c r="L4576" s="444">
        <f t="shared" ca="1" si="169"/>
        <v>-110748934431903.7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-110748934431903.7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-461453893466.2655</v>
      </c>
      <c r="L4577" s="444">
        <f t="shared" ca="1" si="169"/>
        <v>-111210388325369.97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-111210388325369.97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-463376618022.37488</v>
      </c>
      <c r="L4578" s="444">
        <f t="shared" ca="1" si="169"/>
        <v>-111673764943392.34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-111673764943392.34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-465307353930.80145</v>
      </c>
      <c r="L4579" s="444">
        <f t="shared" ca="1" si="169"/>
        <v>-112139072297323.14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-112139072297323.14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-467246134572.17975</v>
      </c>
      <c r="L4580" s="444">
        <f t="shared" ca="1" si="169"/>
        <v>-112606318431895.33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-112606318431895.33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-469192993466.23059</v>
      </c>
      <c r="L4581" s="444">
        <f t="shared" ca="1" si="169"/>
        <v>-113075511425361.56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-113075511425361.56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-471147964272.33978</v>
      </c>
      <c r="L4582" s="444">
        <f t="shared" ca="1" si="169"/>
        <v>-113546659389633.91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-113546659389633.91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-473111080790.1413</v>
      </c>
      <c r="L4583" s="444">
        <f t="shared" ca="1" si="169"/>
        <v>-114019770470424.05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-114019770470424.05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-475082376960.10016</v>
      </c>
      <c r="L4584" s="444">
        <f t="shared" ca="1" si="169"/>
        <v>-114494852847384.14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-114494852847384.14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-477061886864.10065</v>
      </c>
      <c r="L4585" s="444">
        <f t="shared" ca="1" si="169"/>
        <v>-114971914734248.23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-114971914734248.23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-479049644726.03436</v>
      </c>
      <c r="L4586" s="444">
        <f t="shared" ca="1" si="169"/>
        <v>-115450964378974.27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-115450964378974.27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-481045684912.39276</v>
      </c>
      <c r="L4587" s="444">
        <f t="shared" ca="1" si="169"/>
        <v>-115932010063886.66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-115932010063886.66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-483050041932.86108</v>
      </c>
      <c r="L4588" s="444">
        <f t="shared" ca="1" si="169"/>
        <v>-116415060105819.52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-116415060105819.52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-485062750440.91461</v>
      </c>
      <c r="L4589" s="444">
        <f t="shared" ca="1" si="169"/>
        <v>-116900122856260.44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-116900122856260.44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-487083845234.41846</v>
      </c>
      <c r="L4590" s="444">
        <f t="shared" ca="1" si="169"/>
        <v>-117387206701494.86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-117387206701494.86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-489113361256.22858</v>
      </c>
      <c r="L4591" s="444">
        <f t="shared" ca="1" si="169"/>
        <v>-117876320062751.09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-117876320062751.09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-491151333594.79626</v>
      </c>
      <c r="L4592" s="444">
        <f t="shared" ca="1" si="169"/>
        <v>-118367471396345.89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-118367471396345.89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-493197797484.7746</v>
      </c>
      <c r="L4593" s="444">
        <f t="shared" ca="1" si="169"/>
        <v>-118860669193830.67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-118860669193830.67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-495252788307.62781</v>
      </c>
      <c r="L4594" s="444">
        <f t="shared" ca="1" si="169"/>
        <v>-119355921982138.3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-119355921982138.3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-497316341592.24292</v>
      </c>
      <c r="L4595" s="444">
        <f t="shared" ca="1" si="169"/>
        <v>-119853238323730.55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-119853238323730.55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-499388493015.54395</v>
      </c>
      <c r="L4596" s="444">
        <f t="shared" ca="1" si="169"/>
        <v>-120352626816746.09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-120352626816746.09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-501469278403.10876</v>
      </c>
      <c r="L4597" s="444">
        <f t="shared" ca="1" si="169"/>
        <v>-120854096095149.2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-120854096095149.2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-503558733729.78833</v>
      </c>
      <c r="L4598" s="444">
        <f t="shared" ref="L4598:L4852" ca="1" si="174">I4598-J4598+K4598</f>
        <v>-121357654828878.98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-121357654828878.98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-505656895120.3291</v>
      </c>
      <c r="L4599" s="444">
        <f t="shared" ca="1" si="174"/>
        <v>-121863311723999.31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-121863311723999.31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-507763798849.99713</v>
      </c>
      <c r="L4600" s="444">
        <f t="shared" ca="1" si="174"/>
        <v>-122371075522849.31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-122371075522849.31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-509879481345.20544</v>
      </c>
      <c r="L4601" s="444">
        <f t="shared" ca="1" si="174"/>
        <v>-122880955004194.52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-122880955004194.52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-512003979184.1438</v>
      </c>
      <c r="L4602" s="444">
        <f t="shared" ca="1" si="174"/>
        <v>-123392958983378.66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-123392958983378.66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-514137329097.41107</v>
      </c>
      <c r="L4603" s="444">
        <f t="shared" ca="1" si="174"/>
        <v>-123907096312476.06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-123907096312476.06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-516279567968.65027</v>
      </c>
      <c r="L4604" s="444">
        <f t="shared" ca="1" si="174"/>
        <v>-124423375880444.72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-124423375880444.72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-518430732835.18628</v>
      </c>
      <c r="L4605" s="444">
        <f t="shared" ca="1" si="174"/>
        <v>-124941806613279.91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-124941806613279.91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-520590860888.66626</v>
      </c>
      <c r="L4606" s="444">
        <f t="shared" ca="1" si="174"/>
        <v>-125462397474168.58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-125462397474168.58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-522759989475.70239</v>
      </c>
      <c r="L4607" s="444">
        <f t="shared" ca="1" si="174"/>
        <v>-125985157463644.28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-125985157463644.28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-524938156098.51782</v>
      </c>
      <c r="L4608" s="444">
        <f t="shared" ca="1" si="174"/>
        <v>-126510095619742.8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-126510095619742.8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-527125398415.59497</v>
      </c>
      <c r="L4609" s="444">
        <f t="shared" ca="1" si="174"/>
        <v>-127037221018158.39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-127037221018158.39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-529321754242.32666</v>
      </c>
      <c r="L4610" s="444">
        <f t="shared" ca="1" si="174"/>
        <v>-127566542772400.72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-127566542772400.72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-531527261551.66974</v>
      </c>
      <c r="L4611" s="444">
        <f t="shared" ca="1" si="174"/>
        <v>-128098070033952.39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-128098070033952.39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-533741958474.80164</v>
      </c>
      <c r="L4612" s="444">
        <f t="shared" ca="1" si="174"/>
        <v>-128631811992427.19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-128631811992427.19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-535965883301.77997</v>
      </c>
      <c r="L4613" s="444">
        <f t="shared" ca="1" si="174"/>
        <v>-129167777875728.97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-129167777875728.97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-538199074482.20404</v>
      </c>
      <c r="L4614" s="444">
        <f t="shared" ca="1" si="174"/>
        <v>-129705976950211.17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-129705976950211.17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-540441570625.87988</v>
      </c>
      <c r="L4615" s="444">
        <f t="shared" ca="1" si="174"/>
        <v>-130246418520837.05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-130246418520837.05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-542693410503.48767</v>
      </c>
      <c r="L4616" s="444">
        <f t="shared" ca="1" si="174"/>
        <v>-130789111931340.53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-130789111931340.53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-544954633047.2522</v>
      </c>
      <c r="L4617" s="444">
        <f t="shared" ca="1" si="174"/>
        <v>-131334066564387.78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-131334066564387.78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-547225277351.61572</v>
      </c>
      <c r="L4618" s="444">
        <f t="shared" ca="1" si="174"/>
        <v>-131881291841739.39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-131881291841739.39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-549505382673.91412</v>
      </c>
      <c r="L4619" s="444">
        <f t="shared" ca="1" si="174"/>
        <v>-132430797224413.31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-132430797224413.31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-551794988435.05542</v>
      </c>
      <c r="L4620" s="444">
        <f t="shared" ca="1" si="174"/>
        <v>-132982592212848.38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-132982592212848.38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-554094134220.20166</v>
      </c>
      <c r="L4621" s="444">
        <f t="shared" ca="1" si="174"/>
        <v>-133536686347068.58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-133536686347068.58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-556402859779.45239</v>
      </c>
      <c r="L4622" s="444">
        <f t="shared" ca="1" si="174"/>
        <v>-134093089206848.03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-134093089206848.03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-558721205028.53345</v>
      </c>
      <c r="L4623" s="444">
        <f t="shared" ca="1" si="174"/>
        <v>-134651810411876.56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-134651810411876.56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-561049210049.48572</v>
      </c>
      <c r="L4624" s="444">
        <f t="shared" ca="1" si="174"/>
        <v>-135212859621926.05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-135212859621926.05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-563386915091.3584</v>
      </c>
      <c r="L4625" s="444">
        <f t="shared" ca="1" si="174"/>
        <v>-135776246537017.41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-135776246537017.41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-565734360570.90588</v>
      </c>
      <c r="L4626" s="444">
        <f t="shared" ca="1" si="174"/>
        <v>-136341980897588.31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-136341980897588.31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-568091587073.28467</v>
      </c>
      <c r="L4627" s="444">
        <f t="shared" ca="1" si="174"/>
        <v>-136910072484661.59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-136910072484661.59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-570458635352.75659</v>
      </c>
      <c r="L4628" s="444">
        <f t="shared" ca="1" si="174"/>
        <v>-137480531120014.34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-137480531120014.34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-572835546333.39307</v>
      </c>
      <c r="L4629" s="444">
        <f t="shared" ca="1" si="174"/>
        <v>-138053366666347.73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-138053366666347.73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-575222361109.78223</v>
      </c>
      <c r="L4630" s="444">
        <f t="shared" ca="1" si="174"/>
        <v>-138628589027457.52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-138628589027457.52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-577619120947.73962</v>
      </c>
      <c r="L4631" s="444">
        <f t="shared" ca="1" si="174"/>
        <v>-139206208148405.25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-139206208148405.25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-580025867285.02185</v>
      </c>
      <c r="L4632" s="444">
        <f t="shared" ca="1" si="174"/>
        <v>-139786234015690.27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-139786234015690.27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-582442641732.04272</v>
      </c>
      <c r="L4633" s="444">
        <f t="shared" ca="1" si="174"/>
        <v>-140368676657422.31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-140368676657422.31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-584869486072.59302</v>
      </c>
      <c r="L4634" s="444">
        <f t="shared" ca="1" si="174"/>
        <v>-140953546143494.91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-140953546143494.91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-587306442264.56213</v>
      </c>
      <c r="L4635" s="444">
        <f t="shared" ca="1" si="174"/>
        <v>-141540852585759.47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-141540852585759.47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-589753552440.66443</v>
      </c>
      <c r="L4636" s="444">
        <f t="shared" ca="1" si="174"/>
        <v>-142130606138200.13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-142130606138200.13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-592210858909.16724</v>
      </c>
      <c r="L4637" s="444">
        <f t="shared" ca="1" si="174"/>
        <v>-142722816997109.28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-142722816997109.28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-594678404154.62195</v>
      </c>
      <c r="L4638" s="444">
        <f t="shared" ca="1" si="174"/>
        <v>-143317495401263.91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-143317495401263.91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-597156230838.59961</v>
      </c>
      <c r="L4639" s="444">
        <f t="shared" ca="1" si="174"/>
        <v>-143914651632102.5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-143914651632102.5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-599644381800.42712</v>
      </c>
      <c r="L4640" s="444">
        <f t="shared" ca="1" si="174"/>
        <v>-144514296013902.94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-144514296013902.94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-602142900057.92896</v>
      </c>
      <c r="L4641" s="444">
        <f t="shared" ca="1" si="174"/>
        <v>-145116438913960.88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-145116438913960.88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-604651828808.17029</v>
      </c>
      <c r="L4642" s="444">
        <f t="shared" ca="1" si="174"/>
        <v>-145721090742769.03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-145721090742769.03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-607171211428.20435</v>
      </c>
      <c r="L4643" s="444">
        <f t="shared" ca="1" si="174"/>
        <v>-146328261954197.25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-146328261954197.25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-609701091475.8219</v>
      </c>
      <c r="L4644" s="444">
        <f t="shared" ca="1" si="174"/>
        <v>-146937963045673.06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-146937963045673.06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-612241512690.30444</v>
      </c>
      <c r="L4645" s="444">
        <f t="shared" ca="1" si="174"/>
        <v>-147550204558363.38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-147550204558363.38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-614792518993.18066</v>
      </c>
      <c r="L4646" s="444">
        <f t="shared" ca="1" si="174"/>
        <v>-148164997077356.56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-148164997077356.56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-617354154488.98572</v>
      </c>
      <c r="L4647" s="444">
        <f t="shared" ca="1" si="174"/>
        <v>-148782351231845.56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-148782351231845.56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-619926463466.02319</v>
      </c>
      <c r="L4648" s="444">
        <f t="shared" ca="1" si="174"/>
        <v>-149402277695311.59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-149402277695311.59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-622509490397.13159</v>
      </c>
      <c r="L4649" s="444">
        <f t="shared" ca="1" si="174"/>
        <v>-150024787185708.72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-150024787185708.72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-625103279940.453</v>
      </c>
      <c r="L4650" s="444">
        <f t="shared" ca="1" si="174"/>
        <v>-150649890465649.16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-150649890465649.16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-627707876940.20483</v>
      </c>
      <c r="L4651" s="444">
        <f t="shared" ca="1" si="174"/>
        <v>-151277598342589.38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-151277598342589.38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-630323326427.45569</v>
      </c>
      <c r="L4652" s="444">
        <f t="shared" ca="1" si="174"/>
        <v>-151907921669016.84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-151907921669016.84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-632949673620.90356</v>
      </c>
      <c r="L4653" s="444">
        <f t="shared" ca="1" si="174"/>
        <v>-152540871342637.75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-152540871342637.75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-635586963927.65723</v>
      </c>
      <c r="L4654" s="444">
        <f t="shared" ca="1" si="174"/>
        <v>-153176458306565.41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-153176458306565.41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-638235242944.02246</v>
      </c>
      <c r="L4655" s="444">
        <f t="shared" ca="1" si="174"/>
        <v>-153814693549509.44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-153814693549509.44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-640894556456.28931</v>
      </c>
      <c r="L4656" s="444">
        <f t="shared" ca="1" si="174"/>
        <v>-154455588105965.72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-154455588105965.72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-643564950441.5238</v>
      </c>
      <c r="L4657" s="444">
        <f t="shared" ca="1" si="174"/>
        <v>-155099153056407.25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-155099153056407.25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-646246471068.36353</v>
      </c>
      <c r="L4658" s="444">
        <f t="shared" ca="1" si="174"/>
        <v>-155745399527475.63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-155745399527475.63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-648939164697.81506</v>
      </c>
      <c r="L4659" s="444">
        <f t="shared" ca="1" si="174"/>
        <v>-156394338692173.44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-156394338692173.44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-651643077884.05603</v>
      </c>
      <c r="L4660" s="444">
        <f t="shared" ca="1" si="174"/>
        <v>-157045981770057.5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-157045981770057.5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-654358257375.23962</v>
      </c>
      <c r="L4661" s="444">
        <f t="shared" ca="1" si="174"/>
        <v>-157700340027432.75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-157700340027432.75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-657084750114.3031</v>
      </c>
      <c r="L4662" s="444">
        <f t="shared" ca="1" si="174"/>
        <v>-158357424777547.06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-158357424777547.06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-659822603239.77942</v>
      </c>
      <c r="L4663" s="444">
        <f t="shared" ca="1" si="174"/>
        <v>-159017247380786.84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-159017247380786.84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-662571864086.61182</v>
      </c>
      <c r="L4664" s="444">
        <f t="shared" ca="1" si="174"/>
        <v>-159679819244873.47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-159679819244873.47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-665332580186.97278</v>
      </c>
      <c r="L4665" s="444">
        <f t="shared" ca="1" si="174"/>
        <v>-160345151825060.44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-160345151825060.44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-668104799271.08521</v>
      </c>
      <c r="L4666" s="444">
        <f t="shared" ca="1" si="174"/>
        <v>-161013256624331.53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-161013256624331.53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-670888569268.0481</v>
      </c>
      <c r="L4667" s="444">
        <f t="shared" ca="1" si="174"/>
        <v>-161684145193599.59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-161684145193599.59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-673683938306.66492</v>
      </c>
      <c r="L4668" s="444">
        <f t="shared" ca="1" si="174"/>
        <v>-162357829131906.25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-162357829131906.25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-676490954716.276</v>
      </c>
      <c r="L4669" s="444">
        <f t="shared" ca="1" si="174"/>
        <v>-163034320086622.53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-163034320086622.53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-679309667027.59387</v>
      </c>
      <c r="L4670" s="444">
        <f t="shared" ca="1" si="174"/>
        <v>-163713629753650.13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-163713629753650.13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-682140123973.54224</v>
      </c>
      <c r="L4671" s="444">
        <f t="shared" ca="1" si="174"/>
        <v>-164395769877623.66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-164395769877623.66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-684982374490.09851</v>
      </c>
      <c r="L4672" s="444">
        <f t="shared" ca="1" si="174"/>
        <v>-165080752252113.75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-165080752252113.75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-687836467717.14063</v>
      </c>
      <c r="L4673" s="444">
        <f t="shared" ca="1" si="174"/>
        <v>-165768588719830.88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-165768588719830.88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-690702452999.29529</v>
      </c>
      <c r="L4674" s="444">
        <f t="shared" ca="1" si="174"/>
        <v>-166459291172830.16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-166459291172830.16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-693580379886.79236</v>
      </c>
      <c r="L4675" s="444">
        <f t="shared" ca="1" si="174"/>
        <v>-167152871552716.94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-167152871552716.94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-696470298136.32056</v>
      </c>
      <c r="L4676" s="444">
        <f t="shared" ca="1" si="174"/>
        <v>-167849341850853.25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-167849341850853.25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-699372257711.88855</v>
      </c>
      <c r="L4677" s="444">
        <f t="shared" ca="1" si="174"/>
        <v>-168548714108565.13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-168548714108565.13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-702286308785.68799</v>
      </c>
      <c r="L4678" s="444">
        <f t="shared" ca="1" si="174"/>
        <v>-169251000417350.81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-169251000417350.81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-705212501738.96167</v>
      </c>
      <c r="L4679" s="444">
        <f t="shared" ca="1" si="174"/>
        <v>-169956212919089.78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-169956212919089.78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-708150887162.87402</v>
      </c>
      <c r="L4680" s="444">
        <f t="shared" ca="1" si="174"/>
        <v>-170664363806252.66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-170664363806252.66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-711101515859.38611</v>
      </c>
      <c r="L4681" s="444">
        <f t="shared" ca="1" si="174"/>
        <v>-171375465322112.03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-171375465322112.03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-714064438842.13342</v>
      </c>
      <c r="L4682" s="444">
        <f t="shared" ca="1" si="174"/>
        <v>-172089529760954.16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-172089529760954.16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-717039707337.30896</v>
      </c>
      <c r="L4683" s="444">
        <f t="shared" ca="1" si="174"/>
        <v>-172806569468291.47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-172806569468291.47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-720027372784.54773</v>
      </c>
      <c r="L4684" s="444">
        <f t="shared" ca="1" si="174"/>
        <v>-173526596841076.03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-173526596841076.03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-723027486837.81677</v>
      </c>
      <c r="L4685" s="444">
        <f t="shared" ca="1" si="174"/>
        <v>-174249624327913.84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-174249624327913.84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-726040101366.30762</v>
      </c>
      <c r="L4686" s="444">
        <f t="shared" ca="1" si="174"/>
        <v>-174975664429280.16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-174975664429280.16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-729065268455.33398</v>
      </c>
      <c r="L4687" s="444">
        <f t="shared" ca="1" si="174"/>
        <v>-175704729697735.5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-175704729697735.5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-732103040407.2312</v>
      </c>
      <c r="L4688" s="444">
        <f t="shared" ca="1" si="174"/>
        <v>-176436832738142.72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-176436832738142.72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-735153469742.26135</v>
      </c>
      <c r="L4689" s="444">
        <f t="shared" ca="1" si="174"/>
        <v>-177171986207884.97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-177171986207884.97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-738216609199.52075</v>
      </c>
      <c r="L4690" s="444">
        <f t="shared" ca="1" si="174"/>
        <v>-177910202817084.5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-177910202817084.5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-741292511737.85205</v>
      </c>
      <c r="L4691" s="444">
        <f t="shared" ca="1" si="174"/>
        <v>-178651495328822.34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-178651495328822.34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-744381230536.75977</v>
      </c>
      <c r="L4692" s="444">
        <f t="shared" ca="1" si="174"/>
        <v>-179395876559359.09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-179395876559359.09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-747482818997.32959</v>
      </c>
      <c r="L4693" s="444">
        <f t="shared" ca="1" si="174"/>
        <v>-180143359378356.44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-180143359378356.44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-750597330743.15186</v>
      </c>
      <c r="L4694" s="444">
        <f t="shared" ca="1" si="174"/>
        <v>-180893956709099.59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-180893956709099.59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-753724819621.24829</v>
      </c>
      <c r="L4695" s="444">
        <f t="shared" ca="1" si="174"/>
        <v>-181647681528720.84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-181647681528720.84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-756865339703.00354</v>
      </c>
      <c r="L4696" s="444">
        <f t="shared" ca="1" si="174"/>
        <v>-182404546868423.84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-182404546868423.84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-760018945285.09937</v>
      </c>
      <c r="L4697" s="444">
        <f t="shared" ca="1" si="174"/>
        <v>-183164565813708.94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-183164565813708.94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-763185690890.45386</v>
      </c>
      <c r="L4698" s="444">
        <f t="shared" ca="1" si="174"/>
        <v>-183927751504599.41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-183927751504599.41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-766365631269.16418</v>
      </c>
      <c r="L4699" s="444">
        <f t="shared" ca="1" si="174"/>
        <v>-184694117135868.56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-184694117135868.56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-769558821399.45239</v>
      </c>
      <c r="L4700" s="444">
        <f t="shared" ca="1" si="174"/>
        <v>-185463675957268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-185463675957268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-772765316488.6167</v>
      </c>
      <c r="L4701" s="444">
        <f t="shared" ca="1" si="174"/>
        <v>-186236441273756.63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-186236441273756.63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-775985171973.98596</v>
      </c>
      <c r="L4702" s="444">
        <f t="shared" ca="1" si="174"/>
        <v>-187012426445730.63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-187012426445730.63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-779218443523.87756</v>
      </c>
      <c r="L4703" s="444">
        <f t="shared" ca="1" si="174"/>
        <v>-187791644889254.5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-187791644889254.5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-782465187038.56042</v>
      </c>
      <c r="L4704" s="444">
        <f t="shared" ca="1" si="174"/>
        <v>-188574110076293.06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-188574110076293.06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-785725458651.22107</v>
      </c>
      <c r="L4705" s="444">
        <f t="shared" ca="1" si="174"/>
        <v>-189359835534944.28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-189359835534944.28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-788999314728.93445</v>
      </c>
      <c r="L4706" s="444">
        <f t="shared" ca="1" si="174"/>
        <v>-190148834849673.22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-190148834849673.22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-792286811873.63843</v>
      </c>
      <c r="L4707" s="444">
        <f t="shared" ca="1" si="174"/>
        <v>-190941121661546.84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-190941121661546.84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-795588006923.11182</v>
      </c>
      <c r="L4708" s="444">
        <f t="shared" ca="1" si="174"/>
        <v>-191736709668469.97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-191736709668469.97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-798902956951.95825</v>
      </c>
      <c r="L4709" s="444">
        <f t="shared" ca="1" si="174"/>
        <v>-192535612625421.94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-192535612625421.94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-802231719272.59143</v>
      </c>
      <c r="L4710" s="444">
        <f t="shared" ca="1" si="174"/>
        <v>-193337844344694.53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-193337844344694.53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-805574351436.22717</v>
      </c>
      <c r="L4711" s="444">
        <f t="shared" ca="1" si="174"/>
        <v>-194143418696130.75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-194143418696130.75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-808930911233.87817</v>
      </c>
      <c r="L4712" s="444">
        <f t="shared" ca="1" si="174"/>
        <v>-194952349607364.63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-194952349607364.63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-812301456697.35254</v>
      </c>
      <c r="L4713" s="444">
        <f t="shared" ca="1" si="174"/>
        <v>-195764651064061.97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-195764651064061.97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-815686046100.25818</v>
      </c>
      <c r="L4714" s="444">
        <f t="shared" ca="1" si="174"/>
        <v>-196580337110162.22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-196580337110162.22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-819084737959.00928</v>
      </c>
      <c r="L4715" s="444">
        <f t="shared" ca="1" si="174"/>
        <v>-197399421848121.22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-197399421848121.22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-822497591033.83838</v>
      </c>
      <c r="L4716" s="444">
        <f t="shared" ca="1" si="174"/>
        <v>-198221919439155.06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-198221919439155.06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-825924664329.81274</v>
      </c>
      <c r="L4717" s="444">
        <f t="shared" ca="1" si="174"/>
        <v>-199047844103484.88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-199047844103484.88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-829366017097.85364</v>
      </c>
      <c r="L4718" s="444">
        <f t="shared" ca="1" si="174"/>
        <v>-199877210120582.72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-199877210120582.72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-832821708835.76135</v>
      </c>
      <c r="L4719" s="444">
        <f t="shared" ca="1" si="174"/>
        <v>-200710031829418.47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-200710031829418.47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-836291799289.24365</v>
      </c>
      <c r="L4720" s="444">
        <f t="shared" ca="1" si="174"/>
        <v>-201546323628707.72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-201546323628707.72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-839776348452.94885</v>
      </c>
      <c r="L4721" s="444">
        <f t="shared" ca="1" si="174"/>
        <v>-202386099977160.66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-202386099977160.66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-843275416571.50269</v>
      </c>
      <c r="L4722" s="444">
        <f t="shared" ca="1" si="174"/>
        <v>-203229375393732.16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-203229375393732.16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-846789064140.55066</v>
      </c>
      <c r="L4723" s="444">
        <f t="shared" ca="1" si="174"/>
        <v>-204076164457872.72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-204076164457872.72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-850317351907.80298</v>
      </c>
      <c r="L4724" s="444">
        <f t="shared" ca="1" si="174"/>
        <v>-204926481809780.53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-204926481809780.53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-853860340874.08557</v>
      </c>
      <c r="L4725" s="444">
        <f t="shared" ca="1" si="174"/>
        <v>-205780342150654.63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-205780342150654.63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-857418092294.39429</v>
      </c>
      <c r="L4726" s="444">
        <f t="shared" ca="1" si="174"/>
        <v>-206637760242949.03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-206637760242949.03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-860990667678.95435</v>
      </c>
      <c r="L4727" s="444">
        <f t="shared" ca="1" si="174"/>
        <v>-207498750910628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-207498750910628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-864578128794.28333</v>
      </c>
      <c r="L4728" s="444">
        <f t="shared" ca="1" si="174"/>
        <v>-208363329039422.28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-208363329039422.28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-868180537664.25952</v>
      </c>
      <c r="L4729" s="444">
        <f t="shared" ca="1" si="174"/>
        <v>-209231509577086.53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-209231509577086.53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-871797956571.19385</v>
      </c>
      <c r="L4730" s="444">
        <f t="shared" ca="1" si="174"/>
        <v>-210103307533657.72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-210103307533657.72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-875430448056.9071</v>
      </c>
      <c r="L4731" s="444">
        <f t="shared" ca="1" si="174"/>
        <v>-210978737981714.63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-210978737981714.63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-879078074923.81091</v>
      </c>
      <c r="L4732" s="444">
        <f t="shared" ca="1" si="174"/>
        <v>-211857816056638.44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-211857816056638.44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-882740900235.99353</v>
      </c>
      <c r="L4733" s="444">
        <f t="shared" ca="1" si="174"/>
        <v>-212740556956874.44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-212740556956874.44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-886418987320.31018</v>
      </c>
      <c r="L4734" s="444">
        <f t="shared" ca="1" si="174"/>
        <v>-213626975944194.75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-213626975944194.75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-890112399767.47815</v>
      </c>
      <c r="L4735" s="444">
        <f t="shared" ca="1" si="174"/>
        <v>-214517088343962.22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-214517088343962.22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-893821201433.1759</v>
      </c>
      <c r="L4736" s="444">
        <f t="shared" ca="1" si="174"/>
        <v>-215410909545395.41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-215410909545395.41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-897545456439.14746</v>
      </c>
      <c r="L4737" s="444">
        <f t="shared" ca="1" si="174"/>
        <v>-216308455001834.56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-216308455001834.56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-901285229174.31067</v>
      </c>
      <c r="L4738" s="444">
        <f t="shared" ca="1" si="174"/>
        <v>-217209740231008.88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-217209740231008.88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-905040584295.87024</v>
      </c>
      <c r="L4739" s="444">
        <f t="shared" ca="1" si="174"/>
        <v>-218114780815304.75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-218114780815304.75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-908811586730.4364</v>
      </c>
      <c r="L4740" s="444">
        <f t="shared" ca="1" si="174"/>
        <v>-219023592402035.19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-219023592402035.19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-912598301675.14661</v>
      </c>
      <c r="L4741" s="444">
        <f t="shared" ca="1" si="174"/>
        <v>-219936190703710.34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-219936190703710.34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-916400794598.79309</v>
      </c>
      <c r="L4742" s="444">
        <f t="shared" ca="1" si="174"/>
        <v>-220852591498309.13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-220852591498309.13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-920219131242.95483</v>
      </c>
      <c r="L4743" s="444">
        <f t="shared" ca="1" si="174"/>
        <v>-221772810629552.09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-221772810629552.09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-924053377623.13367</v>
      </c>
      <c r="L4744" s="444">
        <f t="shared" ca="1" si="174"/>
        <v>-222696864007175.22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-222696864007175.22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-927903600029.89661</v>
      </c>
      <c r="L4745" s="444">
        <f t="shared" ca="1" si="174"/>
        <v>-223624767607205.13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-223624767607205.13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-931769865030.02148</v>
      </c>
      <c r="L4746" s="444">
        <f t="shared" ca="1" si="174"/>
        <v>-224556537472235.16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-224556537472235.16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-935652239467.64648</v>
      </c>
      <c r="L4747" s="444">
        <f t="shared" ca="1" si="174"/>
        <v>-225492189711702.81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-225492189711702.81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-939550790465.42847</v>
      </c>
      <c r="L4748" s="444">
        <f t="shared" ca="1" si="174"/>
        <v>-226431740502168.25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-226431740502168.25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-943465585425.70105</v>
      </c>
      <c r="L4749" s="444">
        <f t="shared" ca="1" si="174"/>
        <v>-227375206087593.94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-227375206087593.94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-947396692031.64136</v>
      </c>
      <c r="L4750" s="444">
        <f t="shared" ca="1" si="174"/>
        <v>-228322602779625.59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-228322602779625.59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-951344178248.43994</v>
      </c>
      <c r="L4751" s="444">
        <f t="shared" ca="1" si="174"/>
        <v>-229273946957874.03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-229273946957874.03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-955308112324.4751</v>
      </c>
      <c r="L4752" s="444">
        <f t="shared" ca="1" si="174"/>
        <v>-230229255070198.5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-230229255070198.5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-959288562792.49377</v>
      </c>
      <c r="L4753" s="444">
        <f t="shared" ca="1" si="174"/>
        <v>-231188543632991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-231188543632991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-963285598470.79578</v>
      </c>
      <c r="L4754" s="444">
        <f t="shared" ca="1" si="174"/>
        <v>-232151829231461.78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-232151829231461.78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-967299288464.42407</v>
      </c>
      <c r="L4755" s="444">
        <f t="shared" ca="1" si="174"/>
        <v>-233119128519926.22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-233119128519926.22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-971329702166.35925</v>
      </c>
      <c r="L4756" s="444">
        <f t="shared" ca="1" si="174"/>
        <v>-234090458222092.56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-234090458222092.56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-975376909258.71887</v>
      </c>
      <c r="L4757" s="444">
        <f t="shared" ca="1" si="174"/>
        <v>-235065835131351.28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-235065835131351.28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-979440979713.96362</v>
      </c>
      <c r="L4758" s="444">
        <f t="shared" ca="1" si="174"/>
        <v>-236045276111065.25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-236045276111065.25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-983521983796.10522</v>
      </c>
      <c r="L4759" s="444">
        <f t="shared" ca="1" si="174"/>
        <v>-237028798094861.34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-237028798094861.34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-987619992061.92224</v>
      </c>
      <c r="L4760" s="444">
        <f t="shared" ca="1" si="174"/>
        <v>-238016418086923.28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-238016418086923.28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-991735075362.1803</v>
      </c>
      <c r="L4761" s="444">
        <f t="shared" ca="1" si="174"/>
        <v>-239008153162285.47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-239008153162285.47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-995867304842.85608</v>
      </c>
      <c r="L4762" s="444">
        <f t="shared" ca="1" si="174"/>
        <v>-240004020467128.31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-240004020467128.31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-1000016751946.3679</v>
      </c>
      <c r="L4763" s="444">
        <f t="shared" ca="1" si="174"/>
        <v>-241004037219074.69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-241004037219074.69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-1004183488412.8112</v>
      </c>
      <c r="L4764" s="444">
        <f t="shared" ca="1" si="174"/>
        <v>-242008220707487.5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-242008220707487.5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-1008367586281.1979</v>
      </c>
      <c r="L4765" s="444">
        <f t="shared" ca="1" si="174"/>
        <v>-243016588293768.69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-243016588293768.69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-1012569117890.7029</v>
      </c>
      <c r="L4766" s="444">
        <f t="shared" ca="1" si="174"/>
        <v>-244029157411659.38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-244029157411659.38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-1016788155881.9141</v>
      </c>
      <c r="L4767" s="444">
        <f t="shared" ca="1" si="174"/>
        <v>-245045945567541.28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-245045945567541.28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-1021024773198.0885</v>
      </c>
      <c r="L4768" s="444">
        <f t="shared" ca="1" si="174"/>
        <v>-246066970340739.38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-246066970340739.38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-1025279043086.4142</v>
      </c>
      <c r="L4769" s="444">
        <f t="shared" ca="1" si="174"/>
        <v>-247092249383825.78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-247092249383825.78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-1029551039099.2742</v>
      </c>
      <c r="L4770" s="444">
        <f t="shared" ca="1" si="174"/>
        <v>-248121800422925.06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-248121800422925.06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-1033840835095.5211</v>
      </c>
      <c r="L4771" s="444">
        <f t="shared" ca="1" si="174"/>
        <v>-249155641258020.59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-249155641258020.59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-1038148505241.7523</v>
      </c>
      <c r="L4772" s="444">
        <f t="shared" ca="1" si="174"/>
        <v>-250193789763262.34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-250193789763262.34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-1042474124013.5931</v>
      </c>
      <c r="L4773" s="444">
        <f t="shared" ca="1" si="174"/>
        <v>-251236263887275.94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-251236263887275.94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-1046817766196.983</v>
      </c>
      <c r="L4774" s="444">
        <f t="shared" ca="1" si="174"/>
        <v>-252283081653472.91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-252283081653472.91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-1051179506889.4703</v>
      </c>
      <c r="L4775" s="444">
        <f t="shared" ca="1" si="174"/>
        <v>-253334261160362.38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-253334261160362.38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-1055559421501.5098</v>
      </c>
      <c r="L4776" s="444">
        <f t="shared" ca="1" si="174"/>
        <v>-254389820581863.88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-254389820581863.88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-1059957585757.7661</v>
      </c>
      <c r="L4777" s="444">
        <f t="shared" ca="1" si="174"/>
        <v>-255449778167621.66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-255449778167621.66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-1064374075698.4235</v>
      </c>
      <c r="L4778" s="444">
        <f t="shared" ca="1" si="174"/>
        <v>-256514152243320.09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-256514152243320.09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-1068808967680.5004</v>
      </c>
      <c r="L4779" s="444">
        <f t="shared" ca="1" si="174"/>
        <v>-257582961211000.59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-257582961211000.59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-1073262338379.1689</v>
      </c>
      <c r="L4780" s="444">
        <f t="shared" ca="1" si="174"/>
        <v>-258656223549379.75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-258656223549379.75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-1077734264789.0823</v>
      </c>
      <c r="L4781" s="444">
        <f t="shared" ca="1" si="174"/>
        <v>-259733957814168.84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-259733957814168.84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-1082224824225.7035</v>
      </c>
      <c r="L4782" s="444">
        <f t="shared" ca="1" si="174"/>
        <v>-260816182638394.56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-260816182638394.56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-1086734094326.644</v>
      </c>
      <c r="L4783" s="444">
        <f t="shared" ca="1" si="174"/>
        <v>-261902916732721.22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-261902916732721.22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-1091262153053.005</v>
      </c>
      <c r="L4784" s="444">
        <f t="shared" ca="1" si="174"/>
        <v>-262994178885774.22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-262994178885774.22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-1095809078690.726</v>
      </c>
      <c r="L4785" s="444">
        <f t="shared" ca="1" si="174"/>
        <v>-264089987964464.94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-264089987964464.94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-1100374949851.9373</v>
      </c>
      <c r="L4786" s="444">
        <f t="shared" ca="1" si="174"/>
        <v>-265190362914316.88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-265190362914316.88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-1104959845476.3203</v>
      </c>
      <c r="L4787" s="444">
        <f t="shared" ca="1" si="174"/>
        <v>-266295322759793.19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-266295322759793.19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-1109563844832.4717</v>
      </c>
      <c r="L4788" s="444">
        <f t="shared" ca="1" si="174"/>
        <v>-267404886604625.66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-267404886604625.66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-1114187027519.2734</v>
      </c>
      <c r="L4789" s="444">
        <f t="shared" ca="1" si="174"/>
        <v>-268519073632144.94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-268519073632144.94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-1118829473467.2705</v>
      </c>
      <c r="L4790" s="444">
        <f t="shared" ca="1" si="174"/>
        <v>-269637903105612.22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-269637903105612.22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-1123491262940.0508</v>
      </c>
      <c r="L4791" s="444">
        <f t="shared" ca="1" si="174"/>
        <v>-270761394368552.28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-270761394368552.28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-1128172476535.6343</v>
      </c>
      <c r="L4792" s="444">
        <f t="shared" ca="1" si="174"/>
        <v>-271889566845087.91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-271889566845087.91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-1132873195187.8662</v>
      </c>
      <c r="L4793" s="444">
        <f t="shared" ca="1" si="174"/>
        <v>-273022440040275.78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-273022440040275.78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-1137593500167.8157</v>
      </c>
      <c r="L4794" s="444">
        <f t="shared" ca="1" si="174"/>
        <v>-274160033540443.59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-274160033540443.59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-1142333473085.1816</v>
      </c>
      <c r="L4795" s="444">
        <f t="shared" ca="1" si="174"/>
        <v>-275302367013528.78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-275302367013528.78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-1147093195889.7031</v>
      </c>
      <c r="L4796" s="444">
        <f t="shared" ca="1" si="174"/>
        <v>-276449460209418.5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-276449460209418.5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-1151872750872.5771</v>
      </c>
      <c r="L4797" s="444">
        <f t="shared" ca="1" si="174"/>
        <v>-277601332960291.06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-277601332960291.06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-1156672220667.8794</v>
      </c>
      <c r="L4798" s="444">
        <f t="shared" ca="1" si="174"/>
        <v>-278758005180958.94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-278758005180958.94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-1161491688253.9956</v>
      </c>
      <c r="L4799" s="444">
        <f t="shared" ca="1" si="174"/>
        <v>-279919496869212.94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-279919496869212.94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-1166331236955.054</v>
      </c>
      <c r="L4800" s="444">
        <f t="shared" ca="1" si="174"/>
        <v>-281085828106168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-281085828106168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-1171190950442.3667</v>
      </c>
      <c r="L4801" s="444">
        <f t="shared" ca="1" si="174"/>
        <v>-282257019056610.38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-282257019056610.38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-1176070912735.8765</v>
      </c>
      <c r="L4802" s="444">
        <f t="shared" ca="1" si="174"/>
        <v>-283433089969346.25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-283433089969346.25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-1180971208205.6094</v>
      </c>
      <c r="L4803" s="444">
        <f t="shared" ca="1" si="174"/>
        <v>-284614061177551.88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-284614061177551.88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-1185891921573.1328</v>
      </c>
      <c r="L4804" s="444">
        <f t="shared" ca="1" si="174"/>
        <v>-285799953099125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-285799953099125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-1190833137913.0208</v>
      </c>
      <c r="L4805" s="444">
        <f t="shared" ca="1" si="174"/>
        <v>-286990786237038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-286990786237038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-1195794942654.325</v>
      </c>
      <c r="L4806" s="444">
        <f t="shared" ca="1" si="174"/>
        <v>-288186581179692.31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-288186581179692.31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-1200777421582.0513</v>
      </c>
      <c r="L4807" s="444">
        <f t="shared" ca="1" si="174"/>
        <v>-289387358601274.38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-289387358601274.38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-1205780660838.6433</v>
      </c>
      <c r="L4808" s="444">
        <f t="shared" ca="1" si="174"/>
        <v>-290593139262113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-290593139262113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-1210804746925.4707</v>
      </c>
      <c r="L4809" s="444">
        <f t="shared" ca="1" si="174"/>
        <v>-291803944009038.5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-291803944009038.5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-1215849766704.3271</v>
      </c>
      <c r="L4810" s="444">
        <f t="shared" ca="1" si="174"/>
        <v>-293019793775742.81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-293019793775742.81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-1220915807398.9285</v>
      </c>
      <c r="L4811" s="444">
        <f t="shared" ca="1" si="174"/>
        <v>-294240709583141.75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-294240709583141.75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-1226002956596.4238</v>
      </c>
      <c r="L4812" s="444">
        <f t="shared" ca="1" si="174"/>
        <v>-295466712539738.19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-295466712539738.19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-1231111302248.9092</v>
      </c>
      <c r="L4813" s="444">
        <f t="shared" ca="1" si="174"/>
        <v>-296697823841987.13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-296697823841987.13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-1236240932674.9463</v>
      </c>
      <c r="L4814" s="444">
        <f t="shared" ca="1" si="174"/>
        <v>-297934064774662.06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-297934064774662.06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-1241391936561.0918</v>
      </c>
      <c r="L4815" s="444">
        <f t="shared" ca="1" si="174"/>
        <v>-299175456711223.13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-299175456711223.13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-1246564402963.4297</v>
      </c>
      <c r="L4816" s="444">
        <f t="shared" ca="1" si="174"/>
        <v>-300422021114186.56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-300422021114186.56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-1251758421309.1106</v>
      </c>
      <c r="L4817" s="444">
        <f t="shared" ca="1" si="174"/>
        <v>-301673779535495.69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-301673779535495.69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-1256974081397.8987</v>
      </c>
      <c r="L4818" s="444">
        <f t="shared" ca="1" si="174"/>
        <v>-302930753616893.56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-302930753616893.56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-1262211473403.7231</v>
      </c>
      <c r="L4819" s="444">
        <f t="shared" ca="1" si="174"/>
        <v>-304192965090297.31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-304192965090297.31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-1267470687876.2388</v>
      </c>
      <c r="L4820" s="444">
        <f t="shared" ca="1" si="174"/>
        <v>-305460435778173.56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-305460435778173.56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-1272751815742.3899</v>
      </c>
      <c r="L4821" s="444">
        <f t="shared" ca="1" si="174"/>
        <v>-306733187593915.94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-306733187593915.94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-1278054948307.9832</v>
      </c>
      <c r="L4822" s="444">
        <f t="shared" ca="1" si="174"/>
        <v>-308011242542223.94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-308011242542223.94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-1283380177259.2664</v>
      </c>
      <c r="L4823" s="444">
        <f t="shared" ca="1" si="174"/>
        <v>-309294622719483.19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-309294622719483.19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-1288727594664.5132</v>
      </c>
      <c r="L4824" s="444">
        <f t="shared" ca="1" si="174"/>
        <v>-310583350314147.69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-310583350314147.69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-1294097292975.6152</v>
      </c>
      <c r="L4825" s="444">
        <f t="shared" ca="1" si="174"/>
        <v>-311877447607123.31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-311877447607123.31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-1299489365029.6804</v>
      </c>
      <c r="L4826" s="444">
        <f t="shared" ca="1" si="174"/>
        <v>-313176936972153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-313176936972153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-1304903904050.6375</v>
      </c>
      <c r="L4827" s="444">
        <f t="shared" ca="1" si="174"/>
        <v>-314481840876203.63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-314481840876203.63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-1310341003650.8484</v>
      </c>
      <c r="L4828" s="444">
        <f t="shared" ca="1" si="174"/>
        <v>-315792181879854.5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-315792181879854.5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-1315800757832.7271</v>
      </c>
      <c r="L4829" s="444">
        <f t="shared" ca="1" si="174"/>
        <v>-317107982637687.25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-317107982637687.25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-1321283260990.3635</v>
      </c>
      <c r="L4830" s="444">
        <f t="shared" ca="1" si="174"/>
        <v>-318429265898677.63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-318429265898677.63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-1326788607911.1567</v>
      </c>
      <c r="L4831" s="444">
        <f t="shared" ca="1" si="174"/>
        <v>-319756054506588.81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-319756054506588.81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-1332316893777.4534</v>
      </c>
      <c r="L4832" s="444">
        <f t="shared" ca="1" si="174"/>
        <v>-321088371400366.25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-321088371400366.25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-1337868214168.1926</v>
      </c>
      <c r="L4833" s="444">
        <f t="shared" ca="1" si="174"/>
        <v>-322426239614534.44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-322426239614534.44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-1343442665060.5601</v>
      </c>
      <c r="L4834" s="444">
        <f t="shared" ca="1" si="174"/>
        <v>-323769682279595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-323769682279595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-1349040342831.6458</v>
      </c>
      <c r="L4835" s="444">
        <f t="shared" ca="1" si="174"/>
        <v>-325118722622426.63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-325118722622426.63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-1354661344260.1108</v>
      </c>
      <c r="L4836" s="444">
        <f t="shared" ca="1" si="174"/>
        <v>-326473383966686.75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-326473383966686.75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-1360305766527.8613</v>
      </c>
      <c r="L4837" s="444">
        <f t="shared" ca="1" si="174"/>
        <v>-327833689733214.63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-327833689733214.63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-1365973707221.7275</v>
      </c>
      <c r="L4838" s="444">
        <f t="shared" ca="1" si="174"/>
        <v>-329199663440436.38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-329199663440436.38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-1371665264335.1516</v>
      </c>
      <c r="L4839" s="444">
        <f t="shared" ca="1" si="174"/>
        <v>-330571328704771.5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-330571328704771.5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-1377380536269.8813</v>
      </c>
      <c r="L4840" s="444">
        <f t="shared" ca="1" si="174"/>
        <v>-331948709241041.38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-331948709241041.38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-1383119621837.6724</v>
      </c>
      <c r="L4841" s="444">
        <f t="shared" ca="1" si="174"/>
        <v>-333331828862879.06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-333331828862879.06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-1388882620261.9961</v>
      </c>
      <c r="L4842" s="444">
        <f t="shared" ca="1" si="174"/>
        <v>-334720711483141.06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-334720711483141.06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-1394669631179.7544</v>
      </c>
      <c r="L4843" s="444">
        <f t="shared" ca="1" si="174"/>
        <v>-336115381114320.81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-336115381114320.81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-1400480754643.0034</v>
      </c>
      <c r="L4844" s="444">
        <f t="shared" ca="1" si="174"/>
        <v>-337515861868963.81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-337515861868963.81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-1406316091120.6826</v>
      </c>
      <c r="L4845" s="444">
        <f t="shared" ca="1" si="174"/>
        <v>-338922177960084.5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-338922177960084.5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-1412175741500.3521</v>
      </c>
      <c r="L4846" s="444">
        <f t="shared" ca="1" si="174"/>
        <v>-340334353701584.88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-340334353701584.88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-1418059807089.937</v>
      </c>
      <c r="L4847" s="444">
        <f t="shared" ca="1" si="174"/>
        <v>-341752413508674.81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-341752413508674.81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-1423968389619.4783</v>
      </c>
      <c r="L4848" s="444">
        <f t="shared" ca="1" si="174"/>
        <v>-343176381898294.31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-343176381898294.31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-1429901591242.8931</v>
      </c>
      <c r="L4849" s="444">
        <f t="shared" ca="1" si="174"/>
        <v>-344606283489537.19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-344606283489537.19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-1435859514539.7383</v>
      </c>
      <c r="L4850" s="444">
        <f t="shared" ca="1" si="174"/>
        <v>-346042143004076.94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-346042143004076.94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-1441842262516.9873</v>
      </c>
      <c r="L4851" s="444">
        <f t="shared" ca="1" si="174"/>
        <v>-347483985266593.94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-347483985266593.94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-1447849938610.8081</v>
      </c>
      <c r="L4852" s="444">
        <f t="shared" ca="1" si="174"/>
        <v>-348931835205204.75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-348931835205204.75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-1453882646688.353</v>
      </c>
      <c r="L4853" s="444">
        <f t="shared" ref="L4853:L5107" ca="1" si="179">I4853-J4853+K4853</f>
        <v>-350385717851893.13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-350385717851893.13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-1459940491049.5547</v>
      </c>
      <c r="L4854" s="444">
        <f t="shared" ca="1" si="179"/>
        <v>-351845658342942.69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-351845658342942.69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-1466023576428.9277</v>
      </c>
      <c r="L4855" s="444">
        <f t="shared" ca="1" si="179"/>
        <v>-353311681919371.63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-353311681919371.63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-1472132007997.3818</v>
      </c>
      <c r="L4856" s="444">
        <f t="shared" ca="1" si="179"/>
        <v>-354783813927369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-354783813927369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-1478265891364.0376</v>
      </c>
      <c r="L4857" s="444">
        <f t="shared" ca="1" si="179"/>
        <v>-356262079818733.06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-356262079818733.06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-1484425332578.0544</v>
      </c>
      <c r="L4858" s="444">
        <f t="shared" ca="1" si="179"/>
        <v>-357746505151311.13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-357746505151311.13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-1490610438130.4629</v>
      </c>
      <c r="L4859" s="444">
        <f t="shared" ca="1" si="179"/>
        <v>-359237115589441.56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-359237115589441.56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-1496821314956.0066</v>
      </c>
      <c r="L4860" s="444">
        <f t="shared" ca="1" si="179"/>
        <v>-360733936904397.56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-360733936904397.56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-1503058070434.9897</v>
      </c>
      <c r="L4861" s="444">
        <f t="shared" ca="1" si="179"/>
        <v>-362236994974832.56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-362236994974832.56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-1509320812395.1357</v>
      </c>
      <c r="L4862" s="444">
        <f t="shared" ca="1" si="179"/>
        <v>-363746315787227.69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-363746315787227.69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-1515609649113.4487</v>
      </c>
      <c r="L4863" s="444">
        <f t="shared" ca="1" si="179"/>
        <v>-365261925436341.13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-365261925436341.13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-1521924689318.0879</v>
      </c>
      <c r="L4864" s="444">
        <f t="shared" ca="1" si="179"/>
        <v>-366783850125659.19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-366783850125659.19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-1528266042190.2466</v>
      </c>
      <c r="L4865" s="444">
        <f t="shared" ca="1" si="179"/>
        <v>-368312116167849.44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-368312116167849.44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-1534633817366.0393</v>
      </c>
      <c r="L4866" s="444">
        <f t="shared" ca="1" si="179"/>
        <v>-369846749985215.5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-369846749985215.5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-1541028124938.3979</v>
      </c>
      <c r="L4867" s="444">
        <f t="shared" ca="1" si="179"/>
        <v>-371387778110153.88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-371387778110153.88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-1547449075458.9744</v>
      </c>
      <c r="L4868" s="444">
        <f t="shared" ca="1" si="179"/>
        <v>-372935227185612.88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-372935227185612.88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-1553896779940.0537</v>
      </c>
      <c r="L4869" s="444">
        <f t="shared" ca="1" si="179"/>
        <v>-374489123965552.94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-374489123965552.94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-1560371349856.4705</v>
      </c>
      <c r="L4870" s="444">
        <f t="shared" ca="1" si="179"/>
        <v>-376049495315409.44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-376049495315409.44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-1566872897147.5393</v>
      </c>
      <c r="L4871" s="444">
        <f t="shared" ca="1" si="179"/>
        <v>-377616368212557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-377616368212557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-1573401534218.9875</v>
      </c>
      <c r="L4872" s="444">
        <f t="shared" ca="1" si="179"/>
        <v>-379189769746776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-379189769746776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-1579957373944.8999</v>
      </c>
      <c r="L4873" s="444">
        <f t="shared" ca="1" si="179"/>
        <v>-380769727120720.88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-380769727120720.88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-1586540529669.6704</v>
      </c>
      <c r="L4874" s="444">
        <f t="shared" ca="1" si="179"/>
        <v>-382356267650390.56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-382356267650390.56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-1593151115209.9607</v>
      </c>
      <c r="L4875" s="444">
        <f t="shared" ca="1" si="179"/>
        <v>-383949418765600.5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-383949418765600.5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-1599789244856.6687</v>
      </c>
      <c r="L4876" s="444">
        <f t="shared" ca="1" si="179"/>
        <v>-385549208010457.19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-385549208010457.19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-1606455033376.905</v>
      </c>
      <c r="L4877" s="444">
        <f t="shared" ca="1" si="179"/>
        <v>-387155663043834.06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-387155663043834.06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-1613148596015.9753</v>
      </c>
      <c r="L4878" s="444">
        <f t="shared" ca="1" si="179"/>
        <v>-388768811639850.06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-388768811639850.06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-1619870048499.3752</v>
      </c>
      <c r="L4879" s="444">
        <f t="shared" ca="1" si="179"/>
        <v>-390388681688349.44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-390388681688349.44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-1626619507034.7893</v>
      </c>
      <c r="L4880" s="444">
        <f t="shared" ca="1" si="179"/>
        <v>-392015301195384.25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-392015301195384.25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-1633397088314.1011</v>
      </c>
      <c r="L4881" s="444">
        <f t="shared" ca="1" si="179"/>
        <v>-393648698283698.38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-393648698283698.38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-1640202909515.4099</v>
      </c>
      <c r="L4882" s="444">
        <f t="shared" ca="1" si="179"/>
        <v>-395288901193213.81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-395288901193213.81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-1647037088305.0576</v>
      </c>
      <c r="L4883" s="444">
        <f t="shared" ca="1" si="179"/>
        <v>-396935938281518.88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-396935938281518.88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-1653899742839.6619</v>
      </c>
      <c r="L4884" s="444">
        <f t="shared" ca="1" si="179"/>
        <v>-398589838024358.56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-398589838024358.56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-1660790991768.1606</v>
      </c>
      <c r="L4885" s="444">
        <f t="shared" ca="1" si="179"/>
        <v>-400250629016126.75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-400250629016126.75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-1667710954233.8613</v>
      </c>
      <c r="L4886" s="444">
        <f t="shared" ca="1" si="179"/>
        <v>-401918339970360.63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-401918339970360.63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-1674659749876.5027</v>
      </c>
      <c r="L4887" s="444">
        <f t="shared" ca="1" si="179"/>
        <v>-403592999720237.13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-403592999720237.13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-1681637498834.3213</v>
      </c>
      <c r="L4888" s="444">
        <f t="shared" ca="1" si="179"/>
        <v>-405274637219071.44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-405274637219071.44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-1688644321746.1309</v>
      </c>
      <c r="L4889" s="444">
        <f t="shared" ca="1" si="179"/>
        <v>-406963281540817.56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-406963281540817.56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-1695680339753.4065</v>
      </c>
      <c r="L4890" s="444">
        <f t="shared" ca="1" si="179"/>
        <v>-408658961880571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-408658961880571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-1702745674502.3792</v>
      </c>
      <c r="L4891" s="444">
        <f t="shared" ca="1" si="179"/>
        <v>-410361707555073.38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-410361707555073.38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-1709840448146.1392</v>
      </c>
      <c r="L4892" s="444">
        <f t="shared" ca="1" si="179"/>
        <v>-412071548003219.5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-412071548003219.5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-1716964783346.7478</v>
      </c>
      <c r="L4893" s="444">
        <f t="shared" ca="1" si="179"/>
        <v>-413788512786566.25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-413788512786566.25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-1724118803277.3594</v>
      </c>
      <c r="L4894" s="444">
        <f t="shared" ca="1" si="179"/>
        <v>-415512631589843.63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-415512631589843.63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-1731302631624.3484</v>
      </c>
      <c r="L4895" s="444">
        <f t="shared" ca="1" si="179"/>
        <v>-417243934221468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-417243934221468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-1738516392589.45</v>
      </c>
      <c r="L4896" s="444">
        <f t="shared" ca="1" si="179"/>
        <v>-418982450614057.44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-418982450614057.44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-1745760210891.906</v>
      </c>
      <c r="L4897" s="444">
        <f t="shared" ca="1" si="179"/>
        <v>-420728210824949.31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-420728210824949.31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-1753034211770.6221</v>
      </c>
      <c r="L4898" s="444">
        <f t="shared" ca="1" si="179"/>
        <v>-422481245036719.94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-422481245036719.94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-1760338520986.333</v>
      </c>
      <c r="L4899" s="444">
        <f t="shared" ca="1" si="179"/>
        <v>-424241583557706.25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-424241583557706.25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-1767673264823.7761</v>
      </c>
      <c r="L4900" s="444">
        <f t="shared" ca="1" si="179"/>
        <v>-426009256822530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-426009256822530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-1775038570093.875</v>
      </c>
      <c r="L4901" s="444">
        <f t="shared" ca="1" si="179"/>
        <v>-427784295392623.88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-427784295392623.88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-1782434564135.9329</v>
      </c>
      <c r="L4902" s="444">
        <f t="shared" ca="1" si="179"/>
        <v>-429566729956759.81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-429566729956759.81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-1789861374819.8325</v>
      </c>
      <c r="L4903" s="444">
        <f t="shared" ca="1" si="179"/>
        <v>-431356591331579.63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-431356591331579.63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-1797319130548.2483</v>
      </c>
      <c r="L4904" s="444">
        <f t="shared" ca="1" si="179"/>
        <v>-433153910462127.88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-433153910462127.88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-1804807960258.8662</v>
      </c>
      <c r="L4905" s="444">
        <f t="shared" ca="1" si="179"/>
        <v>-434958718422386.75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-434958718422386.75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-1812327993426.6113</v>
      </c>
      <c r="L4906" s="444">
        <f t="shared" ca="1" si="179"/>
        <v>-436771046415813.38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-436771046415813.38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-1819879360065.8889</v>
      </c>
      <c r="L4907" s="444">
        <f t="shared" ca="1" si="179"/>
        <v>-438590925775879.25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-438590925775879.25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-1827462190732.8303</v>
      </c>
      <c r="L4908" s="444">
        <f t="shared" ca="1" si="179"/>
        <v>-440418387966612.06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-440418387966612.06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-1835076616527.5503</v>
      </c>
      <c r="L4909" s="444">
        <f t="shared" ca="1" si="179"/>
        <v>-442253464583139.63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-442253464583139.63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-1842722769096.415</v>
      </c>
      <c r="L4910" s="444">
        <f t="shared" ca="1" si="179"/>
        <v>-444096187352236.06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-444096187352236.06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-1850400780634.3169</v>
      </c>
      <c r="L4911" s="444">
        <f t="shared" ca="1" si="179"/>
        <v>-445946588132870.38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-445946588132870.38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-1858110783886.96</v>
      </c>
      <c r="L4912" s="444">
        <f t="shared" ca="1" si="179"/>
        <v>-447804698916757.31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-447804698916757.31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-1865852912153.1555</v>
      </c>
      <c r="L4913" s="444">
        <f t="shared" ca="1" si="179"/>
        <v>-449670551828910.44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-449670551828910.44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-1873627299287.1267</v>
      </c>
      <c r="L4914" s="444">
        <f t="shared" ca="1" si="179"/>
        <v>-451544179128197.56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-451544179128197.56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-1881434079700.823</v>
      </c>
      <c r="L4915" s="444">
        <f t="shared" ca="1" si="179"/>
        <v>-453425613207898.38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-453425613207898.38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-1889273388366.2432</v>
      </c>
      <c r="L4916" s="444">
        <f t="shared" ca="1" si="179"/>
        <v>-455314886596264.63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-455314886596264.63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-1897145360817.7693</v>
      </c>
      <c r="L4917" s="444">
        <f t="shared" ca="1" si="179"/>
        <v>-457212031957082.38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-457212031957082.38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-1905050133154.51</v>
      </c>
      <c r="L4918" s="444">
        <f t="shared" ca="1" si="179"/>
        <v>-459117082090236.88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-459117082090236.88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-1912987842042.6538</v>
      </c>
      <c r="L4919" s="444">
        <f t="shared" ca="1" si="179"/>
        <v>-461030069932279.5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-461030069932279.5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-1920958624717.8311</v>
      </c>
      <c r="L4920" s="444">
        <f t="shared" ca="1" si="179"/>
        <v>-462951028556997.31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-462951028556997.31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-1928962618987.4888</v>
      </c>
      <c r="L4921" s="444">
        <f t="shared" ca="1" si="179"/>
        <v>-464879991175984.81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-464879991175984.81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-1936999963233.2703</v>
      </c>
      <c r="L4922" s="444">
        <f t="shared" ca="1" si="179"/>
        <v>-466816991139218.06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-466816991139218.06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-1945070796413.4084</v>
      </c>
      <c r="L4923" s="444">
        <f t="shared" ca="1" si="179"/>
        <v>-468762061935631.5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-468762061935631.5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-1953175258065.1311</v>
      </c>
      <c r="L4924" s="444">
        <f t="shared" ca="1" si="179"/>
        <v>-470715237193696.63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-470715237193696.63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-1961313488307.0693</v>
      </c>
      <c r="L4925" s="444">
        <f t="shared" ca="1" si="179"/>
        <v>-472676550682003.69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-472676550682003.69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-1969485627841.6819</v>
      </c>
      <c r="L4926" s="444">
        <f t="shared" ca="1" si="179"/>
        <v>-474646036309845.38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-474646036309845.38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-1977691817957.6887</v>
      </c>
      <c r="L4927" s="444">
        <f t="shared" ca="1" si="179"/>
        <v>-476623728127803.06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-476623728127803.06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-1985932200532.5127</v>
      </c>
      <c r="L4928" s="444">
        <f t="shared" ca="1" si="179"/>
        <v>-478609660328335.56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-478609660328335.56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-1994206918034.7314</v>
      </c>
      <c r="L4929" s="444">
        <f t="shared" ca="1" si="179"/>
        <v>-480603867246370.31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-480603867246370.31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-2002516113526.5427</v>
      </c>
      <c r="L4930" s="444">
        <f t="shared" ca="1" si="179"/>
        <v>-482606383359896.88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-482606383359896.88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-2010859930666.2371</v>
      </c>
      <c r="L4931" s="444">
        <f t="shared" ca="1" si="179"/>
        <v>-484617243290563.13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-484617243290563.13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-2019238513710.6797</v>
      </c>
      <c r="L4932" s="444">
        <f t="shared" ca="1" si="179"/>
        <v>-486636481804273.81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-486636481804273.81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-2027652007517.8076</v>
      </c>
      <c r="L4933" s="444">
        <f t="shared" ca="1" si="179"/>
        <v>-488664133811791.63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-488664133811791.63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-2036100557549.1318</v>
      </c>
      <c r="L4934" s="444">
        <f t="shared" ca="1" si="179"/>
        <v>-490700234369340.75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-490700234369340.75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-2044584309872.2532</v>
      </c>
      <c r="L4935" s="444">
        <f t="shared" ca="1" si="179"/>
        <v>-492744818679213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-492744818679213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-2053103411163.3875</v>
      </c>
      <c r="L4936" s="444">
        <f t="shared" ca="1" si="179"/>
        <v>-494797922090376.38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-494797922090376.38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-2061658008709.9016</v>
      </c>
      <c r="L4937" s="444">
        <f t="shared" ca="1" si="179"/>
        <v>-496859580099086.25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-496859580099086.25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-2070248250412.8594</v>
      </c>
      <c r="L4938" s="444">
        <f t="shared" ca="1" si="179"/>
        <v>-498929828349499.13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-498929828349499.13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-2078874284789.5796</v>
      </c>
      <c r="L4939" s="444">
        <f t="shared" ca="1" si="179"/>
        <v>-501008702634288.69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-501008702634288.69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-2087536260976.2026</v>
      </c>
      <c r="L4940" s="444">
        <f t="shared" ca="1" si="179"/>
        <v>-503096238895264.88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-503096238895264.88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-2096234328730.2705</v>
      </c>
      <c r="L4941" s="444">
        <f t="shared" ca="1" si="179"/>
        <v>-505192473223995.13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-505192473223995.13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-2104968638433.3132</v>
      </c>
      <c r="L4942" s="444">
        <f t="shared" ca="1" si="179"/>
        <v>-507297441862428.44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-507297441862428.44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-2113739341093.4521</v>
      </c>
      <c r="L4943" s="444">
        <f t="shared" ca="1" si="179"/>
        <v>-509411181203521.88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-509411181203521.88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-2122546588348.0076</v>
      </c>
      <c r="L4944" s="444">
        <f t="shared" ca="1" si="179"/>
        <v>-511533727791869.88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-511533727791869.88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-2131390532466.1245</v>
      </c>
      <c r="L4945" s="444">
        <f t="shared" ca="1" si="179"/>
        <v>-513665118324336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-513665118324336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-2140271326351.3999</v>
      </c>
      <c r="L4946" s="444">
        <f t="shared" ca="1" si="179"/>
        <v>-515805389650687.38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-515805389650687.38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-2149189123544.5305</v>
      </c>
      <c r="L4947" s="444">
        <f t="shared" ca="1" si="179"/>
        <v>-517954578774231.88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-517954578774231.88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-2158144078225.9661</v>
      </c>
      <c r="L4948" s="444">
        <f t="shared" ca="1" si="179"/>
        <v>-520112722852457.81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-520112722852457.81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-2167136345218.5742</v>
      </c>
      <c r="L4949" s="444">
        <f t="shared" ca="1" si="179"/>
        <v>-522279859197676.38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-522279859197676.38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-2176166079990.3181</v>
      </c>
      <c r="L4950" s="444">
        <f t="shared" ca="1" si="179"/>
        <v>-524456025277666.69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-524456025277666.69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-2185233438656.9446</v>
      </c>
      <c r="L4951" s="444">
        <f t="shared" ca="1" si="179"/>
        <v>-526641258716323.63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-526641258716323.63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-2194338577984.6819</v>
      </c>
      <c r="L4952" s="444">
        <f t="shared" ca="1" si="179"/>
        <v>-528835597294308.31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-528835597294308.31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-2203481655392.9512</v>
      </c>
      <c r="L4953" s="444">
        <f t="shared" ca="1" si="179"/>
        <v>-531039078949701.25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-531039078949701.25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-2212662828957.0884</v>
      </c>
      <c r="L4954" s="444">
        <f t="shared" ca="1" si="179"/>
        <v>-533251741778658.31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-533251741778658.31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-2221882257411.0762</v>
      </c>
      <c r="L4955" s="444">
        <f t="shared" ca="1" si="179"/>
        <v>-535473624036069.38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-535473624036069.38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-2231140100150.2886</v>
      </c>
      <c r="L4956" s="444">
        <f t="shared" ca="1" si="179"/>
        <v>-537704764136219.69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-537704764136219.69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-2240436517234.2485</v>
      </c>
      <c r="L4957" s="444">
        <f t="shared" ca="1" si="179"/>
        <v>-539945200653453.94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-539945200653453.94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-2249771669389.3916</v>
      </c>
      <c r="L4958" s="444">
        <f t="shared" ca="1" si="179"/>
        <v>-542194972322843.31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-542194972322843.31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-2259145718011.8472</v>
      </c>
      <c r="L4959" s="444">
        <f t="shared" ca="1" si="179"/>
        <v>-544454118040855.19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-544454118040855.19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-2268558825170.23</v>
      </c>
      <c r="L4960" s="444">
        <f t="shared" ca="1" si="179"/>
        <v>-546722676866025.44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-546722676866025.44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-2278011153608.4395</v>
      </c>
      <c r="L4961" s="444">
        <f t="shared" ca="1" si="179"/>
        <v>-549000688019633.88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-549000688019633.88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-2287502866748.4746</v>
      </c>
      <c r="L4962" s="444">
        <f t="shared" ca="1" si="179"/>
        <v>-551288190886382.38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-551288190886382.38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-2297034128693.2598</v>
      </c>
      <c r="L4963" s="444">
        <f t="shared" ca="1" si="179"/>
        <v>-553585225015075.63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-553585225015075.63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-2306605104229.4819</v>
      </c>
      <c r="L4964" s="444">
        <f t="shared" ca="1" si="179"/>
        <v>-555891830119305.13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-555891830119305.13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-2316215958830.438</v>
      </c>
      <c r="L4965" s="444">
        <f t="shared" ca="1" si="179"/>
        <v>-558208046078135.56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-558208046078135.56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-2325866858658.8979</v>
      </c>
      <c r="L4966" s="444">
        <f t="shared" ca="1" si="179"/>
        <v>-560533912936794.44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-560533912936794.44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-2335557970569.9766</v>
      </c>
      <c r="L4967" s="444">
        <f t="shared" ca="1" si="179"/>
        <v>-562869470907364.44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-562869470907364.44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-2345289462114.0186</v>
      </c>
      <c r="L4968" s="444">
        <f t="shared" ca="1" si="179"/>
        <v>-565214760369478.5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-565214760369478.5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-2355061501539.4937</v>
      </c>
      <c r="L4969" s="444">
        <f t="shared" ca="1" si="179"/>
        <v>-567569821871018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-567569821871018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-2364874257795.9082</v>
      </c>
      <c r="L4970" s="444">
        <f t="shared" ca="1" si="179"/>
        <v>-569934696128813.88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-569934696128813.88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-2374727900536.7246</v>
      </c>
      <c r="L4971" s="444">
        <f t="shared" ca="1" si="179"/>
        <v>-572309424029350.63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-572309424029350.63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-2384622600122.2944</v>
      </c>
      <c r="L4972" s="444">
        <f t="shared" ca="1" si="179"/>
        <v>-574694046629472.88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-574694046629472.88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-2394558527622.8037</v>
      </c>
      <c r="L4973" s="444">
        <f t="shared" ca="1" si="179"/>
        <v>-577088605157095.63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-577088605157095.63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-2404535854821.2319</v>
      </c>
      <c r="L4974" s="444">
        <f t="shared" ca="1" si="179"/>
        <v>-579493141011916.88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-579493141011916.88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-2414554754216.3203</v>
      </c>
      <c r="L4975" s="444">
        <f t="shared" ca="1" si="179"/>
        <v>-581907695766133.25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-581907695766133.25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-2424615399025.5552</v>
      </c>
      <c r="L4976" s="444">
        <f t="shared" ca="1" si="179"/>
        <v>-584332311165158.75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-584332311165158.75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-2434717963188.1616</v>
      </c>
      <c r="L4977" s="444">
        <f t="shared" ca="1" si="179"/>
        <v>-586767029128346.88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-586767029128346.88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-2444862621368.1118</v>
      </c>
      <c r="L4978" s="444">
        <f t="shared" ca="1" si="179"/>
        <v>-589211891749715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-589211891749715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-2455049548957.146</v>
      </c>
      <c r="L4979" s="444">
        <f t="shared" ca="1" si="179"/>
        <v>-591666941298672.13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-591666941298672.13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-2465278922077.8003</v>
      </c>
      <c r="L4980" s="444">
        <f t="shared" ca="1" si="179"/>
        <v>-594132220220749.88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-594132220220749.88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-2475550917586.458</v>
      </c>
      <c r="L4981" s="444">
        <f t="shared" ca="1" si="179"/>
        <v>-596607771138336.38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-596607771138336.38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-2485865713076.4014</v>
      </c>
      <c r="L4982" s="444">
        <f t="shared" ca="1" si="179"/>
        <v>-599093636851412.75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-599093636851412.75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-2496223486880.8862</v>
      </c>
      <c r="L4983" s="444">
        <f t="shared" ca="1" si="179"/>
        <v>-601589860338293.63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-601589860338293.63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-2506624418076.2236</v>
      </c>
      <c r="L4984" s="444">
        <f t="shared" ca="1" si="179"/>
        <v>-604096484756369.88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-604096484756369.88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-2517068686484.8745</v>
      </c>
      <c r="L4985" s="444">
        <f t="shared" ca="1" si="179"/>
        <v>-606613553442854.75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-606613553442854.75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-2527556472678.5615</v>
      </c>
      <c r="L4986" s="444">
        <f t="shared" ca="1" si="179"/>
        <v>-609141109915533.25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-609141109915533.25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-2538087957981.3887</v>
      </c>
      <c r="L4987" s="444">
        <f t="shared" ca="1" si="179"/>
        <v>-611679197873514.63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-611679197873514.63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-2548663324472.9775</v>
      </c>
      <c r="L4988" s="444">
        <f t="shared" ca="1" si="179"/>
        <v>-614227861197987.63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-614227861197987.63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-2559282754991.6152</v>
      </c>
      <c r="L4989" s="444">
        <f t="shared" ca="1" si="179"/>
        <v>-616787143952979.25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-616787143952979.25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-2569946433137.4136</v>
      </c>
      <c r="L4990" s="444">
        <f t="shared" ca="1" si="179"/>
        <v>-619357090386116.63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-619357090386116.63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-2580654543275.4858</v>
      </c>
      <c r="L4991" s="444">
        <f t="shared" ca="1" si="179"/>
        <v>-621937744929392.13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-621937744929392.13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-2591407270539.1338</v>
      </c>
      <c r="L4992" s="444">
        <f t="shared" ca="1" si="179"/>
        <v>-624529152199931.25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-624529152199931.25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-2602204800833.0469</v>
      </c>
      <c r="L4993" s="444">
        <f t="shared" ca="1" si="179"/>
        <v>-627131357000764.25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-627131357000764.25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-2613047320836.5176</v>
      </c>
      <c r="L4994" s="444">
        <f t="shared" ca="1" si="179"/>
        <v>-629744404321600.75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-629744404321600.75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-2623935018006.6699</v>
      </c>
      <c r="L4995" s="444">
        <f t="shared" ca="1" si="179"/>
        <v>-632368339339607.38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-632368339339607.38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-2634868080581.6973</v>
      </c>
      <c r="L4996" s="444">
        <f t="shared" ca="1" si="179"/>
        <v>-635003207420189.13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-635003207420189.13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-2645846697584.1211</v>
      </c>
      <c r="L4997" s="444">
        <f t="shared" ca="1" si="179"/>
        <v>-637649054117773.25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-637649054117773.25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-2656871058824.0552</v>
      </c>
      <c r="L4998" s="444">
        <f t="shared" ca="1" si="179"/>
        <v>-640305925176597.25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-640305925176597.25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-2667941354902.4883</v>
      </c>
      <c r="L4999" s="444">
        <f t="shared" ca="1" si="179"/>
        <v>-642973866531499.75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-642973866531499.75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-2679057777214.582</v>
      </c>
      <c r="L5000" s="444">
        <f t="shared" ca="1" si="179"/>
        <v>-645652924308714.38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-645652924308714.38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-2690220517952.9766</v>
      </c>
      <c r="L5001" s="444">
        <f t="shared" ca="1" si="179"/>
        <v>-648343144826667.38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-648343144826667.38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-2701429770111.1143</v>
      </c>
      <c r="L5002" s="444">
        <f t="shared" ca="1" si="179"/>
        <v>-651044574596778.5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-651044574596778.5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-2712685727486.5771</v>
      </c>
      <c r="L5003" s="444">
        <f t="shared" ca="1" si="179"/>
        <v>-653757260324265.13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-653757260324265.13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-2723988584684.438</v>
      </c>
      <c r="L5004" s="444">
        <f t="shared" ca="1" si="179"/>
        <v>-656481248908949.63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-656481248908949.63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-2735338537120.6235</v>
      </c>
      <c r="L5005" s="444">
        <f t="shared" ca="1" si="179"/>
        <v>-659216587446070.25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-659216587446070.25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-2746735781025.2925</v>
      </c>
      <c r="L5006" s="444">
        <f t="shared" ca="1" si="179"/>
        <v>-661963323227095.5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-661963323227095.5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-2758180513446.2314</v>
      </c>
      <c r="L5007" s="444">
        <f t="shared" ca="1" si="179"/>
        <v>-664721503740541.75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-664721503740541.75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-2769672932252.2573</v>
      </c>
      <c r="L5008" s="444">
        <f t="shared" ca="1" si="179"/>
        <v>-667491176672794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-667491176672794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-2781213236136.6416</v>
      </c>
      <c r="L5009" s="444">
        <f t="shared" ca="1" si="179"/>
        <v>-670272389908930.63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-670272389908930.63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-2792801624620.5444</v>
      </c>
      <c r="L5010" s="444">
        <f t="shared" ca="1" si="179"/>
        <v>-673065191533551.13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-673065191533551.13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-2804438298056.4629</v>
      </c>
      <c r="L5011" s="444">
        <f t="shared" ca="1" si="179"/>
        <v>-675869629831607.63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-675869629831607.63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-2816123457631.6982</v>
      </c>
      <c r="L5012" s="444">
        <f t="shared" ca="1" si="179"/>
        <v>-678685753289239.38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-678685753289239.38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-2827857305371.8306</v>
      </c>
      <c r="L5013" s="444">
        <f t="shared" ca="1" si="179"/>
        <v>-681513610594611.25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-681513610594611.25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-2839640044144.2134</v>
      </c>
      <c r="L5014" s="444">
        <f t="shared" ca="1" si="179"/>
        <v>-684353250638755.5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-684353250638755.5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-2851471877661.4814</v>
      </c>
      <c r="L5015" s="444">
        <f t="shared" ca="1" si="179"/>
        <v>-687204722516417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-687204722516417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-2863353010485.0708</v>
      </c>
      <c r="L5016" s="444">
        <f t="shared" ca="1" si="179"/>
        <v>-690068075526902.13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-690068075526902.13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-2875283648028.7588</v>
      </c>
      <c r="L5017" s="444">
        <f t="shared" ca="1" si="179"/>
        <v>-692943359174930.88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-692943359174930.88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-2887263996562.2119</v>
      </c>
      <c r="L5018" s="444">
        <f t="shared" ca="1" si="179"/>
        <v>-695830623171493.13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-695830623171493.13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-2899294263214.5547</v>
      </c>
      <c r="L5019" s="444">
        <f t="shared" ca="1" si="179"/>
        <v>-698729917434707.63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-698729917434707.63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-2911374655977.9482</v>
      </c>
      <c r="L5020" s="444">
        <f t="shared" ca="1" si="179"/>
        <v>-701641292090685.63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-701641292090685.63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-2923505383711.1899</v>
      </c>
      <c r="L5021" s="444">
        <f t="shared" ca="1" si="179"/>
        <v>-704564797474396.88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-704564797474396.88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-2935686656143.3203</v>
      </c>
      <c r="L5022" s="444">
        <f t="shared" ca="1" si="179"/>
        <v>-707500484130540.25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-707500484130540.25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-2947918683877.251</v>
      </c>
      <c r="L5023" s="444">
        <f t="shared" ca="1" si="179"/>
        <v>-710448402814417.5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-710448402814417.5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-2960201678393.4063</v>
      </c>
      <c r="L5024" s="444">
        <f t="shared" ca="1" si="179"/>
        <v>-713408604492810.88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-713408604492810.88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-2972535852053.3784</v>
      </c>
      <c r="L5025" s="444">
        <f t="shared" ca="1" si="179"/>
        <v>-716381140344864.25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-716381140344864.25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-2984921418103.6011</v>
      </c>
      <c r="L5026" s="444">
        <f t="shared" ca="1" si="179"/>
        <v>-719366061762967.88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-719366061762967.88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-2997358590679.0327</v>
      </c>
      <c r="L5027" s="444">
        <f t="shared" ca="1" si="179"/>
        <v>-722363420353646.88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-722363420353646.88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-3009847584806.8618</v>
      </c>
      <c r="L5028" s="444">
        <f t="shared" ca="1" si="179"/>
        <v>-725373267938453.75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-725373267938453.75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-3022388616410.2241</v>
      </c>
      <c r="L5029" s="444">
        <f t="shared" ca="1" si="179"/>
        <v>-728395656554864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-728395656554864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-3034981902311.9331</v>
      </c>
      <c r="L5030" s="444">
        <f t="shared" ca="1" si="179"/>
        <v>-731430638457175.88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-731430638457175.88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-3047627660238.2329</v>
      </c>
      <c r="L5031" s="444">
        <f t="shared" ca="1" si="179"/>
        <v>-734478266117414.13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-734478266117414.13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-3060326108822.5586</v>
      </c>
      <c r="L5032" s="444">
        <f t="shared" ca="1" si="179"/>
        <v>-737538592226236.63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-737538592226236.63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-3073077467609.3193</v>
      </c>
      <c r="L5033" s="444">
        <f t="shared" ca="1" si="179"/>
        <v>-740611669693846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-740611669693846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-3085881957057.6914</v>
      </c>
      <c r="L5034" s="444">
        <f t="shared" ca="1" si="179"/>
        <v>-743697551650903.75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-743697551650903.75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-3098739798545.4321</v>
      </c>
      <c r="L5035" s="444">
        <f t="shared" ca="1" si="179"/>
        <v>-746796291449449.13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-746796291449449.13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-3111651214372.7046</v>
      </c>
      <c r="L5036" s="444">
        <f t="shared" ca="1" si="179"/>
        <v>-749907942663821.88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-749907942663821.88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-3124616427765.9243</v>
      </c>
      <c r="L5037" s="444">
        <f t="shared" ca="1" si="179"/>
        <v>-753032559091587.75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-753032559091587.75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-3137635662881.6157</v>
      </c>
      <c r="L5038" s="444">
        <f t="shared" ca="1" si="179"/>
        <v>-756170194754469.38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-756170194754469.38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-3150709144810.2891</v>
      </c>
      <c r="L5039" s="444">
        <f t="shared" ca="1" si="179"/>
        <v>-759320903899279.63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-759320903899279.63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-3163837099580.3315</v>
      </c>
      <c r="L5040" s="444">
        <f t="shared" ca="1" si="179"/>
        <v>-762484740998860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-762484740998860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-3177019754161.9165</v>
      </c>
      <c r="L5041" s="444">
        <f t="shared" ca="1" si="179"/>
        <v>-765661760753021.88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-765661760753021.88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-3190257336470.9243</v>
      </c>
      <c r="L5042" s="444">
        <f t="shared" ca="1" si="179"/>
        <v>-768852018089492.75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-768852018089492.75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-3203550075372.8862</v>
      </c>
      <c r="L5043" s="444">
        <f t="shared" ca="1" si="179"/>
        <v>-772055568164865.63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-772055568164865.63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-3216898200686.9399</v>
      </c>
      <c r="L5044" s="444">
        <f t="shared" ca="1" si="179"/>
        <v>-775272466365552.63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-775272466365552.63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-3230301943189.8027</v>
      </c>
      <c r="L5045" s="444">
        <f t="shared" ca="1" si="179"/>
        <v>-778502768308742.38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-778502768308742.38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-3243761534619.7598</v>
      </c>
      <c r="L5046" s="444">
        <f t="shared" ca="1" si="179"/>
        <v>-781746529843362.13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-781746529843362.13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-3257277207680.6753</v>
      </c>
      <c r="L5047" s="444">
        <f t="shared" ca="1" si="179"/>
        <v>-785003807051042.75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-785003807051042.75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-3270849196046.0112</v>
      </c>
      <c r="L5048" s="444">
        <f t="shared" ca="1" si="179"/>
        <v>-788274656247088.75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-788274656247088.75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-3284477734362.8696</v>
      </c>
      <c r="L5049" s="444">
        <f t="shared" ca="1" si="179"/>
        <v>-791559133981451.63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-791559133981451.63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-3298163058256.0483</v>
      </c>
      <c r="L5050" s="444">
        <f t="shared" ca="1" si="179"/>
        <v>-794857297039707.63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-794857297039707.63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-3311905404332.1152</v>
      </c>
      <c r="L5051" s="444">
        <f t="shared" ca="1" si="179"/>
        <v>-798169202444039.75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-798169202444039.75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-3325705010183.499</v>
      </c>
      <c r="L5052" s="444">
        <f t="shared" ca="1" si="179"/>
        <v>-801494907454223.25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-801494907454223.25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-3339562114392.5967</v>
      </c>
      <c r="L5053" s="444">
        <f t="shared" ca="1" si="179"/>
        <v>-804834469568615.88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-804834469568615.88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-3353476956535.8994</v>
      </c>
      <c r="L5054" s="444">
        <f t="shared" ca="1" si="179"/>
        <v>-808187946525151.75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-808187946525151.75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-3367449777188.1323</v>
      </c>
      <c r="L5055" s="444">
        <f t="shared" ca="1" si="179"/>
        <v>-811555396302339.88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-811555396302339.88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-3381480817926.416</v>
      </c>
      <c r="L5056" s="444">
        <f t="shared" ca="1" si="179"/>
        <v>-814936877120266.25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-814936877120266.25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-3395570321334.4429</v>
      </c>
      <c r="L5057" s="444">
        <f t="shared" ca="1" si="179"/>
        <v>-818332447441600.75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-818332447441600.75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-3409718531006.6699</v>
      </c>
      <c r="L5058" s="444">
        <f t="shared" ca="1" si="179"/>
        <v>-821742165972607.38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-821742165972607.38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-3423925691552.5308</v>
      </c>
      <c r="L5059" s="444">
        <f t="shared" ca="1" si="179"/>
        <v>-825166091664159.88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-825166091664159.88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-3438192048600.666</v>
      </c>
      <c r="L5060" s="444">
        <f t="shared" ca="1" si="179"/>
        <v>-828604283712760.5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-828604283712760.5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-3452517848803.1689</v>
      </c>
      <c r="L5061" s="444">
        <f t="shared" ca="1" si="179"/>
        <v>-832056801561563.63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-832056801561563.63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-3466903339839.8486</v>
      </c>
      <c r="L5062" s="444">
        <f t="shared" ca="1" si="179"/>
        <v>-835523704901403.5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-835523704901403.5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-3481348770422.5146</v>
      </c>
      <c r="L5063" s="444">
        <f t="shared" ca="1" si="179"/>
        <v>-839005053671826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-839005053671826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-3495854390299.2749</v>
      </c>
      <c r="L5064" s="444">
        <f t="shared" ca="1" si="179"/>
        <v>-842500908062125.25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-842500908062125.25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-3510420450258.855</v>
      </c>
      <c r="L5065" s="444">
        <f t="shared" ca="1" si="179"/>
        <v>-846011328512384.13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-846011328512384.13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-3525047202134.9336</v>
      </c>
      <c r="L5066" s="444">
        <f t="shared" ca="1" si="179"/>
        <v>-849536375714519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-849536375714519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-3539734898810.4956</v>
      </c>
      <c r="L5067" s="444">
        <f t="shared" ca="1" si="179"/>
        <v>-853076110613329.5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-853076110613329.5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-3554483794222.2061</v>
      </c>
      <c r="L5068" s="444">
        <f t="shared" ca="1" si="179"/>
        <v>-856630594407551.75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-856630594407551.75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-3569294143364.7988</v>
      </c>
      <c r="L5069" s="444">
        <f t="shared" ca="1" si="179"/>
        <v>-860199888550916.5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-860199888550916.5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-3584166202295.4854</v>
      </c>
      <c r="L5070" s="444">
        <f t="shared" ca="1" si="179"/>
        <v>-863784054753212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-863784054753212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-3599100228138.3833</v>
      </c>
      <c r="L5071" s="444">
        <f t="shared" ca="1" si="179"/>
        <v>-867383154981350.38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-867383154981350.38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-3614096479088.96</v>
      </c>
      <c r="L5072" s="444">
        <f t="shared" ca="1" si="179"/>
        <v>-870997251460439.38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-870997251460439.38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-3629155214418.4976</v>
      </c>
      <c r="L5073" s="444">
        <f t="shared" ca="1" si="179"/>
        <v>-874626406674857.88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-874626406674857.88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-3644276694478.5742</v>
      </c>
      <c r="L5074" s="444">
        <f t="shared" ca="1" si="179"/>
        <v>-878270683369336.5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-878270683369336.5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-3659461180705.5688</v>
      </c>
      <c r="L5075" s="444">
        <f t="shared" ca="1" si="179"/>
        <v>-881930144550042.13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-881930144550042.13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-3674708935625.1753</v>
      </c>
      <c r="L5076" s="444">
        <f t="shared" ca="1" si="179"/>
        <v>-885604853485667.25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-885604853485667.25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-3690020222856.9473</v>
      </c>
      <c r="L5077" s="444">
        <f t="shared" ca="1" si="179"/>
        <v>-889294873708524.25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-889294873708524.25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-3705395307118.8511</v>
      </c>
      <c r="L5078" s="444">
        <f t="shared" ca="1" si="179"/>
        <v>-893000269015643.13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-893000269015643.13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-3720834454231.8462</v>
      </c>
      <c r="L5079" s="444">
        <f t="shared" ca="1" si="179"/>
        <v>-896721103469875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-896721103469875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-3736337931124.4785</v>
      </c>
      <c r="L5080" s="444">
        <f t="shared" ca="1" si="179"/>
        <v>-900457441400999.5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-900457441400999.5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-3751906005837.4976</v>
      </c>
      <c r="L5081" s="444">
        <f t="shared" ca="1" si="179"/>
        <v>-904209347406837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-904209347406837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-3767538947528.4873</v>
      </c>
      <c r="L5082" s="444">
        <f t="shared" ca="1" si="179"/>
        <v>-907976886354365.5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-907976886354365.5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-3783237026476.5229</v>
      </c>
      <c r="L5083" s="444">
        <f t="shared" ca="1" si="179"/>
        <v>-911760123380842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-911760123380842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-3799000514086.8413</v>
      </c>
      <c r="L5084" s="444">
        <f t="shared" ca="1" si="179"/>
        <v>-915559123894928.88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-915559123894928.88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-3814829682895.5376</v>
      </c>
      <c r="L5085" s="444">
        <f t="shared" ca="1" si="179"/>
        <v>-919373953577824.38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-919373953577824.38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-3830724806574.2676</v>
      </c>
      <c r="L5086" s="444">
        <f t="shared" ca="1" si="179"/>
        <v>-923204678384398.63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-923204678384398.63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-3846686159934.9946</v>
      </c>
      <c r="L5087" s="444">
        <f t="shared" ca="1" si="179"/>
        <v>-927051364544333.63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-927051364544333.63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-3862714018934.7241</v>
      </c>
      <c r="L5088" s="444">
        <f t="shared" ca="1" si="179"/>
        <v>-930914078563268.38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-930914078563268.38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-3878808660680.2842</v>
      </c>
      <c r="L5089" s="444">
        <f t="shared" ca="1" si="179"/>
        <v>-934792887223948.63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-934792887223948.63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-3894970363433.1187</v>
      </c>
      <c r="L5090" s="444">
        <f t="shared" ca="1" si="179"/>
        <v>-938687857587381.75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-938687857587381.75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-3911199406614.0913</v>
      </c>
      <c r="L5091" s="444">
        <f t="shared" ca="1" si="179"/>
        <v>-942599056993995.88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-942599056993995.88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-3927496070808.3154</v>
      </c>
      <c r="L5092" s="444">
        <f t="shared" ca="1" si="179"/>
        <v>-946526553064804.25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-946526553064804.25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-3943860637770.0176</v>
      </c>
      <c r="L5093" s="444">
        <f t="shared" ca="1" si="179"/>
        <v>-950470413702574.25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-950470413702574.25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-3960293390427.3931</v>
      </c>
      <c r="L5094" s="444">
        <f t="shared" ca="1" si="179"/>
        <v>-954430707093001.63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-954430707093001.63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-3976794612887.5073</v>
      </c>
      <c r="L5095" s="444">
        <f t="shared" ca="1" si="179"/>
        <v>-958407501705889.13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-958407501705889.13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-3993364590441.2046</v>
      </c>
      <c r="L5096" s="444">
        <f t="shared" ca="1" si="179"/>
        <v>-962400866296330.38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-962400866296330.38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-4010003609568.0425</v>
      </c>
      <c r="L5097" s="444">
        <f t="shared" ca="1" si="179"/>
        <v>-966410869905898.38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-966410869905898.38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-4026711957941.2432</v>
      </c>
      <c r="L5098" s="444">
        <f t="shared" ca="1" si="179"/>
        <v>-970437581863839.63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-970437581863839.63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-4043489924432.665</v>
      </c>
      <c r="L5099" s="444">
        <f t="shared" ca="1" si="179"/>
        <v>-974481071788272.25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-974481071788272.25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-4060337799117.8008</v>
      </c>
      <c r="L5100" s="444">
        <f t="shared" ca="1" si="179"/>
        <v>-978541409587390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-978541409587390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-4077255873280.792</v>
      </c>
      <c r="L5101" s="444">
        <f t="shared" ca="1" si="179"/>
        <v>-982618665460670.75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-982618665460670.75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-4094244439419.4614</v>
      </c>
      <c r="L5102" s="444">
        <f t="shared" ca="1" si="179"/>
        <v>-986712909900090.25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-986712909900090.25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-4111303791250.376</v>
      </c>
      <c r="L5103" s="444">
        <f t="shared" ca="1" si="179"/>
        <v>-990824213691340.63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-990824213691340.63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-4128434223713.9185</v>
      </c>
      <c r="L5104" s="444">
        <f t="shared" ca="1" si="179"/>
        <v>-994952647915054.5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-994952647915054.5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-4145636032979.394</v>
      </c>
      <c r="L5105" s="444">
        <f t="shared" ca="1" si="179"/>
        <v>-999098283948033.88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-999098283948033.88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-4162909516450.1411</v>
      </c>
      <c r="L5106" s="444">
        <f t="shared" ca="1" si="179"/>
        <v>-1003261193464484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-1003261193464484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-4180254972768.6831</v>
      </c>
      <c r="L5107" s="444">
        <f t="shared" ca="1" si="179"/>
        <v>-1007441448437252.6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-1007441448437252.6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-4197672701821.8857</v>
      </c>
      <c r="L5108" s="444">
        <f t="shared" ref="L5108:L5362" ca="1" si="184">I5108-J5108+K5108</f>
        <v>-1011639121139074.5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-1011639121139074.5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-4215163004746.1436</v>
      </c>
      <c r="L5109" s="444">
        <f t="shared" ca="1" si="184"/>
        <v>-1015854284143820.6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-1015854284143820.6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-4232726183932.5859</v>
      </c>
      <c r="L5110" s="444">
        <f t="shared" ca="1" si="184"/>
        <v>-1020087010327753.3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-1020087010327753.3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-4250362543032.3052</v>
      </c>
      <c r="L5111" s="444">
        <f t="shared" ca="1" si="184"/>
        <v>-1024337372870785.5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-1024337372870785.5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-4268072386961.606</v>
      </c>
      <c r="L5112" s="444">
        <f t="shared" ca="1" si="184"/>
        <v>-1028605445257747.1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-1028605445257747.1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-4285856021907.2803</v>
      </c>
      <c r="L5113" s="444">
        <f t="shared" ca="1" si="184"/>
        <v>-1032891301279654.4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-1032891301279654.4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-4303713755331.8936</v>
      </c>
      <c r="L5114" s="444">
        <f t="shared" ca="1" si="184"/>
        <v>-1037195015034986.3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-1037195015034986.3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-4321645895979.1099</v>
      </c>
      <c r="L5115" s="444">
        <f t="shared" ca="1" si="184"/>
        <v>-1041516660930965.4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-1041516660930965.4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-4339652753879.0225</v>
      </c>
      <c r="L5116" s="444">
        <f t="shared" ca="1" si="184"/>
        <v>-1045856313684844.4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-1045856313684844.4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-4357734640353.5181</v>
      </c>
      <c r="L5117" s="444">
        <f t="shared" ca="1" si="184"/>
        <v>-1050214048325197.9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-1050214048325197.9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-4375891868021.6577</v>
      </c>
      <c r="L5118" s="444">
        <f t="shared" ca="1" si="184"/>
        <v>-1054589940193219.5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-1054589940193219.5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-4394124750805.0815</v>
      </c>
      <c r="L5119" s="444">
        <f t="shared" ca="1" si="184"/>
        <v>-1058984064944024.6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-1058984064944024.6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-4412433603933.4355</v>
      </c>
      <c r="L5120" s="444">
        <f t="shared" ca="1" si="184"/>
        <v>-1063396498547958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-1063396498547958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-4430818743949.8252</v>
      </c>
      <c r="L5121" s="444">
        <f t="shared" ca="1" si="184"/>
        <v>-1067827317291907.9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-1067827317291907.9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-4449280488716.2832</v>
      </c>
      <c r="L5122" s="444">
        <f t="shared" ca="1" si="184"/>
        <v>-1072276597780624.1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-1072276597780624.1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-4467819157419.2666</v>
      </c>
      <c r="L5123" s="444">
        <f t="shared" ca="1" si="184"/>
        <v>-1076744416938043.4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-1076744416938043.4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-4486435070575.1797</v>
      </c>
      <c r="L5124" s="444">
        <f t="shared" ca="1" si="184"/>
        <v>-1081230852008618.5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-1081230852008618.5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-4505128550035.9102</v>
      </c>
      <c r="L5125" s="444">
        <f t="shared" ca="1" si="184"/>
        <v>-1085735980558654.4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-1085735980558654.4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-4523899918994.3926</v>
      </c>
      <c r="L5126" s="444">
        <f t="shared" ca="1" si="184"/>
        <v>-1090259880477648.8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-1090259880477648.8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-4542749501990.2031</v>
      </c>
      <c r="L5127" s="444">
        <f t="shared" ca="1" si="184"/>
        <v>-1094802629979639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-1094802629979639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-4561677624915.1621</v>
      </c>
      <c r="L5128" s="444">
        <f t="shared" ca="1" si="184"/>
        <v>-1099364307604554.1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-1099364307604554.1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-4580684615018.9756</v>
      </c>
      <c r="L5129" s="444">
        <f t="shared" ca="1" si="184"/>
        <v>-1103944992219573.1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-1103944992219573.1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-4599770800914.8887</v>
      </c>
      <c r="L5130" s="444">
        <f t="shared" ca="1" si="184"/>
        <v>-1108544763020488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-1108544763020488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-4618936512585.3662</v>
      </c>
      <c r="L5131" s="444">
        <f t="shared" ca="1" si="184"/>
        <v>-1113163699533073.4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-1113163699533073.4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-4638182081387.8047</v>
      </c>
      <c r="L5132" s="444">
        <f t="shared" ca="1" si="184"/>
        <v>-1117801881614461.1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-1117801881614461.1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-4657507840060.2549</v>
      </c>
      <c r="L5133" s="444">
        <f t="shared" ca="1" si="184"/>
        <v>-1122459389454521.4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-1122459389454521.4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-4676914122727.1719</v>
      </c>
      <c r="L5134" s="444">
        <f t="shared" ca="1" si="184"/>
        <v>-1127136303577248.5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-1127136303577248.5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-4696401264905.2021</v>
      </c>
      <c r="L5135" s="444">
        <f t="shared" ca="1" si="184"/>
        <v>-1131832704842153.8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-1131832704842153.8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-4715969603508.9736</v>
      </c>
      <c r="L5136" s="444">
        <f t="shared" ca="1" si="184"/>
        <v>-1136548674445662.8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-1136548674445662.8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-4735619476856.9277</v>
      </c>
      <c r="L5137" s="444">
        <f t="shared" ca="1" si="184"/>
        <v>-1141284293922519.8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-1141284293922519.8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-4755351224677.166</v>
      </c>
      <c r="L5138" s="444">
        <f t="shared" ca="1" si="184"/>
        <v>-1146039645147197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-1146039645147197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-4775165188113.3203</v>
      </c>
      <c r="L5139" s="444">
        <f t="shared" ca="1" si="184"/>
        <v>-1150814810335310.3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-1150814810335310.3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-4795061709730.459</v>
      </c>
      <c r="L5140" s="444">
        <f t="shared" ca="1" si="184"/>
        <v>-1155609872045040.8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-1155609872045040.8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-4815041133521.0029</v>
      </c>
      <c r="L5141" s="444">
        <f t="shared" ca="1" si="184"/>
        <v>-1160424913178561.8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-1160424913178561.8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-4835103804910.6738</v>
      </c>
      <c r="L5142" s="444">
        <f t="shared" ca="1" si="184"/>
        <v>-1165260016983472.5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-1165260016983472.5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-4855250070764.4688</v>
      </c>
      <c r="L5143" s="444">
        <f t="shared" ca="1" si="184"/>
        <v>-1170115267054237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-1170115267054237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-4875480279392.6543</v>
      </c>
      <c r="L5144" s="444">
        <f t="shared" ca="1" si="184"/>
        <v>-1174990747333629.8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-1174990747333629.8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-4895794780556.791</v>
      </c>
      <c r="L5145" s="444">
        <f t="shared" ca="1" si="184"/>
        <v>-1179886542114186.5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-1179886542114186.5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-4916193925475.7773</v>
      </c>
      <c r="L5146" s="444">
        <f t="shared" ca="1" si="184"/>
        <v>-1184802736039662.3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-1184802736039662.3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-4936678066831.9258</v>
      </c>
      <c r="L5147" s="444">
        <f t="shared" ca="1" si="184"/>
        <v>-1189739414106494.3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-1189739414106494.3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-4957247558777.0596</v>
      </c>
      <c r="L5148" s="444">
        <f t="shared" ca="1" si="184"/>
        <v>-1194696661665271.3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-1194696661665271.3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-4977902756938.6299</v>
      </c>
      <c r="L5149" s="444">
        <f t="shared" ca="1" si="184"/>
        <v>-1199674564422210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-1199674564422210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-4998644018425.875</v>
      </c>
      <c r="L5150" s="444">
        <f t="shared" ca="1" si="184"/>
        <v>-1204673208440636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-1204673208440636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-5019471701835.9834</v>
      </c>
      <c r="L5151" s="444">
        <f t="shared" ca="1" si="184"/>
        <v>-1209692680142472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-1209692680142472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-5040386167260.2998</v>
      </c>
      <c r="L5152" s="444">
        <f t="shared" ca="1" si="184"/>
        <v>-1214733066309732.3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-1214733066309732.3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-5061387776290.5508</v>
      </c>
      <c r="L5153" s="444">
        <f t="shared" ca="1" si="184"/>
        <v>-1219794454086022.8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-1219794454086022.8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-5082476892025.0947</v>
      </c>
      <c r="L5154" s="444">
        <f t="shared" ca="1" si="184"/>
        <v>-1224876930978047.8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-1224876930978047.8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-5103653879075.1992</v>
      </c>
      <c r="L5155" s="444">
        <f t="shared" ca="1" si="184"/>
        <v>-1229980584857123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-1229980584857123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-5124919103571.3457</v>
      </c>
      <c r="L5156" s="444">
        <f t="shared" ca="1" si="184"/>
        <v>-1235105503960694.3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-1235105503960694.3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-5146272933169.5596</v>
      </c>
      <c r="L5157" s="444">
        <f t="shared" ca="1" si="184"/>
        <v>-1240251776893863.8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-1240251776893863.8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-5167715737057.7656</v>
      </c>
      <c r="L5158" s="444">
        <f t="shared" ca="1" si="184"/>
        <v>-1245419492630921.5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-1245419492630921.5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-5189247885962.1729</v>
      </c>
      <c r="L5159" s="444">
        <f t="shared" ca="1" si="184"/>
        <v>-1250608740516883.8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-1250608740516883.8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-5210869752153.6826</v>
      </c>
      <c r="L5160" s="444">
        <f t="shared" ca="1" si="184"/>
        <v>-1255819610269037.5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-1255819610269037.5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-5232581709454.3232</v>
      </c>
      <c r="L5161" s="444">
        <f t="shared" ca="1" si="184"/>
        <v>-1261052191978491.8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-1261052191978491.8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-5254384133243.7158</v>
      </c>
      <c r="L5162" s="444">
        <f t="shared" ca="1" si="184"/>
        <v>-1266306576111735.5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-1266306576111735.5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-5276277400465.5645</v>
      </c>
      <c r="L5163" s="444">
        <f t="shared" ca="1" si="184"/>
        <v>-1271582853512201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-1271582853512201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-5298261889634.1709</v>
      </c>
      <c r="L5164" s="444">
        <f t="shared" ca="1" si="184"/>
        <v>-1276881115401835.3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-1276881115401835.3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-5320337980840.9805</v>
      </c>
      <c r="L5165" s="444">
        <f t="shared" ca="1" si="184"/>
        <v>-1282201453382676.3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-1282201453382676.3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-5342506055761.1514</v>
      </c>
      <c r="L5166" s="444">
        <f t="shared" ca="1" si="184"/>
        <v>-1287543959438437.5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-1287543959438437.5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-5364766497660.1563</v>
      </c>
      <c r="L5167" s="444">
        <f t="shared" ca="1" si="184"/>
        <v>-1292908725936097.8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-1292908725936097.8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-5387119691400.4072</v>
      </c>
      <c r="L5168" s="444">
        <f t="shared" ca="1" si="184"/>
        <v>-1298295845627498.3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-1298295845627498.3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-5409566023447.9092</v>
      </c>
      <c r="L5169" s="444">
        <f t="shared" ca="1" si="184"/>
        <v>-1303705411650946.3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-1303705411650946.3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-5432105881878.9424</v>
      </c>
      <c r="L5170" s="444">
        <f t="shared" ca="1" si="184"/>
        <v>-1309137517532825.3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-1309137517532825.3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-5454739656386.7715</v>
      </c>
      <c r="L5171" s="444">
        <f t="shared" ca="1" si="184"/>
        <v>-1314592257189212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-1314592257189212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-5477467738288.3828</v>
      </c>
      <c r="L5172" s="444">
        <f t="shared" ca="1" si="184"/>
        <v>-1320069724927500.5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-1320069724927500.5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-5500290520531.252</v>
      </c>
      <c r="L5173" s="444">
        <f t="shared" ca="1" si="184"/>
        <v>-1325570015448031.8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-1325570015448031.8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-5523208397700.1318</v>
      </c>
      <c r="L5174" s="444">
        <f t="shared" ca="1" si="184"/>
        <v>-1331093223845732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-1331093223845732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-5546221766023.8828</v>
      </c>
      <c r="L5175" s="444">
        <f t="shared" ca="1" si="184"/>
        <v>-1336639445611756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-1336639445611756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-5569331023382.3164</v>
      </c>
      <c r="L5176" s="444">
        <f t="shared" ca="1" si="184"/>
        <v>-1342208776635138.3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-1342208776635138.3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-5592536569313.0762</v>
      </c>
      <c r="L5177" s="444">
        <f t="shared" ca="1" si="184"/>
        <v>-1347801313204451.3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-1347801313204451.3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-5615838805018.5469</v>
      </c>
      <c r="L5178" s="444">
        <f t="shared" ca="1" si="184"/>
        <v>-1353417152009469.8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-1353417152009469.8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-5639238133372.791</v>
      </c>
      <c r="L5179" s="444">
        <f t="shared" ca="1" si="184"/>
        <v>-1359056390142842.5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-1359056390142842.5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-5662734958928.5107</v>
      </c>
      <c r="L5180" s="444">
        <f t="shared" ca="1" si="184"/>
        <v>-1364719125101771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-1364719125101771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-5686329687924.0459</v>
      </c>
      <c r="L5181" s="444">
        <f t="shared" ca="1" si="184"/>
        <v>-1370405454789695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-1370405454789695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-5710022728290.3955</v>
      </c>
      <c r="L5182" s="444">
        <f t="shared" ca="1" si="184"/>
        <v>-1376115477517985.5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-1376115477517985.5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-5733814489658.2725</v>
      </c>
      <c r="L5183" s="444">
        <f t="shared" ca="1" si="184"/>
        <v>-1381849292007643.8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-1381849292007643.8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-5757705383365.1826</v>
      </c>
      <c r="L5184" s="444">
        <f t="shared" ca="1" si="184"/>
        <v>-1387606997391009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-1387606997391009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-5781695822462.5371</v>
      </c>
      <c r="L5185" s="444">
        <f t="shared" ca="1" si="184"/>
        <v>-1393388693213471.5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-1393388693213471.5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-5805786221722.7979</v>
      </c>
      <c r="L5186" s="444">
        <f t="shared" ca="1" si="184"/>
        <v>-1399194479435194.3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-1399194479435194.3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-5829976997646.6426</v>
      </c>
      <c r="L5187" s="444">
        <f t="shared" ca="1" si="184"/>
        <v>-1405024456432841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-1405024456432841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-5854268568470.1709</v>
      </c>
      <c r="L5188" s="444">
        <f t="shared" ca="1" si="184"/>
        <v>-1410878725001311.3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-1410878725001311.3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-5878661354172.1299</v>
      </c>
      <c r="L5189" s="444">
        <f t="shared" ca="1" si="184"/>
        <v>-1416757386355483.5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-1416757386355483.5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-5903155776481.1816</v>
      </c>
      <c r="L5190" s="444">
        <f t="shared" ca="1" si="184"/>
        <v>-1422660542131964.8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-1422660542131964.8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-5927752258883.1865</v>
      </c>
      <c r="L5191" s="444">
        <f t="shared" ca="1" si="184"/>
        <v>-1428588294390848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-1428588294390848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-5952451226628.5332</v>
      </c>
      <c r="L5192" s="444">
        <f t="shared" ca="1" si="184"/>
        <v>-1434540745617476.5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-1434540745617476.5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-5977253106739.4854</v>
      </c>
      <c r="L5193" s="444">
        <f t="shared" ca="1" si="184"/>
        <v>-1440517998724216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-1440517998724216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-6002158328017.5664</v>
      </c>
      <c r="L5194" s="444">
        <f t="shared" ca="1" si="184"/>
        <v>-1446520157052233.5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-1446520157052233.5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-6027167321050.9727</v>
      </c>
      <c r="L5195" s="444">
        <f t="shared" ca="1" si="184"/>
        <v>-1452547324373284.5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-1452547324373284.5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-6052280518222.0186</v>
      </c>
      <c r="L5196" s="444">
        <f t="shared" ca="1" si="184"/>
        <v>-1458599604891506.5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-1458599604891506.5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-6077498353714.6104</v>
      </c>
      <c r="L5197" s="444">
        <f t="shared" ca="1" si="184"/>
        <v>-1464677103245221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-1464677103245221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-6102821263521.7539</v>
      </c>
      <c r="L5198" s="444">
        <f t="shared" ca="1" si="184"/>
        <v>-1470779924508742.8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-1470779924508742.8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-6128249685453.0947</v>
      </c>
      <c r="L5199" s="444">
        <f t="shared" ca="1" si="184"/>
        <v>-1476908174194195.8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-1476908174194195.8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-6153784059142.4824</v>
      </c>
      <c r="L5200" s="444">
        <f t="shared" ca="1" si="184"/>
        <v>-1483061958253338.3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-1483061958253338.3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-6179424826055.5762</v>
      </c>
      <c r="L5201" s="444">
        <f t="shared" ca="1" si="184"/>
        <v>-1489241383079393.8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-1489241383079393.8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-6205172429497.4736</v>
      </c>
      <c r="L5202" s="444">
        <f t="shared" ca="1" si="184"/>
        <v>-1495446555508891.3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-1495446555508891.3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-6231027314620.3799</v>
      </c>
      <c r="L5203" s="444">
        <f t="shared" ca="1" si="184"/>
        <v>-1501677582823511.8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-1501677582823511.8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-6256989928431.2988</v>
      </c>
      <c r="L5204" s="444">
        <f t="shared" ca="1" si="184"/>
        <v>-1507934572751943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-1507934572751943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-6283060719799.7627</v>
      </c>
      <c r="L5205" s="444">
        <f t="shared" ca="1" si="184"/>
        <v>-1514217633471742.8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-1514217633471742.8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-6309240139465.5947</v>
      </c>
      <c r="L5206" s="444">
        <f t="shared" ca="1" si="184"/>
        <v>-1520526873611208.3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-1520526873611208.3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-6335528640046.7012</v>
      </c>
      <c r="L5207" s="444">
        <f t="shared" ca="1" si="184"/>
        <v>-1526862402251255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-1526862402251255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-6361926676046.8955</v>
      </c>
      <c r="L5208" s="444">
        <f t="shared" ca="1" si="184"/>
        <v>-1533224328927302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-1533224328927302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-6388434703863.7578</v>
      </c>
      <c r="L5209" s="444">
        <f t="shared" ca="1" si="184"/>
        <v>-1539612763631165.8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-1539612763631165.8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-6415053181796.5234</v>
      </c>
      <c r="L5210" s="444">
        <f t="shared" ca="1" si="184"/>
        <v>-1546027816812962.3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-1546027816812962.3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-6441782570054.0098</v>
      </c>
      <c r="L5211" s="444">
        <f t="shared" ca="1" si="184"/>
        <v>-1552469599383016.3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-1552469599383016.3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-6468623330762.5674</v>
      </c>
      <c r="L5212" s="444">
        <f t="shared" ca="1" si="184"/>
        <v>-1558938222713778.8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-1558938222713778.8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-6495575927974.0781</v>
      </c>
      <c r="L5213" s="444">
        <f t="shared" ca="1" si="184"/>
        <v>-1565433798641752.8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-1565433798641752.8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-6522640827673.9697</v>
      </c>
      <c r="L5214" s="444">
        <f t="shared" ca="1" si="184"/>
        <v>-1571956439469426.8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-1571956439469426.8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-6549818497789.2783</v>
      </c>
      <c r="L5215" s="444">
        <f t="shared" ca="1" si="184"/>
        <v>-1578506257967216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-1578506257967216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-6577109408196.7334</v>
      </c>
      <c r="L5216" s="444">
        <f t="shared" ca="1" si="184"/>
        <v>-1585083367375412.8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-1585083367375412.8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-6604514030730.8867</v>
      </c>
      <c r="L5217" s="444">
        <f t="shared" ca="1" si="184"/>
        <v>-1591687881406143.8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-1591687881406143.8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-6632032839192.2656</v>
      </c>
      <c r="L5218" s="444">
        <f t="shared" ca="1" si="184"/>
        <v>-1598319914245336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-1598319914245336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-6659666309355.5664</v>
      </c>
      <c r="L5219" s="444">
        <f t="shared" ca="1" si="184"/>
        <v>-1604979580554691.5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-1604979580554691.5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-6687414918977.8809</v>
      </c>
      <c r="L5220" s="444">
        <f t="shared" ca="1" si="184"/>
        <v>-1611666995473669.5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-1611666995473669.5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-6715279147806.9561</v>
      </c>
      <c r="L5221" s="444">
        <f t="shared" ca="1" si="184"/>
        <v>-1618382274621476.5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-1618382274621476.5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-6743259477589.4854</v>
      </c>
      <c r="L5222" s="444">
        <f t="shared" ca="1" si="184"/>
        <v>-1625125534099066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-1625125534099066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-6771356392079.4414</v>
      </c>
      <c r="L5223" s="444">
        <f t="shared" ca="1" si="184"/>
        <v>-1631896890491145.5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-1631896890491145.5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-6799570377046.4395</v>
      </c>
      <c r="L5224" s="444">
        <f t="shared" ca="1" si="184"/>
        <v>-1638696460868192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-1638696460868192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-6827901920284.1328</v>
      </c>
      <c r="L5225" s="444">
        <f t="shared" ca="1" si="184"/>
        <v>-1645524362788476.3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-1645524362788476.3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-6856351511618.6514</v>
      </c>
      <c r="L5226" s="444">
        <f t="shared" ca="1" si="184"/>
        <v>-1652380714300095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-1652380714300095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-6884919642917.0625</v>
      </c>
      <c r="L5227" s="444">
        <f t="shared" ca="1" si="184"/>
        <v>-1659265633943012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-1659265633943012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-6913606808095.8828</v>
      </c>
      <c r="L5228" s="444">
        <f t="shared" ca="1" si="184"/>
        <v>-1666179240751108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-1666179240751108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-6942413503129.6162</v>
      </c>
      <c r="L5229" s="444">
        <f t="shared" ca="1" si="184"/>
        <v>-1673121654254237.5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-1673121654254237.5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-6971340226059.3232</v>
      </c>
      <c r="L5230" s="444">
        <f t="shared" ca="1" si="184"/>
        <v>-1680092994480296.8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-1680092994480296.8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-7000387477001.2363</v>
      </c>
      <c r="L5231" s="444">
        <f t="shared" ca="1" si="184"/>
        <v>-1687093381957298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-1687093381957298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-7029555758155.4082</v>
      </c>
      <c r="L5232" s="444">
        <f t="shared" ca="1" si="184"/>
        <v>-1694122937715453.5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-1694122937715453.5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-7058845573814.3896</v>
      </c>
      <c r="L5233" s="444">
        <f t="shared" ca="1" si="184"/>
        <v>-1701181783289268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-1701181783289268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-7088257430371.9502</v>
      </c>
      <c r="L5234" s="444">
        <f t="shared" ca="1" si="184"/>
        <v>-1708270040719640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-1708270040719640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-7117791836331.833</v>
      </c>
      <c r="L5235" s="444">
        <f t="shared" ca="1" si="184"/>
        <v>-1715387832555971.8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-1715387832555971.8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-7147449302316.5488</v>
      </c>
      <c r="L5236" s="444">
        <f t="shared" ca="1" si="184"/>
        <v>-1722535281858288.3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-1722535281858288.3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-7177230341076.2012</v>
      </c>
      <c r="L5237" s="444">
        <f t="shared" ca="1" si="184"/>
        <v>-1729712512199364.5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-1729712512199364.5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-7207135467497.3516</v>
      </c>
      <c r="L5238" s="444">
        <f t="shared" ca="1" si="184"/>
        <v>-1736919647666861.8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-1736919647666861.8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-7237165198611.9238</v>
      </c>
      <c r="L5239" s="444">
        <f t="shared" ca="1" si="184"/>
        <v>-1744156812865473.8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-1744156812865473.8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-7267320053606.1406</v>
      </c>
      <c r="L5240" s="444">
        <f t="shared" ca="1" si="184"/>
        <v>-1751424132919080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-1751424132919080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-7297600553829.5</v>
      </c>
      <c r="L5241" s="444">
        <f t="shared" ca="1" si="184"/>
        <v>-1758721733472909.5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-1758721733472909.5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-7328007222803.7891</v>
      </c>
      <c r="L5242" s="444">
        <f t="shared" ca="1" si="184"/>
        <v>-1766049740695713.3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-1766049740695713.3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-7358540586232.1387</v>
      </c>
      <c r="L5243" s="444">
        <f t="shared" ca="1" si="184"/>
        <v>-1773408281281945.5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-1773408281281945.5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-7389201172008.1064</v>
      </c>
      <c r="L5244" s="444">
        <f t="shared" ca="1" si="184"/>
        <v>-1780797482453953.5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-1780797482453953.5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-7419989510224.8057</v>
      </c>
      <c r="L5245" s="444">
        <f t="shared" ca="1" si="184"/>
        <v>-1788217471964178.3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-1788217471964178.3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-7450906133184.0771</v>
      </c>
      <c r="L5246" s="444">
        <f t="shared" ca="1" si="184"/>
        <v>-1795668378097362.3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-1795668378097362.3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-7481951575405.6748</v>
      </c>
      <c r="L5247" s="444">
        <f t="shared" ca="1" si="184"/>
        <v>-1803150329672768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-1803150329672768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-7513126373636.5342</v>
      </c>
      <c r="L5248" s="444">
        <f t="shared" ca="1" si="184"/>
        <v>-1810663456046404.5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-1810663456046404.5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-7544431066860.0186</v>
      </c>
      <c r="L5249" s="444">
        <f t="shared" ca="1" si="184"/>
        <v>-1818207887113264.5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-1818207887113264.5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-7575866196305.2695</v>
      </c>
      <c r="L5250" s="444">
        <f t="shared" ca="1" si="184"/>
        <v>-1825783753309569.8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-1825783753309569.8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-7607432305456.542</v>
      </c>
      <c r="L5251" s="444">
        <f t="shared" ca="1" si="184"/>
        <v>-1833391185615026.3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-1833391185615026.3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-7639129940062.6104</v>
      </c>
      <c r="L5252" s="444">
        <f t="shared" ca="1" si="184"/>
        <v>-1841030315555088.8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-1841030315555088.8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-7670959648146.2041</v>
      </c>
      <c r="L5253" s="444">
        <f t="shared" ca="1" si="184"/>
        <v>-1848701275203235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-1848701275203235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-7702921980013.4795</v>
      </c>
      <c r="L5254" s="444">
        <f t="shared" ca="1" si="184"/>
        <v>-1856404197183248.5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-1856404197183248.5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-7735017488263.5361</v>
      </c>
      <c r="L5255" s="444">
        <f t="shared" ca="1" si="184"/>
        <v>-1864139214671512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-1864139214671512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-7767246727797.9658</v>
      </c>
      <c r="L5256" s="444">
        <f t="shared" ca="1" si="184"/>
        <v>-1871906461399310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-1871906461399310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-7799610255830.457</v>
      </c>
      <c r="L5257" s="444">
        <f t="shared" ca="1" si="184"/>
        <v>-1879706071655140.5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-1879706071655140.5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-7832108631896.4189</v>
      </c>
      <c r="L5258" s="444">
        <f t="shared" ca="1" si="184"/>
        <v>-1887538180287037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-1887538180287037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-7864742417862.6543</v>
      </c>
      <c r="L5259" s="444">
        <f t="shared" ca="1" si="184"/>
        <v>-1895402922704899.8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-1895402922704899.8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-7897512177937.082</v>
      </c>
      <c r="L5260" s="444">
        <f t="shared" ca="1" si="184"/>
        <v>-1903300434882836.8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-1903300434882836.8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-7930418478678.4854</v>
      </c>
      <c r="L5261" s="444">
        <f t="shared" ca="1" si="184"/>
        <v>-1911230853361515.3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-1911230853361515.3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-7963461889006.3135</v>
      </c>
      <c r="L5262" s="444">
        <f t="shared" ca="1" si="184"/>
        <v>-1919194315250521.5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-1919194315250521.5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-7996642980210.5059</v>
      </c>
      <c r="L5263" s="444">
        <f t="shared" ca="1" si="184"/>
        <v>-1927190958230732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-1927190958230732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-8029962325961.3828</v>
      </c>
      <c r="L5264" s="444">
        <f t="shared" ca="1" si="184"/>
        <v>-1935220920556693.5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-1935220920556693.5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-8063420502319.5557</v>
      </c>
      <c r="L5265" s="444">
        <f t="shared" ca="1" si="184"/>
        <v>-1943284341059013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-1943284341059013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-8097018087745.8877</v>
      </c>
      <c r="L5266" s="444">
        <f t="shared" ca="1" si="184"/>
        <v>-1951381359146759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-1951381359146759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-8130755663111.4961</v>
      </c>
      <c r="L5267" s="444">
        <f t="shared" ca="1" si="184"/>
        <v>-1959512114809870.5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-1959512114809870.5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-8164633811707.7939</v>
      </c>
      <c r="L5268" s="444">
        <f t="shared" ca="1" si="184"/>
        <v>-1967676748621578.3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-1967676748621578.3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-8198653119256.5762</v>
      </c>
      <c r="L5269" s="444">
        <f t="shared" ca="1" si="184"/>
        <v>-1975875401740834.8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-1975875401740834.8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-8232814173920.1455</v>
      </c>
      <c r="L5270" s="444">
        <f t="shared" ca="1" si="184"/>
        <v>-1984108215914755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-1984108215914755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-8267117566311.4795</v>
      </c>
      <c r="L5271" s="444">
        <f t="shared" ca="1" si="184"/>
        <v>-1992375333481066.5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-1992375333481066.5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-8301563889504.4434</v>
      </c>
      <c r="L5272" s="444">
        <f t="shared" ca="1" si="184"/>
        <v>-2000676897370571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-2000676897370571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-8336153739044.0459</v>
      </c>
      <c r="L5273" s="444">
        <f t="shared" ca="1" si="184"/>
        <v>-2009013051109615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-2009013051109615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-8370887712956.7275</v>
      </c>
      <c r="L5274" s="444">
        <f t="shared" ca="1" si="184"/>
        <v>-2017383938822571.8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-2017383938822571.8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-8405766411760.7158</v>
      </c>
      <c r="L5275" s="444">
        <f t="shared" ca="1" si="184"/>
        <v>-2025789705234332.5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-2025789705234332.5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-8440790438476.3838</v>
      </c>
      <c r="L5276" s="444">
        <f t="shared" ca="1" si="184"/>
        <v>-2034230495672809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-2034230495672809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-8475960398636.7041</v>
      </c>
      <c r="L5277" s="444">
        <f t="shared" ca="1" si="184"/>
        <v>-2042706456071445.8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-2042706456071445.8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-8511276900297.6914</v>
      </c>
      <c r="L5278" s="444">
        <f t="shared" ca="1" si="184"/>
        <v>-2051217732971743.5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-2051217732971743.5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-8546740554048.9307</v>
      </c>
      <c r="L5279" s="444">
        <f t="shared" ca="1" si="184"/>
        <v>-2059764473525792.5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-2059764473525792.5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-8582351973024.1357</v>
      </c>
      <c r="L5280" s="444">
        <f t="shared" ca="1" si="184"/>
        <v>-2068346825498816.8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-2068346825498816.8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-8618111772911.7373</v>
      </c>
      <c r="L5281" s="444">
        <f t="shared" ca="1" si="184"/>
        <v>-2076964937271728.5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-2076964937271728.5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-8654020571965.5352</v>
      </c>
      <c r="L5282" s="444">
        <f t="shared" ca="1" si="184"/>
        <v>-2085618957843694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-2085618957843694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-8690078991015.3916</v>
      </c>
      <c r="L5283" s="444">
        <f t="shared" ca="1" si="184"/>
        <v>-2094309036834709.5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-2094309036834709.5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-8726287653477.9561</v>
      </c>
      <c r="L5284" s="444">
        <f t="shared" ca="1" si="184"/>
        <v>-2103035324488187.5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-2103035324488187.5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-8762647185367.4482</v>
      </c>
      <c r="L5285" s="444">
        <f t="shared" ca="1" si="184"/>
        <v>-2111797971673555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-2111797971673555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-8799158215306.4785</v>
      </c>
      <c r="L5286" s="444">
        <f t="shared" ca="1" si="184"/>
        <v>-2120597129888861.5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-2120597129888861.5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-8835821374536.9219</v>
      </c>
      <c r="L5287" s="444">
        <f t="shared" ca="1" si="184"/>
        <v>-2129432951263398.5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-2129432951263398.5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-8872637296930.8262</v>
      </c>
      <c r="L5288" s="444">
        <f t="shared" ca="1" si="184"/>
        <v>-2138305588560329.3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-2138305588560329.3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-8909606619001.3711</v>
      </c>
      <c r="L5289" s="444">
        <f t="shared" ca="1" si="184"/>
        <v>-2147215195179330.5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-2147215195179330.5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-8946729979913.877</v>
      </c>
      <c r="L5290" s="444">
        <f t="shared" ca="1" si="184"/>
        <v>-2156161925159244.5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-2156161925159244.5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-8984008021496.8516</v>
      </c>
      <c r="L5291" s="444">
        <f t="shared" ca="1" si="184"/>
        <v>-2165145933180741.3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-2165145933180741.3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-9021441388253.0879</v>
      </c>
      <c r="L5292" s="444">
        <f t="shared" ca="1" si="184"/>
        <v>-2174167374568994.3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-2174167374568994.3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-9059030727370.8086</v>
      </c>
      <c r="L5293" s="444">
        <f t="shared" ca="1" si="184"/>
        <v>-2183226405296365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-2183226405296365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-9096776688734.8535</v>
      </c>
      <c r="L5294" s="444">
        <f t="shared" ca="1" si="184"/>
        <v>-2192323181985099.8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-2192323181985099.8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-9134679924937.916</v>
      </c>
      <c r="L5295" s="444">
        <f t="shared" ca="1" si="184"/>
        <v>-2201457861910037.8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-2201457861910037.8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-9172741091291.8242</v>
      </c>
      <c r="L5296" s="444">
        <f t="shared" ca="1" si="184"/>
        <v>-2210630603001329.5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-2210630603001329.5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-9210960845838.873</v>
      </c>
      <c r="L5297" s="444">
        <f t="shared" ca="1" si="184"/>
        <v>-2219841563847168.3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-2219841563847168.3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-9249339849363.1992</v>
      </c>
      <c r="L5298" s="444">
        <f t="shared" ca="1" si="184"/>
        <v>-2229090903696531.5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-2229090903696531.5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-9287878765402.2148</v>
      </c>
      <c r="L5299" s="444">
        <f t="shared" ca="1" si="184"/>
        <v>-2238378782461933.8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-2238378782461933.8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-9326578260258.0586</v>
      </c>
      <c r="L5300" s="444">
        <f t="shared" ca="1" si="184"/>
        <v>-2247705360722191.8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-2247705360722191.8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-9365439003009.1328</v>
      </c>
      <c r="L5301" s="444">
        <f t="shared" ca="1" si="184"/>
        <v>-2257070799725201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-2257070799725201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-9404461665521.6699</v>
      </c>
      <c r="L5302" s="444">
        <f t="shared" ca="1" si="184"/>
        <v>-2266475261390722.5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-2266475261390722.5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-9443646922461.3438</v>
      </c>
      <c r="L5303" s="444">
        <f t="shared" ca="1" si="184"/>
        <v>-2275918908313184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-2275918908313184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-9482995451304.9336</v>
      </c>
      <c r="L5304" s="444">
        <f t="shared" ca="1" si="184"/>
        <v>-2285401903764489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-2285401903764489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-9522507932352.0371</v>
      </c>
      <c r="L5305" s="444">
        <f t="shared" ca="1" si="184"/>
        <v>-2294924411696841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-2294924411696841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-9562185048736.8379</v>
      </c>
      <c r="L5306" s="444">
        <f t="shared" ca="1" si="184"/>
        <v>-2304486596745578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-2304486596745578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-9602027486439.9082</v>
      </c>
      <c r="L5307" s="444">
        <f t="shared" ca="1" si="184"/>
        <v>-2314088624232018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-2314088624232018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-9642035934300.0742</v>
      </c>
      <c r="L5308" s="444">
        <f t="shared" ca="1" si="184"/>
        <v>-2323730660166318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-2323730660166318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-9682211084026.3242</v>
      </c>
      <c r="L5309" s="444">
        <f t="shared" ca="1" si="184"/>
        <v>-2333412871250344.5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-2333412871250344.5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-9722553630209.7695</v>
      </c>
      <c r="L5310" s="444">
        <f t="shared" ca="1" si="184"/>
        <v>-2343135424880554.5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-2343135424880554.5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-9763064270335.6445</v>
      </c>
      <c r="L5311" s="444">
        <f t="shared" ca="1" si="184"/>
        <v>-2352898489150890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-2352898489150890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-9803743704795.375</v>
      </c>
      <c r="L5312" s="444">
        <f t="shared" ca="1" si="184"/>
        <v>-2362702232855685.5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-2362702232855685.5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-9844592636898.6895</v>
      </c>
      <c r="L5313" s="444">
        <f t="shared" ca="1" si="184"/>
        <v>-2372546825492584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-2372546825492584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-9885611772885.7656</v>
      </c>
      <c r="L5314" s="444">
        <f t="shared" ca="1" si="184"/>
        <v>-2382432437265470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-2382432437265470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-9926801821939.459</v>
      </c>
      <c r="L5315" s="444">
        <f t="shared" ca="1" si="184"/>
        <v>-2392359239087409.5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-2392359239087409.5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-9968163496197.5391</v>
      </c>
      <c r="L5316" s="444">
        <f t="shared" ca="1" si="184"/>
        <v>-2402327402583607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-2402327402583607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-10009697510765.029</v>
      </c>
      <c r="L5317" s="444">
        <f t="shared" ca="1" si="184"/>
        <v>-2412337100094372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-2412337100094372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-10051404583726.551</v>
      </c>
      <c r="L5318" s="444">
        <f t="shared" ca="1" si="184"/>
        <v>-2422388504678098.5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-2422388504678098.5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-10093285436158.744</v>
      </c>
      <c r="L5319" s="444">
        <f t="shared" ca="1" si="184"/>
        <v>-2432481790114257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-2432481790114257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-10135340792142.738</v>
      </c>
      <c r="L5320" s="444">
        <f t="shared" ca="1" si="184"/>
        <v>-2442617130906399.5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-2442617130906399.5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-10177571378776.664</v>
      </c>
      <c r="L5321" s="444">
        <f t="shared" ca="1" si="184"/>
        <v>-2452794702285176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-2452794702285176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-10219977926188.232</v>
      </c>
      <c r="L5322" s="444">
        <f t="shared" ca="1" si="184"/>
        <v>-2463014680211364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-2463014680211364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-10262561167547.35</v>
      </c>
      <c r="L5323" s="444">
        <f t="shared" ca="1" si="184"/>
        <v>-2473277241378911.5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-2473277241378911.5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-10305321839078.797</v>
      </c>
      <c r="L5324" s="444">
        <f t="shared" ca="1" si="184"/>
        <v>-2483582563217990.5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-2483582563217990.5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-10348260680074.961</v>
      </c>
      <c r="L5325" s="444">
        <f t="shared" ca="1" si="184"/>
        <v>-2493930823898065.5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-2493930823898065.5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-10391378432908.605</v>
      </c>
      <c r="L5326" s="444">
        <f t="shared" ca="1" si="184"/>
        <v>-2504322202330974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-2504322202330974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-10434675843045.725</v>
      </c>
      <c r="L5327" s="444">
        <f t="shared" ca="1" si="184"/>
        <v>-2514756878174019.5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-2514756878174019.5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-10478153659058.414</v>
      </c>
      <c r="L5328" s="444">
        <f t="shared" ca="1" si="184"/>
        <v>-2525235031833078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-2525235031833078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-10521812632637.824</v>
      </c>
      <c r="L5329" s="444">
        <f t="shared" ca="1" si="184"/>
        <v>-2535756844465716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-2535756844465716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-10565653518607.15</v>
      </c>
      <c r="L5330" s="444">
        <f t="shared" ca="1" si="184"/>
        <v>-2546322497984323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-2546322497984323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-10609677074934.68</v>
      </c>
      <c r="L5331" s="444">
        <f t="shared" ca="1" si="184"/>
        <v>-2556932175059257.5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-2556932175059257.5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-10653884062746.906</v>
      </c>
      <c r="L5332" s="444">
        <f t="shared" ca="1" si="184"/>
        <v>-2567586059122004.5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-2567586059122004.5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-10698275246341.686</v>
      </c>
      <c r="L5333" s="444">
        <f t="shared" ca="1" si="184"/>
        <v>-2578284334368346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-2578284334368346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-10742851393201.441</v>
      </c>
      <c r="L5334" s="444">
        <f t="shared" ca="1" si="184"/>
        <v>-2589027185761547.5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-2589027185761547.5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-10787613274006.447</v>
      </c>
      <c r="L5335" s="444">
        <f t="shared" ca="1" si="184"/>
        <v>-2599814799035554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-2599814799035554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-10832561662648.141</v>
      </c>
      <c r="L5336" s="444">
        <f t="shared" ca="1" si="184"/>
        <v>-2610647360698202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-2610647360698202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-10877697336242.508</v>
      </c>
      <c r="L5337" s="444">
        <f t="shared" ca="1" si="184"/>
        <v>-2621525058034444.5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-2621525058034444.5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-10923021075143.52</v>
      </c>
      <c r="L5338" s="444">
        <f t="shared" ca="1" si="184"/>
        <v>-2632448079109588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-2632448079109588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-10968533662956.617</v>
      </c>
      <c r="L5339" s="444">
        <f t="shared" ca="1" si="184"/>
        <v>-2643416612772544.5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-2643416612772544.5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-11014235886552.27</v>
      </c>
      <c r="L5340" s="444">
        <f t="shared" ca="1" si="184"/>
        <v>-2654430848659097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-2654430848659097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-11060128536079.57</v>
      </c>
      <c r="L5341" s="444">
        <f t="shared" ca="1" si="184"/>
        <v>-2665490977195176.5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-2665490977195176.5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-11106212404979.902</v>
      </c>
      <c r="L5342" s="444">
        <f t="shared" ca="1" si="184"/>
        <v>-2676597189600156.5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-2676597189600156.5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-11152488290000.652</v>
      </c>
      <c r="L5343" s="444">
        <f t="shared" ca="1" si="184"/>
        <v>-2687749677890157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-2687749677890157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-11198956991208.988</v>
      </c>
      <c r="L5344" s="444">
        <f t="shared" ca="1" si="184"/>
        <v>-2698948634881366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-2698948634881366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-11245619312005.691</v>
      </c>
      <c r="L5345" s="444">
        <f t="shared" ca="1" si="184"/>
        <v>-2710194254193371.5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-2710194254193371.5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-11292476059139.047</v>
      </c>
      <c r="L5346" s="444">
        <f t="shared" ca="1" si="184"/>
        <v>-2721486730252510.5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-2721486730252510.5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-11339528042718.793</v>
      </c>
      <c r="L5347" s="444">
        <f t="shared" ca="1" si="184"/>
        <v>-2732826258295229.5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-2732826258295229.5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-11386776076230.123</v>
      </c>
      <c r="L5348" s="444">
        <f t="shared" ca="1" si="184"/>
        <v>-2744213034371459.5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-2744213034371459.5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-11434220976547.748</v>
      </c>
      <c r="L5349" s="444">
        <f t="shared" ca="1" si="184"/>
        <v>-2755647255348007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-2755647255348007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-11481863563950.029</v>
      </c>
      <c r="L5350" s="444">
        <f t="shared" ca="1" si="184"/>
        <v>-2767129118911957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-2767129118911957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-11529704662133.154</v>
      </c>
      <c r="L5351" s="444">
        <f t="shared" ca="1" si="184"/>
        <v>-2778658823574090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-2778658823574090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-11577745098225.375</v>
      </c>
      <c r="L5352" s="444">
        <f t="shared" ca="1" si="184"/>
        <v>-2790236568672315.5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-2790236568672315.5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-11625985702801.314</v>
      </c>
      <c r="L5353" s="444">
        <f t="shared" ca="1" si="184"/>
        <v>-2801862554375117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-2801862554375117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-11674427309896.32</v>
      </c>
      <c r="L5354" s="444">
        <f t="shared" ca="1" si="184"/>
        <v>-2813536981685013.5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-2813536981685013.5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-11723070757020.889</v>
      </c>
      <c r="L5355" s="444">
        <f t="shared" ca="1" si="184"/>
        <v>-2825260052442034.5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-2825260052442034.5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-11771916885175.145</v>
      </c>
      <c r="L5356" s="444">
        <f t="shared" ca="1" si="184"/>
        <v>-2837031969327209.5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-2837031969327209.5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-11820966538863.373</v>
      </c>
      <c r="L5357" s="444">
        <f t="shared" ca="1" si="184"/>
        <v>-2848852935866073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-2848852935866073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-11870220566108.637</v>
      </c>
      <c r="L5358" s="444">
        <f t="shared" ca="1" si="184"/>
        <v>-2860723156432181.5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-2860723156432181.5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-11919679818467.422</v>
      </c>
      <c r="L5359" s="444">
        <f t="shared" ca="1" si="184"/>
        <v>-2872642836250649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-2872642836250649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-11969345151044.371</v>
      </c>
      <c r="L5360" s="444">
        <f t="shared" ca="1" si="184"/>
        <v>-2884612181401693.5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-2884612181401693.5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-12019217422507.057</v>
      </c>
      <c r="L5361" s="444">
        <f t="shared" ca="1" si="184"/>
        <v>-2896631398824200.5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-2896631398824200.5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-12069297495100.836</v>
      </c>
      <c r="L5362" s="444">
        <f t="shared" ca="1" si="184"/>
        <v>-2908700696319301.5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-2908700696319301.5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-12119586234663.756</v>
      </c>
      <c r="L5363" s="444">
        <f t="shared" ref="L5363:L5617" ca="1" si="189">I5363-J5363+K5363</f>
        <v>-2920820282553965.5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-2920820282553965.5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-12170084510641.523</v>
      </c>
      <c r="L5364" s="444">
        <f t="shared" ca="1" si="189"/>
        <v>-2932990367064607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-2932990367064607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-12220793196102.529</v>
      </c>
      <c r="L5365" s="444">
        <f t="shared" ca="1" si="189"/>
        <v>-2945211160260709.5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-2945211160260709.5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-12271713167752.957</v>
      </c>
      <c r="L5366" s="444">
        <f t="shared" ca="1" si="189"/>
        <v>-2957482873428462.5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-2957482873428462.5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-12322845305951.928</v>
      </c>
      <c r="L5367" s="444">
        <f t="shared" ca="1" si="189"/>
        <v>-2969805718734414.5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-2969805718734414.5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-12374190494726.727</v>
      </c>
      <c r="L5368" s="444">
        <f t="shared" ca="1" si="189"/>
        <v>-2982179909229141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-2982179909229141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-12425749621788.088</v>
      </c>
      <c r="L5369" s="444">
        <f t="shared" ca="1" si="189"/>
        <v>-2994605658850929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-2994605658850929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-12477523578545.537</v>
      </c>
      <c r="L5370" s="444">
        <f t="shared" ca="1" si="189"/>
        <v>-3007083182429474.5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-3007083182429474.5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-12529513260122.811</v>
      </c>
      <c r="L5371" s="444">
        <f t="shared" ca="1" si="189"/>
        <v>-3019612695689597.5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-3019612695689597.5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-12581719565373.322</v>
      </c>
      <c r="L5372" s="444">
        <f t="shared" ca="1" si="189"/>
        <v>-3032194415254971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-3032194415254971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-12634143396895.713</v>
      </c>
      <c r="L5373" s="444">
        <f t="shared" ca="1" si="189"/>
        <v>-3044828558651866.5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-3044828558651866.5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-12686785661049.443</v>
      </c>
      <c r="L5374" s="444">
        <f t="shared" ca="1" si="189"/>
        <v>-3057515344312916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-3057515344312916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-12739647267970.482</v>
      </c>
      <c r="L5375" s="444">
        <f t="shared" ca="1" si="189"/>
        <v>-3070254991580886.5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-3070254991580886.5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-12792729131587.027</v>
      </c>
      <c r="L5376" s="444">
        <f t="shared" ca="1" si="189"/>
        <v>-3083047720712473.5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-3083047720712473.5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-12846032169635.307</v>
      </c>
      <c r="L5377" s="444">
        <f t="shared" ca="1" si="189"/>
        <v>-3095893752882109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-3095893752882109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-12899557303675.453</v>
      </c>
      <c r="L5378" s="444">
        <f t="shared" ca="1" si="189"/>
        <v>-3108793310185784.5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-3108793310185784.5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-12953305459107.436</v>
      </c>
      <c r="L5379" s="444">
        <f t="shared" ca="1" si="189"/>
        <v>-3121746615644892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-3121746615644892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-13007277565187.051</v>
      </c>
      <c r="L5380" s="444">
        <f t="shared" ca="1" si="189"/>
        <v>-3134753893210079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-3134753893210079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-13061474555041.996</v>
      </c>
      <c r="L5381" s="444">
        <f t="shared" ca="1" si="189"/>
        <v>-3147815367765121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-3147815367765121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-13115897365688.004</v>
      </c>
      <c r="L5382" s="444">
        <f t="shared" ca="1" si="189"/>
        <v>-3160931265130809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-3160931265130809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-13170546938045.037</v>
      </c>
      <c r="L5383" s="444">
        <f t="shared" ca="1" si="189"/>
        <v>-3174101812068854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-3174101812068854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-13225424216953.559</v>
      </c>
      <c r="L5384" s="444">
        <f t="shared" ca="1" si="189"/>
        <v>-3187327236285807.5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-3187327236285807.5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-13280530151190.865</v>
      </c>
      <c r="L5385" s="444">
        <f t="shared" ca="1" si="189"/>
        <v>-3200607766436998.5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-3200607766436998.5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-13335865693487.494</v>
      </c>
      <c r="L5386" s="444">
        <f t="shared" ca="1" si="189"/>
        <v>-3213943632130486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-3213943632130486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-13391431800543.691</v>
      </c>
      <c r="L5387" s="444">
        <f t="shared" ca="1" si="189"/>
        <v>-3227335063931029.5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-3227335063931029.5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-13447229433045.957</v>
      </c>
      <c r="L5388" s="444">
        <f t="shared" ca="1" si="189"/>
        <v>-3240782293364075.5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-3240782293364075.5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-13503259555683.648</v>
      </c>
      <c r="L5389" s="444">
        <f t="shared" ca="1" si="189"/>
        <v>-3254285552919759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-3254285552919759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-13559523137165.662</v>
      </c>
      <c r="L5390" s="444">
        <f t="shared" ca="1" si="189"/>
        <v>-3267845076056924.5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-3267845076056924.5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-13616021150237.186</v>
      </c>
      <c r="L5391" s="444">
        <f t="shared" ca="1" si="189"/>
        <v>-3281461097207161.5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-3281461097207161.5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-13672754571696.506</v>
      </c>
      <c r="L5392" s="444">
        <f t="shared" ca="1" si="189"/>
        <v>-3295133851778858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-3295133851778858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-13729724382411.908</v>
      </c>
      <c r="L5393" s="444">
        <f t="shared" ca="1" si="189"/>
        <v>-3308863576161270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-3308863576161270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-13786931567338.625</v>
      </c>
      <c r="L5394" s="444">
        <f t="shared" ca="1" si="189"/>
        <v>-3322650507728608.5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-3322650507728608.5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-13844377115535.869</v>
      </c>
      <c r="L5395" s="444">
        <f t="shared" ca="1" si="189"/>
        <v>-3336494884844144.5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-3336494884844144.5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-13902062020183.936</v>
      </c>
      <c r="L5396" s="444">
        <f t="shared" ca="1" si="189"/>
        <v>-3350396946864328.5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-3350396946864328.5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-13959987278601.369</v>
      </c>
      <c r="L5397" s="444">
        <f t="shared" ca="1" si="189"/>
        <v>-3364356934142930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-3364356934142930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-14018153892262.209</v>
      </c>
      <c r="L5398" s="444">
        <f t="shared" ca="1" si="189"/>
        <v>-3378375088035192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-3378375088035192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-14076562866813.301</v>
      </c>
      <c r="L5399" s="444">
        <f t="shared" ca="1" si="189"/>
        <v>-3392451650902005.5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-3392451650902005.5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-14135215212091.689</v>
      </c>
      <c r="L5400" s="444">
        <f t="shared" ca="1" si="189"/>
        <v>-3406586866114097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-3406586866114097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-14194111942142.07</v>
      </c>
      <c r="L5401" s="444">
        <f t="shared" ca="1" si="189"/>
        <v>-3420780978056239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-3420780978056239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-14253254075234.328</v>
      </c>
      <c r="L5402" s="444">
        <f t="shared" ca="1" si="189"/>
        <v>-3435034232131473.5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-3435034232131473.5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-14312642633881.139</v>
      </c>
      <c r="L5403" s="444">
        <f t="shared" ca="1" si="189"/>
        <v>-3449346874765354.5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-3449346874765354.5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-14372278644855.643</v>
      </c>
      <c r="L5404" s="444">
        <f t="shared" ca="1" si="189"/>
        <v>-3463719153410210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-3463719153410210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-14432163139209.209</v>
      </c>
      <c r="L5405" s="444">
        <f t="shared" ca="1" si="189"/>
        <v>-3478151316549419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-3478151316549419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-14492297152289.246</v>
      </c>
      <c r="L5406" s="444">
        <f t="shared" ca="1" si="189"/>
        <v>-3492643613701708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-3492643613701708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-14552681723757.117</v>
      </c>
      <c r="L5407" s="444">
        <f t="shared" ca="1" si="189"/>
        <v>-3507196295425465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-3507196295425465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-14613317897606.104</v>
      </c>
      <c r="L5408" s="444">
        <f t="shared" ca="1" si="189"/>
        <v>-3521809613323071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-3521809613323071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-14674206722179.463</v>
      </c>
      <c r="L5409" s="444">
        <f t="shared" ca="1" si="189"/>
        <v>-3536483820045250.5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-3536483820045250.5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-14735349250188.543</v>
      </c>
      <c r="L5410" s="444">
        <f t="shared" ca="1" si="189"/>
        <v>-3551219169295439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-3551219169295439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-14796746538730.996</v>
      </c>
      <c r="L5411" s="444">
        <f t="shared" ca="1" si="189"/>
        <v>-3566015915834170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-3566015915834170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-14858399649309.043</v>
      </c>
      <c r="L5412" s="444">
        <f t="shared" ca="1" si="189"/>
        <v>-3580874315483479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-3580874315483479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-14920309647847.826</v>
      </c>
      <c r="L5413" s="444">
        <f t="shared" ca="1" si="189"/>
        <v>-3595794625131327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-3595794625131327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-14982477604713.861</v>
      </c>
      <c r="L5414" s="444">
        <f t="shared" ca="1" si="189"/>
        <v>-3610777102736041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-3610777102736041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-15044904594733.504</v>
      </c>
      <c r="L5415" s="444">
        <f t="shared" ca="1" si="189"/>
        <v>-3625822007330774.5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-3625822007330774.5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-15107591697211.561</v>
      </c>
      <c r="L5416" s="444">
        <f t="shared" ca="1" si="189"/>
        <v>-3640929599027986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-3640929599027986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-15170539995949.943</v>
      </c>
      <c r="L5417" s="444">
        <f t="shared" ca="1" si="189"/>
        <v>-3656100139023936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-3656100139023936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-15233750579266.4</v>
      </c>
      <c r="L5418" s="444">
        <f t="shared" ca="1" si="189"/>
        <v>-3671333889603202.5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-3671333889603202.5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-15297224540013.344</v>
      </c>
      <c r="L5419" s="444">
        <f t="shared" ca="1" si="189"/>
        <v>-3686631114143216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-3686631114143216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-15360962975596.732</v>
      </c>
      <c r="L5420" s="444">
        <f t="shared" ca="1" si="189"/>
        <v>-3701992077118812.5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-3701992077118812.5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-15424966987995.053</v>
      </c>
      <c r="L5421" s="444">
        <f t="shared" ca="1" si="189"/>
        <v>-3717417044106807.5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-3717417044106807.5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-15489237683778.361</v>
      </c>
      <c r="L5422" s="444">
        <f t="shared" ca="1" si="189"/>
        <v>-3732906281790586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-3732906281790586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-15553776174127.441</v>
      </c>
      <c r="L5423" s="444">
        <f t="shared" ca="1" si="189"/>
        <v>-3748460057964713.5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-3748460057964713.5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-15618583574852.973</v>
      </c>
      <c r="L5424" s="444">
        <f t="shared" ca="1" si="189"/>
        <v>-3764078641539566.5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-3764078641539566.5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-15683661006414.859</v>
      </c>
      <c r="L5425" s="444">
        <f t="shared" ca="1" si="189"/>
        <v>-3779762302545981.5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-3779762302545981.5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-15749009593941.588</v>
      </c>
      <c r="L5426" s="444">
        <f t="shared" ca="1" si="189"/>
        <v>-3795511312139923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-3795511312139923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-15814630467249.682</v>
      </c>
      <c r="L5427" s="444">
        <f t="shared" ca="1" si="189"/>
        <v>-3811325942607172.5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-3811325942607172.5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-15880524760863.221</v>
      </c>
      <c r="L5428" s="444">
        <f t="shared" ca="1" si="189"/>
        <v>-3827206467368035.5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-3827206467368035.5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-15946693614033.48</v>
      </c>
      <c r="L5429" s="444">
        <f t="shared" ca="1" si="189"/>
        <v>-3843153160982069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-3843153160982069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-16013138170758.621</v>
      </c>
      <c r="L5430" s="444">
        <f t="shared" ca="1" si="189"/>
        <v>-3859166299152827.5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-3859166299152827.5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-16079859579803.449</v>
      </c>
      <c r="L5431" s="444">
        <f t="shared" ca="1" si="189"/>
        <v>-3875246158732631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-3875246158732631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-16146858994719.297</v>
      </c>
      <c r="L5432" s="444">
        <f t="shared" ca="1" si="189"/>
        <v>-3891393017727350.5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-3891393017727350.5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-16214137573863.963</v>
      </c>
      <c r="L5433" s="444">
        <f t="shared" ca="1" si="189"/>
        <v>-3907607155301214.5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-3907607155301214.5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-16281696480421.725</v>
      </c>
      <c r="L5434" s="444">
        <f t="shared" ca="1" si="189"/>
        <v>-3923888851781636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-3923888851781636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-16349536882423.482</v>
      </c>
      <c r="L5435" s="444">
        <f t="shared" ca="1" si="189"/>
        <v>-3940238388664059.5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-3940238388664059.5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-16417659952766.914</v>
      </c>
      <c r="L5436" s="444">
        <f t="shared" ca="1" si="189"/>
        <v>-3956656048616826.5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-3956656048616826.5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-16486066869236.777</v>
      </c>
      <c r="L5437" s="444">
        <f t="shared" ca="1" si="189"/>
        <v>-3973142115486063.5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-3973142115486063.5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-16554758814525.264</v>
      </c>
      <c r="L5438" s="444">
        <f t="shared" ca="1" si="189"/>
        <v>-3989696874300589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-3989696874300589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-16623736976252.455</v>
      </c>
      <c r="L5439" s="444">
        <f t="shared" ca="1" si="189"/>
        <v>-4006320611276841.5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-4006320611276841.5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-16693002546986.842</v>
      </c>
      <c r="L5440" s="444">
        <f t="shared" ca="1" si="189"/>
        <v>-4023013613823828.5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-4023013613823828.5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-16762556724265.951</v>
      </c>
      <c r="L5441" s="444">
        <f t="shared" ca="1" si="189"/>
        <v>-4039776170548094.5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-4039776170548094.5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-16832400710617.061</v>
      </c>
      <c r="L5442" s="444">
        <f t="shared" ca="1" si="189"/>
        <v>-4056608571258711.5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-4056608571258711.5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-16902535713577.965</v>
      </c>
      <c r="L5443" s="444">
        <f t="shared" ca="1" si="189"/>
        <v>-4073511106972289.5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-4073511106972289.5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-16972962945717.873</v>
      </c>
      <c r="L5444" s="444">
        <f t="shared" ca="1" si="189"/>
        <v>-4090484069918007.5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-4090484069918007.5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-17043683624658.365</v>
      </c>
      <c r="L5445" s="444">
        <f t="shared" ca="1" si="189"/>
        <v>-4107527753542666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-4107527753542666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-17114698973094.441</v>
      </c>
      <c r="L5446" s="444">
        <f t="shared" ca="1" si="189"/>
        <v>-4124642452515760.5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-4124642452515760.5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-17186010218815.666</v>
      </c>
      <c r="L5447" s="444">
        <f t="shared" ca="1" si="189"/>
        <v>-4141828462734576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-4141828462734576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-17257618594727.398</v>
      </c>
      <c r="L5448" s="444">
        <f t="shared" ca="1" si="189"/>
        <v>-4159086081329303.5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-4159086081329303.5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-17329525338872.098</v>
      </c>
      <c r="L5449" s="444">
        <f t="shared" ca="1" si="189"/>
        <v>-4176415606668175.5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-4176415606668175.5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-17401731694450.73</v>
      </c>
      <c r="L5450" s="444">
        <f t="shared" ca="1" si="189"/>
        <v>-4193817338362626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-4193817338362626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-17474238909844.275</v>
      </c>
      <c r="L5451" s="444">
        <f t="shared" ca="1" si="189"/>
        <v>-4211291577272470.5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-4211291577272470.5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-17547048238635.291</v>
      </c>
      <c r="L5452" s="444">
        <f t="shared" ca="1" si="189"/>
        <v>-4228838625511106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-4228838625511106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-17620160939629.609</v>
      </c>
      <c r="L5453" s="444">
        <f t="shared" ca="1" si="189"/>
        <v>-4246458786450735.5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-4246458786450735.5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-17693578276878.063</v>
      </c>
      <c r="L5454" s="444">
        <f t="shared" ca="1" si="189"/>
        <v>-4264152364727613.5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-4264152364727613.5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-17767301519698.391</v>
      </c>
      <c r="L5455" s="444">
        <f t="shared" ca="1" si="189"/>
        <v>-4281919666247312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-4281919666247312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-17841331942697.133</v>
      </c>
      <c r="L5456" s="444">
        <f t="shared" ca="1" si="189"/>
        <v>-4299760998190009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-4299760998190009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-17915670825791.707</v>
      </c>
      <c r="L5457" s="444">
        <f t="shared" ca="1" si="189"/>
        <v>-4317676669015800.5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-4317676669015800.5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-17990319454232.5</v>
      </c>
      <c r="L5458" s="444">
        <f t="shared" ca="1" si="189"/>
        <v>-4335666988470033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-4335666988470033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-18065279118625.137</v>
      </c>
      <c r="L5459" s="444">
        <f t="shared" ca="1" si="189"/>
        <v>-4353732267588658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-4353732267588658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-18140551114952.742</v>
      </c>
      <c r="L5460" s="444">
        <f t="shared" ca="1" si="189"/>
        <v>-4371872818703610.5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-4371872818703610.5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-18216136744598.375</v>
      </c>
      <c r="L5461" s="444">
        <f t="shared" ca="1" si="189"/>
        <v>-4390088955448209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-4390088955448209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-18292037314367.539</v>
      </c>
      <c r="L5462" s="444">
        <f t="shared" ca="1" si="189"/>
        <v>-4408380992762576.5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-4408380992762576.5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-18368254136510.734</v>
      </c>
      <c r="L5463" s="444">
        <f t="shared" ca="1" si="189"/>
        <v>-4426749246899087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-4426749246899087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-18444788528746.199</v>
      </c>
      <c r="L5464" s="444">
        <f t="shared" ca="1" si="189"/>
        <v>-4445194035427833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-4445194035427833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-18521641814282.637</v>
      </c>
      <c r="L5465" s="444">
        <f t="shared" ca="1" si="189"/>
        <v>-4463715677242115.5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-4463715677242115.5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-18598815321842.145</v>
      </c>
      <c r="L5466" s="444">
        <f t="shared" ca="1" si="189"/>
        <v>-4482314492563957.5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-4482314492563957.5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-18676310385683.156</v>
      </c>
      <c r="L5467" s="444">
        <f t="shared" ca="1" si="189"/>
        <v>-4500990802949640.5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-4500990802949640.5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-18754128345623.5</v>
      </c>
      <c r="L5468" s="444">
        <f t="shared" ca="1" si="189"/>
        <v>-4519744931295264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-4519744931295264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-18832270547063.602</v>
      </c>
      <c r="L5469" s="444">
        <f t="shared" ca="1" si="189"/>
        <v>-4538577201842328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-4538577201842328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-18910738341009.699</v>
      </c>
      <c r="L5470" s="444">
        <f t="shared" ca="1" si="189"/>
        <v>-4557487940183338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-4557487940183338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-18989533084097.242</v>
      </c>
      <c r="L5471" s="444">
        <f t="shared" ca="1" si="189"/>
        <v>-4576477473267435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-4576477473267435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-19068656138614.313</v>
      </c>
      <c r="L5472" s="444">
        <f t="shared" ca="1" si="189"/>
        <v>-4595546129406049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-4595546129406049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-19148108872525.203</v>
      </c>
      <c r="L5473" s="444">
        <f t="shared" ca="1" si="189"/>
        <v>-4614694238278574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-4614694238278574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-19227892659494.059</v>
      </c>
      <c r="L5474" s="444">
        <f t="shared" ca="1" si="189"/>
        <v>-4633922130938068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-4633922130938068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-19308008878908.617</v>
      </c>
      <c r="L5475" s="444">
        <f t="shared" ca="1" si="189"/>
        <v>-4653230139816977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-4653230139816977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-19388458915904.07</v>
      </c>
      <c r="L5476" s="444">
        <f t="shared" ca="1" si="189"/>
        <v>-4672618598732881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-4672618598732881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-19469244161387.004</v>
      </c>
      <c r="L5477" s="444">
        <f t="shared" ca="1" si="189"/>
        <v>-4692087842894268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-4692087842894268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-19550366012059.449</v>
      </c>
      <c r="L5478" s="444">
        <f t="shared" ca="1" si="189"/>
        <v>-4711638208906327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-4711638208906327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-19631825870443.027</v>
      </c>
      <c r="L5479" s="444">
        <f t="shared" ca="1" si="189"/>
        <v>-4731270034776770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-4731270034776770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-19713625144903.207</v>
      </c>
      <c r="L5480" s="444">
        <f t="shared" ca="1" si="189"/>
        <v>-4750983659921673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-4750983659921673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-19795765249673.637</v>
      </c>
      <c r="L5481" s="444">
        <f t="shared" ca="1" si="189"/>
        <v>-4770779425171347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-4770779425171347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-19878247604880.613</v>
      </c>
      <c r="L5482" s="444">
        <f t="shared" ca="1" si="189"/>
        <v>-4790657672776228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-4790657672776228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-19961073636567.617</v>
      </c>
      <c r="L5483" s="444">
        <f t="shared" ca="1" si="189"/>
        <v>-4810618746412796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-4810618746412796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-20044244776719.984</v>
      </c>
      <c r="L5484" s="444">
        <f t="shared" ca="1" si="189"/>
        <v>-4830662991189516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-4830662991189516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-20127762463289.648</v>
      </c>
      <c r="L5485" s="444">
        <f t="shared" ca="1" si="189"/>
        <v>-4850790753652806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-4850790753652806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-20211628140220.023</v>
      </c>
      <c r="L5486" s="444">
        <f t="shared" ca="1" si="189"/>
        <v>-4871002381793026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-4871002381793026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-20295843257470.941</v>
      </c>
      <c r="L5487" s="444">
        <f t="shared" ca="1" si="189"/>
        <v>-4891298225050497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-4891298225050497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-20380409271043.738</v>
      </c>
      <c r="L5488" s="444">
        <f t="shared" ca="1" si="189"/>
        <v>-4911678634321541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-4911678634321541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-20465327643006.422</v>
      </c>
      <c r="L5489" s="444">
        <f t="shared" ca="1" si="189"/>
        <v>-4932143961964547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-4932143961964547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-20550599841518.945</v>
      </c>
      <c r="L5490" s="444">
        <f t="shared" ca="1" si="189"/>
        <v>-4952694561806066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-4952694561806066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-20636227340858.609</v>
      </c>
      <c r="L5491" s="444">
        <f t="shared" ca="1" si="189"/>
        <v>-4973330789146925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-4973330789146925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-20722211621445.52</v>
      </c>
      <c r="L5492" s="444">
        <f t="shared" ca="1" si="189"/>
        <v>-4994053000768371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-4994053000768371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-20808554169868.211</v>
      </c>
      <c r="L5493" s="444">
        <f t="shared" ca="1" si="189"/>
        <v>-5014861554938239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-5014861554938239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-20895256478909.328</v>
      </c>
      <c r="L5494" s="444">
        <f t="shared" ca="1" si="189"/>
        <v>-5035756811417148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-5035756811417148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-20982320047571.449</v>
      </c>
      <c r="L5495" s="444">
        <f t="shared" ca="1" si="189"/>
        <v>-5056739131464719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-5056739131464719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-21069746381102.996</v>
      </c>
      <c r="L5496" s="444">
        <f t="shared" ca="1" si="189"/>
        <v>-5077808877845822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-5077808877845822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-21157536991024.258</v>
      </c>
      <c r="L5497" s="444">
        <f t="shared" ca="1" si="189"/>
        <v>-5098966414836846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-5098966414836846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-21245693395153.523</v>
      </c>
      <c r="L5498" s="444">
        <f t="shared" ca="1" si="189"/>
        <v>-5120212108232000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-5120212108232000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-21334217117633.332</v>
      </c>
      <c r="L5499" s="444">
        <f t="shared" ca="1" si="189"/>
        <v>-5141546325349633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-5141546325349633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-21423109688956.805</v>
      </c>
      <c r="L5500" s="444">
        <f t="shared" ca="1" si="189"/>
        <v>-5162969435038590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-5162969435038590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-21512372645994.125</v>
      </c>
      <c r="L5501" s="444">
        <f t="shared" ca="1" si="189"/>
        <v>-5184481807684584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-5184481807684584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-21602007532019.102</v>
      </c>
      <c r="L5502" s="444">
        <f t="shared" ca="1" si="189"/>
        <v>-5206083815216603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-5206083815216603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-21692015896735.844</v>
      </c>
      <c r="L5503" s="444">
        <f t="shared" ca="1" si="189"/>
        <v>-5227775831113339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-5227775831113339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-21782399296305.578</v>
      </c>
      <c r="L5504" s="444">
        <f t="shared" ca="1" si="189"/>
        <v>-5249558230409645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-5249558230409645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-21873159293373.52</v>
      </c>
      <c r="L5505" s="444">
        <f t="shared" ca="1" si="189"/>
        <v>-5271431389703019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-5271431389703019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-21964297457095.914</v>
      </c>
      <c r="L5506" s="444">
        <f t="shared" ca="1" si="189"/>
        <v>-5293395687160115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-5293395687160115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-22055815363167.145</v>
      </c>
      <c r="L5507" s="444">
        <f t="shared" ca="1" si="189"/>
        <v>-5315451502523282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-5315451502523282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-22147714593847.008</v>
      </c>
      <c r="L5508" s="444">
        <f t="shared" ca="1" si="189"/>
        <v>-5337599217117129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-5337599217117129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-22239996737988.039</v>
      </c>
      <c r="L5509" s="444">
        <f t="shared" ca="1" si="189"/>
        <v>-5359839213855117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-5359839213855117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-22332663391062.988</v>
      </c>
      <c r="L5510" s="444">
        <f t="shared" ca="1" si="189"/>
        <v>-5382171877246180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-5382171877246180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-22425716155192.418</v>
      </c>
      <c r="L5511" s="444">
        <f t="shared" ca="1" si="189"/>
        <v>-5404597593401372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-5404597593401372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-22519156639172.383</v>
      </c>
      <c r="L5512" s="444">
        <f t="shared" ca="1" si="189"/>
        <v>-5427116750040544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-5427116750040544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-22612986458502.266</v>
      </c>
      <c r="L5513" s="444">
        <f t="shared" ca="1" si="189"/>
        <v>-5449729736499046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-5449729736499046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-22707207235412.691</v>
      </c>
      <c r="L5514" s="444">
        <f t="shared" ca="1" si="189"/>
        <v>-5472436943734459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-5472436943734459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-22801820598893.578</v>
      </c>
      <c r="L5515" s="444">
        <f t="shared" ca="1" si="189"/>
        <v>-5495238764333353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-5495238764333353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-22896828184722.305</v>
      </c>
      <c r="L5516" s="444">
        <f t="shared" ca="1" si="189"/>
        <v>-5518135592518075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-5518135592518075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-22992231635491.98</v>
      </c>
      <c r="L5517" s="444">
        <f t="shared" ca="1" si="189"/>
        <v>-5541127824153567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-5541127824153567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-23088032600639.863</v>
      </c>
      <c r="L5518" s="444">
        <f t="shared" ca="1" si="189"/>
        <v>-5564215856754207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-5564215856754207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-23184232736475.863</v>
      </c>
      <c r="L5519" s="444">
        <f t="shared" ca="1" si="189"/>
        <v>-5587400089490683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-5587400089490683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-23280833706211.18</v>
      </c>
      <c r="L5520" s="444">
        <f t="shared" ca="1" si="189"/>
        <v>-5610680923196894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-5610680923196894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-23377837179987.059</v>
      </c>
      <c r="L5521" s="444">
        <f t="shared" ca="1" si="189"/>
        <v>-5634058760376881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-5634058760376881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-23475244834903.672</v>
      </c>
      <c r="L5522" s="444">
        <f t="shared" ca="1" si="189"/>
        <v>-5657534005211785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-5657534005211785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-23573058355049.105</v>
      </c>
      <c r="L5523" s="444">
        <f t="shared" ca="1" si="189"/>
        <v>-5681107063566834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-5681107063566834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-23671279431528.477</v>
      </c>
      <c r="L5524" s="444">
        <f t="shared" ca="1" si="189"/>
        <v>-5704778342998362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-5704778342998362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-23769909762493.176</v>
      </c>
      <c r="L5525" s="444">
        <f t="shared" ca="1" si="189"/>
        <v>-5728548252760855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-5728548252760855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-23868951053170.23</v>
      </c>
      <c r="L5526" s="444">
        <f t="shared" ca="1" si="189"/>
        <v>-5752417203814025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-5752417203814025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-23968405015891.77</v>
      </c>
      <c r="L5527" s="444">
        <f t="shared" ca="1" si="189"/>
        <v>-5776385608829917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-5776385608829917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-24068273370124.652</v>
      </c>
      <c r="L5528" s="444">
        <f t="shared" ca="1" si="189"/>
        <v>-5800453882200042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-5800453882200042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-24168557842500.176</v>
      </c>
      <c r="L5529" s="444">
        <f t="shared" ca="1" si="189"/>
        <v>-5824622440042542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-5824622440042542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-24269260166843.926</v>
      </c>
      <c r="L5530" s="444">
        <f t="shared" ca="1" si="189"/>
        <v>-5848891700209386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-5848891700209386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-24370382084205.773</v>
      </c>
      <c r="L5531" s="444">
        <f t="shared" ca="1" si="189"/>
        <v>-5873262082293592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-5873262082293592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-24471925342889.965</v>
      </c>
      <c r="L5532" s="444">
        <f t="shared" ca="1" si="189"/>
        <v>-5897734007636482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-5897734007636482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-24573891698485.34</v>
      </c>
      <c r="L5533" s="444">
        <f t="shared" ca="1" si="189"/>
        <v>-5922307899334967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-5922307899334967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-24676282913895.695</v>
      </c>
      <c r="L5534" s="444">
        <f t="shared" ca="1" si="189"/>
        <v>-5946984182248863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-5946984182248863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-24779100759370.262</v>
      </c>
      <c r="L5535" s="444">
        <f t="shared" ca="1" si="189"/>
        <v>-5971763283008233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-5971763283008233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-24882347012534.305</v>
      </c>
      <c r="L5536" s="444">
        <f t="shared" ca="1" si="189"/>
        <v>-5996645630020767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-5996645630020767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-24986023458419.863</v>
      </c>
      <c r="L5537" s="444">
        <f t="shared" ca="1" si="189"/>
        <v>-6021631653479187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-6021631653479187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-25090131889496.613</v>
      </c>
      <c r="L5538" s="444">
        <f t="shared" ca="1" si="189"/>
        <v>-6046721785368684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-6046721785368684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-25194674105702.852</v>
      </c>
      <c r="L5539" s="444">
        <f t="shared" ca="1" si="189"/>
        <v>-6071916459474387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-6071916459474387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-25299651914476.613</v>
      </c>
      <c r="L5540" s="444">
        <f t="shared" ca="1" si="189"/>
        <v>-6097216111388864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-6097216111388864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-25405067130786.934</v>
      </c>
      <c r="L5541" s="444">
        <f t="shared" ca="1" si="189"/>
        <v>-6122621178519651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-6122621178519651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-25510921577165.211</v>
      </c>
      <c r="L5542" s="444">
        <f t="shared" ca="1" si="189"/>
        <v>-6148132100096816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-6148132100096816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-25617217083736.734</v>
      </c>
      <c r="L5543" s="444">
        <f t="shared" ca="1" si="189"/>
        <v>-6173749317180553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-6173749317180553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-25723955488252.305</v>
      </c>
      <c r="L5544" s="444">
        <f t="shared" ca="1" si="189"/>
        <v>-6199473272668805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-6199473272668805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-25831138636120.02</v>
      </c>
      <c r="L5545" s="444">
        <f t="shared" ca="1" si="189"/>
        <v>-6225304411304925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-6225304411304925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-25938768380437.188</v>
      </c>
      <c r="L5546" s="444">
        <f t="shared" ca="1" si="189"/>
        <v>-6251243179685362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-6251243179685362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-26046846582022.34</v>
      </c>
      <c r="L5547" s="444">
        <f t="shared" ca="1" si="189"/>
        <v>-6277290026267384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-6277290026267384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-26155375109447.434</v>
      </c>
      <c r="L5548" s="444">
        <f t="shared" ca="1" si="189"/>
        <v>-6303445401376831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-6303445401376831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-26264355839070.129</v>
      </c>
      <c r="L5549" s="444">
        <f t="shared" ca="1" si="189"/>
        <v>-6329709757215901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-6329709757215901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-26373790655066.254</v>
      </c>
      <c r="L5550" s="444">
        <f t="shared" ca="1" si="189"/>
        <v>-6356083547870967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-6356083547870967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-26483681449462.363</v>
      </c>
      <c r="L5551" s="444">
        <f t="shared" ca="1" si="189"/>
        <v>-6382567229320429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-6382567229320429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-26594030122168.453</v>
      </c>
      <c r="L5552" s="444">
        <f t="shared" ca="1" si="189"/>
        <v>-6409161259442597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-6409161259442597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-26704838581010.82</v>
      </c>
      <c r="L5553" s="444">
        <f t="shared" ca="1" si="189"/>
        <v>-6435866098023608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-6435866098023608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-26816108741765.031</v>
      </c>
      <c r="L5554" s="444">
        <f t="shared" ca="1" si="189"/>
        <v>-6462682206765373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-6462682206765373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-26927842528189.055</v>
      </c>
      <c r="L5555" s="444">
        <f t="shared" ca="1" si="189"/>
        <v>-6489610049293562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-6489610049293562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-27040041872056.508</v>
      </c>
      <c r="L5556" s="444">
        <f t="shared" ca="1" si="189"/>
        <v>-6516650091165619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-6516650091165619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-27152708713190.078</v>
      </c>
      <c r="L5557" s="444">
        <f t="shared" ca="1" si="189"/>
        <v>-6543802799878809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-6543802799878809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-27265844999495.039</v>
      </c>
      <c r="L5558" s="444">
        <f t="shared" ca="1" si="189"/>
        <v>-6571068644878304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-6571068644878304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-27379452686992.934</v>
      </c>
      <c r="L5559" s="444">
        <f t="shared" ca="1" si="189"/>
        <v>-6598448097565297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-6598448097565297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-27493533739855.402</v>
      </c>
      <c r="L5560" s="444">
        <f t="shared" ca="1" si="189"/>
        <v>-6625941631305152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-6625941631305152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-27608090130438.133</v>
      </c>
      <c r="L5561" s="444">
        <f t="shared" ca="1" si="189"/>
        <v>-6653549721435590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-6653549721435590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-27723123839314.957</v>
      </c>
      <c r="L5562" s="444">
        <f t="shared" ca="1" si="189"/>
        <v>-6681272845274905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-6681272845274905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-27838636855312.105</v>
      </c>
      <c r="L5563" s="444">
        <f t="shared" ca="1" si="189"/>
        <v>-6709111482130217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-6709111482130217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-27954631175542.57</v>
      </c>
      <c r="L5564" s="444">
        <f t="shared" ca="1" si="189"/>
        <v>-6737066113305760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-6737066113305760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-28071108805440.668</v>
      </c>
      <c r="L5565" s="444">
        <f t="shared" ca="1" si="189"/>
        <v>-6765137222111201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-6765137222111201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-28188071758796.672</v>
      </c>
      <c r="L5566" s="444">
        <f t="shared" ca="1" si="189"/>
        <v>-6793325293869998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-6793325293869998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-28305522057791.656</v>
      </c>
      <c r="L5567" s="444">
        <f t="shared" ca="1" si="189"/>
        <v>-6821630815927790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-6821630815927790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-28423461733032.457</v>
      </c>
      <c r="L5568" s="444">
        <f t="shared" ca="1" si="189"/>
        <v>-6850054277660822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-6850054277660822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-28541892823586.758</v>
      </c>
      <c r="L5569" s="444">
        <f t="shared" ca="1" si="189"/>
        <v>-6878596170484409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-6878596170484409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-28660817377018.371</v>
      </c>
      <c r="L5570" s="444">
        <f t="shared" ca="1" si="189"/>
        <v>-6907256987861427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-6907256987861427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-28780237449422.613</v>
      </c>
      <c r="L5571" s="444">
        <f t="shared" ca="1" si="189"/>
        <v>-6936037225310850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-6936037225310850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-28900155105461.875</v>
      </c>
      <c r="L5572" s="444">
        <f t="shared" ca="1" si="189"/>
        <v>-6964937380416312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-6964937380416312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-29020572418401.301</v>
      </c>
      <c r="L5573" s="444">
        <f t="shared" ca="1" si="189"/>
        <v>-6993957952834713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-6993957952834713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-29141491470144.637</v>
      </c>
      <c r="L5574" s="444">
        <f t="shared" ca="1" si="189"/>
        <v>-7023099444304858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-7023099444304858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-29262914351270.242</v>
      </c>
      <c r="L5575" s="444">
        <f t="shared" ca="1" si="189"/>
        <v>-7052362358656128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-7052362358656128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-29384843161067.199</v>
      </c>
      <c r="L5576" s="444">
        <f t="shared" ca="1" si="189"/>
        <v>-7081747201817195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-7081747201817195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-29507280007571.645</v>
      </c>
      <c r="L5577" s="444">
        <f t="shared" ca="1" si="189"/>
        <v>-7111254481824767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-7111254481824767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-29630227007603.191</v>
      </c>
      <c r="L5578" s="444">
        <f t="shared" ca="1" si="189"/>
        <v>-7140884708832370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-7140884708832370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-29753686286801.543</v>
      </c>
      <c r="L5579" s="444">
        <f t="shared" ca="1" si="189"/>
        <v>-7170638395119172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-7170638395119172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-29877659979663.219</v>
      </c>
      <c r="L5580" s="444">
        <f t="shared" ca="1" si="189"/>
        <v>-7200516055098835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-7200516055098835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-30002150229578.48</v>
      </c>
      <c r="L5581" s="444">
        <f t="shared" ca="1" si="189"/>
        <v>-7230518205328413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-7230518205328413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-30127159188868.387</v>
      </c>
      <c r="L5582" s="444">
        <f t="shared" ca="1" si="189"/>
        <v>-7260645364517281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-7260645364517281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-30252689018822.008</v>
      </c>
      <c r="L5583" s="444">
        <f t="shared" ca="1" si="189"/>
        <v>-7290898053536103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-7290898053536103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-30378741889733.762</v>
      </c>
      <c r="L5584" s="444">
        <f t="shared" ca="1" si="189"/>
        <v>-7321276795425837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-7321276795425837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-30505319980940.984</v>
      </c>
      <c r="L5585" s="444">
        <f t="shared" ca="1" si="189"/>
        <v>-7351782115406778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-7351782115406778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-30632425480861.574</v>
      </c>
      <c r="L5586" s="444">
        <f t="shared" ca="1" si="189"/>
        <v>-7382414540887640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-7382414540887640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-30760060587031.832</v>
      </c>
      <c r="L5587" s="444">
        <f t="shared" ca="1" si="189"/>
        <v>-7413174601474672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-7413174601474672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-30888227506144.461</v>
      </c>
      <c r="L5588" s="444">
        <f t="shared" ca="1" si="189"/>
        <v>-7444062828980816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-7444062828980816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-31016928454086.734</v>
      </c>
      <c r="L5589" s="444">
        <f t="shared" ca="1" si="189"/>
        <v>-7475079757434903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-7475079757434903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-31146165655978.762</v>
      </c>
      <c r="L5590" s="444">
        <f t="shared" ca="1" si="189"/>
        <v>-7506225923090882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-7506225923090882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-31275941346212.008</v>
      </c>
      <c r="L5591" s="444">
        <f t="shared" ca="1" si="189"/>
        <v>-7537501864437094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-7537501864437094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-31406257768487.891</v>
      </c>
      <c r="L5592" s="444">
        <f t="shared" ca="1" si="189"/>
        <v>-7568908122205582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-7568908122205582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-31537117175856.59</v>
      </c>
      <c r="L5593" s="444">
        <f t="shared" ca="1" si="189"/>
        <v>-7600445239381439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-7600445239381439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-31668521830755.996</v>
      </c>
      <c r="L5594" s="444">
        <f t="shared" ca="1" si="189"/>
        <v>-7632113761212195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-7632113761212195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-31800474005050.816</v>
      </c>
      <c r="L5595" s="444">
        <f t="shared" ca="1" si="189"/>
        <v>-7663914235217246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-7663914235217246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-31932975980071.859</v>
      </c>
      <c r="L5596" s="444">
        <f t="shared" ca="1" si="189"/>
        <v>-7695847211197318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-7695847211197318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-32066030046655.496</v>
      </c>
      <c r="L5597" s="444">
        <f t="shared" ca="1" si="189"/>
        <v>-7727913241243973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-7727913241243973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-32199638505183.223</v>
      </c>
      <c r="L5598" s="444">
        <f t="shared" ca="1" si="189"/>
        <v>-7760112879749156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-7760112879749156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-32333803665621.484</v>
      </c>
      <c r="L5599" s="444">
        <f t="shared" ca="1" si="189"/>
        <v>-7792446683414777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-7792446683414777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-32468527847561.57</v>
      </c>
      <c r="L5600" s="444">
        <f t="shared" ca="1" si="189"/>
        <v>-7824915211262339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-7824915211262339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-32603813380259.746</v>
      </c>
      <c r="L5601" s="444">
        <f t="shared" ca="1" si="189"/>
        <v>-7857519024642599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-7857519024642599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-32739662602677.496</v>
      </c>
      <c r="L5602" s="444">
        <f t="shared" ca="1" si="189"/>
        <v>-7890258687245276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-7890258687245276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-32876077863521.984</v>
      </c>
      <c r="L5603" s="444">
        <f t="shared" ca="1" si="189"/>
        <v>-7923134765108798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-7923134765108798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-33013061521286.66</v>
      </c>
      <c r="L5604" s="444">
        <f t="shared" ca="1" si="189"/>
        <v>-7956147826630085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-7956147826630085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-33150615944292.02</v>
      </c>
      <c r="L5605" s="444">
        <f t="shared" ca="1" si="189"/>
        <v>-7989298442574377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-7989298442574377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-33288743510726.57</v>
      </c>
      <c r="L5606" s="444">
        <f t="shared" ca="1" si="189"/>
        <v>-8022587186085104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-8022587186085104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-33427446608687.934</v>
      </c>
      <c r="L5607" s="444">
        <f t="shared" ca="1" si="189"/>
        <v>-8056014632693792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-8056014632693792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-33566727636224.133</v>
      </c>
      <c r="L5608" s="444">
        <f t="shared" ca="1" si="189"/>
        <v>-8089581360330016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-8089581360330016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-33706589001375.063</v>
      </c>
      <c r="L5609" s="444">
        <f t="shared" ca="1" si="189"/>
        <v>-8123287949331391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-8123287949331391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-33847033122214.133</v>
      </c>
      <c r="L5610" s="444">
        <f t="shared" ca="1" si="189"/>
        <v>-8157134982453605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-8157134982453605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-33988062426890.016</v>
      </c>
      <c r="L5611" s="444">
        <f t="shared" ca="1" si="189"/>
        <v>-8191123044880495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-8191123044880495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-34129679353668.73</v>
      </c>
      <c r="L5612" s="444">
        <f t="shared" ca="1" si="189"/>
        <v>-8225252724234164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-8225252724234164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-34271886350975.684</v>
      </c>
      <c r="L5613" s="444">
        <f t="shared" ca="1" si="189"/>
        <v>-8259524610585140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-8259524610585140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-34414685877438.082</v>
      </c>
      <c r="L5614" s="444">
        <f t="shared" ca="1" si="189"/>
        <v>-8293939296462578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-8293939296462578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-34558080401927.406</v>
      </c>
      <c r="L5615" s="444">
        <f t="shared" ca="1" si="189"/>
        <v>-8328497376864505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-8328497376864505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-34702072403602.105</v>
      </c>
      <c r="L5616" s="444">
        <f t="shared" ca="1" si="189"/>
        <v>-8363199449268107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-8363199449268107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-34846664371950.441</v>
      </c>
      <c r="L5617" s="444">
        <f t="shared" ca="1" si="189"/>
        <v>-8398046113640057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-8398046113640057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-34991858806833.566</v>
      </c>
      <c r="L5618" s="444">
        <f t="shared" ref="L5618:L5872" ca="1" si="194">I5618-J5618+K5618</f>
        <v>-8433037972446891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-8433037972446891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-35137658218528.707</v>
      </c>
      <c r="L5619" s="444">
        <f t="shared" ca="1" si="194"/>
        <v>-8468175630665420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-8468175630665420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-35284065127772.586</v>
      </c>
      <c r="L5620" s="444">
        <f t="shared" ca="1" si="194"/>
        <v>-8503459695793193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-8503459695793193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-35431082065804.969</v>
      </c>
      <c r="L5621" s="444">
        <f t="shared" ca="1" si="194"/>
        <v>-8538890777858998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-8538890777858998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-35578711574412.492</v>
      </c>
      <c r="L5622" s="444">
        <f t="shared" ca="1" si="194"/>
        <v>-8574469489433410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-8574469489433410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-35726956205972.539</v>
      </c>
      <c r="L5623" s="444">
        <f t="shared" ca="1" si="194"/>
        <v>-8610196445639383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-8610196445639383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-35875818523497.43</v>
      </c>
      <c r="L5624" s="444">
        <f t="shared" ca="1" si="194"/>
        <v>-8646072264162880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-8646072264162880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-36025301100678.664</v>
      </c>
      <c r="L5625" s="444">
        <f t="shared" ca="1" si="194"/>
        <v>-8682097565263559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-8682097565263559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-36175406521931.492</v>
      </c>
      <c r="L5626" s="444">
        <f t="shared" ca="1" si="194"/>
        <v>-8718272971785490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-8718272971785490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-36326137382439.547</v>
      </c>
      <c r="L5627" s="444">
        <f t="shared" ca="1" si="194"/>
        <v>-8754599109167930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-8754599109167930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-36477496288199.711</v>
      </c>
      <c r="L5628" s="444">
        <f t="shared" ca="1" si="194"/>
        <v>-8791076605456130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-8791076605456130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-36629485856067.211</v>
      </c>
      <c r="L5629" s="444">
        <f t="shared" ca="1" si="194"/>
        <v>-8827706091312197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-8827706091312197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-36782108713800.813</v>
      </c>
      <c r="L5630" s="444">
        <f t="shared" ca="1" si="194"/>
        <v>-8864488200025998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-8864488200025998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-36935367500108.32</v>
      </c>
      <c r="L5631" s="444">
        <f t="shared" ca="1" si="194"/>
        <v>-8901423567526106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-8901423567526106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-37089264864692.109</v>
      </c>
      <c r="L5632" s="444">
        <f t="shared" ca="1" si="194"/>
        <v>-8938512832390798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-8938512832390798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-37243803468294.984</v>
      </c>
      <c r="L5633" s="444">
        <f t="shared" ca="1" si="194"/>
        <v>-8975756635859093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-8975756635859093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-37398985982746.219</v>
      </c>
      <c r="L5634" s="444">
        <f t="shared" ca="1" si="194"/>
        <v>-9013155621841840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-9013155621841840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-37554815091007.664</v>
      </c>
      <c r="L5635" s="444">
        <f t="shared" ca="1" si="194"/>
        <v>-9050710436932848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-9050710436932848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-37711293487220.203</v>
      </c>
      <c r="L5636" s="444">
        <f t="shared" ca="1" si="194"/>
        <v>-9088421730420068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-9088421730420068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-37868423876750.281</v>
      </c>
      <c r="L5637" s="444">
        <f t="shared" ca="1" si="194"/>
        <v>-9126290154296818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-9126290154296818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-38026208976236.742</v>
      </c>
      <c r="L5638" s="444">
        <f t="shared" ca="1" si="194"/>
        <v>-9164316363273054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-9164316363273054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-38184651513637.727</v>
      </c>
      <c r="L5639" s="444">
        <f t="shared" ca="1" si="194"/>
        <v>-9202501014786692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-9202501014786692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-38343754228277.883</v>
      </c>
      <c r="L5640" s="444">
        <f t="shared" ca="1" si="194"/>
        <v>-9240844769014970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-9240844769014970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-38503519870895.711</v>
      </c>
      <c r="L5641" s="444">
        <f t="shared" ca="1" si="194"/>
        <v>-9279348288885866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-9279348288885866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-38663951203691.109</v>
      </c>
      <c r="L5642" s="444">
        <f t="shared" ca="1" si="194"/>
        <v>-9318012240089558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-9318012240089558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-38825051000373.156</v>
      </c>
      <c r="L5643" s="444">
        <f t="shared" ca="1" si="194"/>
        <v>-9356837291089932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-9356837291089932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-38986822046208.047</v>
      </c>
      <c r="L5644" s="444">
        <f t="shared" ca="1" si="194"/>
        <v>-9395824113136140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-9395824113136140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-39149267138067.25</v>
      </c>
      <c r="L5645" s="444">
        <f t="shared" ca="1" si="194"/>
        <v>-9434973380274208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-9434973380274208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-39312389084475.867</v>
      </c>
      <c r="L5646" s="444">
        <f t="shared" ca="1" si="194"/>
        <v>-9474285769358684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-9474285769358684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-39476190705661.18</v>
      </c>
      <c r="L5647" s="444">
        <f t="shared" ca="1" si="194"/>
        <v>-9513761960064346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-9513761960064346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-39640674833601.438</v>
      </c>
      <c r="L5648" s="444">
        <f t="shared" ca="1" si="194"/>
        <v>-9553402634897948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-9553402634897948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-39805844312074.781</v>
      </c>
      <c r="L5649" s="444">
        <f t="shared" ca="1" si="194"/>
        <v>-9593208479210022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-9593208479210022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-39971701996708.422</v>
      </c>
      <c r="L5650" s="444">
        <f t="shared" ca="1" si="194"/>
        <v>-9633180181206730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-9633180181206730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-40138250755028.039</v>
      </c>
      <c r="L5651" s="444">
        <f t="shared" ca="1" si="194"/>
        <v>-9673318431961758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-9673318431961758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-40305493466507.328</v>
      </c>
      <c r="L5652" s="444">
        <f t="shared" ca="1" si="194"/>
        <v>-9713623925428266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-9713623925428266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-40473433022617.773</v>
      </c>
      <c r="L5653" s="444">
        <f t="shared" ca="1" si="194"/>
        <v>-9754097358450884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-9754097358450884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-40642072326878.68</v>
      </c>
      <c r="L5654" s="444">
        <f t="shared" ca="1" si="194"/>
        <v>-9794739430777762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-9794739430777762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-40811414294907.344</v>
      </c>
      <c r="L5655" s="444">
        <f t="shared" ca="1" si="194"/>
        <v>-9835550845072670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-9835550845072670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-40981461854469.461</v>
      </c>
      <c r="L5656" s="444">
        <f t="shared" ca="1" si="194"/>
        <v>-9876532306927140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-9876532306927140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-41152217945529.75</v>
      </c>
      <c r="L5657" s="444">
        <f t="shared" ca="1" si="194"/>
        <v>-9917684524872670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-9917684524872670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-41323685520302.789</v>
      </c>
      <c r="L5658" s="444">
        <f t="shared" ca="1" si="194"/>
        <v>-9959008210392972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-9959008210392972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-41495867543304.047</v>
      </c>
      <c r="L5659" s="444">
        <f t="shared" ca="1" si="194"/>
        <v>-1.0000504077936276E+16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-1.0000504077936276E+16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-41668766991401.148</v>
      </c>
      <c r="L5660" s="444">
        <f t="shared" ca="1" si="194"/>
        <v>-1.0042172844927678E+16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-1.0042172844927678E+16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-41842386853865.328</v>
      </c>
      <c r="L5661" s="444">
        <f t="shared" ca="1" si="194"/>
        <v>-1.0084015231781544E+16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-1.0084015231781544E+16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-42016730132423.102</v>
      </c>
      <c r="L5662" s="444">
        <f t="shared" ca="1" si="194"/>
        <v>-1.0126031961913968E+16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-1.0126031961913968E+16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-42191799841308.203</v>
      </c>
      <c r="L5663" s="444">
        <f t="shared" ca="1" si="194"/>
        <v>-1.0168223761755276E+16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-1.0168223761755276E+16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-42367599007313.648</v>
      </c>
      <c r="L5664" s="444">
        <f t="shared" ca="1" si="194"/>
        <v>-1.021059136076259E+16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-1.021059136076259E+16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-42544130669844.125</v>
      </c>
      <c r="L5665" s="444">
        <f t="shared" ca="1" si="194"/>
        <v>-1.0253135491432434E+16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-1.0253135491432434E+16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-42721397880968.477</v>
      </c>
      <c r="L5666" s="444">
        <f t="shared" ca="1" si="194"/>
        <v>-1.0295856889313402E+16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-1.0295856889313402E+16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-42899403705472.508</v>
      </c>
      <c r="L5667" s="444">
        <f t="shared" ca="1" si="194"/>
        <v>-1.0338756293018874E+16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-1.0338756293018874E+16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-43078151220911.977</v>
      </c>
      <c r="L5668" s="444">
        <f t="shared" ca="1" si="194"/>
        <v>-1.0381834444239786E+16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-1.0381834444239786E+16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-43257643517665.773</v>
      </c>
      <c r="L5669" s="444">
        <f t="shared" ca="1" si="194"/>
        <v>-1.0425092087757452E+16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-1.0425092087757452E+16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-43437883698989.383</v>
      </c>
      <c r="L5670" s="444">
        <f t="shared" ca="1" si="194"/>
        <v>-1.0468529971456442E+16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-1.0468529971456442E+16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-43618874881068.508</v>
      </c>
      <c r="L5671" s="444">
        <f t="shared" ca="1" si="194"/>
        <v>-1.051214884633751E+16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-1.051214884633751E+16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-43800620193072.961</v>
      </c>
      <c r="L5672" s="444">
        <f t="shared" ca="1" si="194"/>
        <v>-1.0555949466530582E+16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-1.0555949466530582E+16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-43983122777210.758</v>
      </c>
      <c r="L5673" s="444">
        <f t="shared" ca="1" si="194"/>
        <v>-1.0599932589307792E+16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-1.0599932589307792E+16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-44166385788782.469</v>
      </c>
      <c r="L5674" s="444">
        <f t="shared" ca="1" si="194"/>
        <v>-1.0644098975096574E+16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-1.0644098975096574E+16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-44350412396235.727</v>
      </c>
      <c r="L5675" s="444">
        <f t="shared" ca="1" si="194"/>
        <v>-1.068844938749281E+16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-1.068844938749281E+16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-44535205781220.039</v>
      </c>
      <c r="L5676" s="444">
        <f t="shared" ca="1" si="194"/>
        <v>-1.073298459327403E+16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-1.073298459327403E+16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-44720769138641.789</v>
      </c>
      <c r="L5677" s="444">
        <f t="shared" ca="1" si="194"/>
        <v>-1.0777705362412672E+16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-1.0777705362412672E+16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-44907105676719.469</v>
      </c>
      <c r="L5678" s="444">
        <f t="shared" ca="1" si="194"/>
        <v>-1.0822612468089392E+16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-1.0822612468089392E+16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-45094218617039.133</v>
      </c>
      <c r="L5679" s="444">
        <f t="shared" ca="1" si="194"/>
        <v>-1.0867706686706432E+16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-1.0867706686706432E+16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-45282111194610.133</v>
      </c>
      <c r="L5680" s="444">
        <f t="shared" ca="1" si="194"/>
        <v>-1.0912988797901042E+16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-1.0912988797901042E+16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-45470786657921.008</v>
      </c>
      <c r="L5681" s="444">
        <f t="shared" ca="1" si="194"/>
        <v>-1.0958459584558964E+16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-1.0958459584558964E+16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-45660248268995.68</v>
      </c>
      <c r="L5682" s="444">
        <f t="shared" ca="1" si="194"/>
        <v>-1.100411983282796E+16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-1.100411983282796E+16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-45850499303449.836</v>
      </c>
      <c r="L5683" s="444">
        <f t="shared" ca="1" si="194"/>
        <v>-1.104997033213141E+16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-1.104997033213141E+16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-46041543050547.539</v>
      </c>
      <c r="L5684" s="444">
        <f t="shared" ca="1" si="194"/>
        <v>-1.1096011875181958E+16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-1.1096011875181958E+16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-46233382813258.156</v>
      </c>
      <c r="L5685" s="444">
        <f t="shared" ca="1" si="194"/>
        <v>-1.1142245257995216E+16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-1.1142245257995216E+16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-46426021908313.398</v>
      </c>
      <c r="L5686" s="444">
        <f t="shared" ca="1" si="194"/>
        <v>-1.118867127990353E+16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-1.118867127990353E+16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-46619463666264.711</v>
      </c>
      <c r="L5687" s="444">
        <f t="shared" ca="1" si="194"/>
        <v>-1.1235290743569794E+16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-1.1235290743569794E+16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-46813711431540.805</v>
      </c>
      <c r="L5688" s="444">
        <f t="shared" ca="1" si="194"/>
        <v>-1.1282104455001334E+16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-1.1282104455001334E+16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-47008768562505.555</v>
      </c>
      <c r="L5689" s="444">
        <f t="shared" ca="1" si="194"/>
        <v>-1.132911322356384E+16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-1.132911322356384E+16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-47204638431516</v>
      </c>
      <c r="L5690" s="444">
        <f t="shared" ca="1" si="194"/>
        <v>-1.1376317861995356E+16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-1.1376317861995356E+16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-47401324424980.648</v>
      </c>
      <c r="L5691" s="444">
        <f t="shared" ca="1" si="194"/>
        <v>-1.1423719186420336E+16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-1.1423719186420336E+16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-47598829943418.063</v>
      </c>
      <c r="L5692" s="444">
        <f t="shared" ca="1" si="194"/>
        <v>-1.1471318016363754E+16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-1.1471318016363754E+16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-47797158401515.641</v>
      </c>
      <c r="L5693" s="444">
        <f t="shared" ca="1" si="194"/>
        <v>-1.151911517476527E+16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-1.151911517476527E+16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-47996313228188.625</v>
      </c>
      <c r="L5694" s="444">
        <f t="shared" ca="1" si="194"/>
        <v>-1.1567111487993458E+16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-1.1567111487993458E+16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-48196297866639.406</v>
      </c>
      <c r="L5695" s="444">
        <f t="shared" ca="1" si="194"/>
        <v>-1.1615307785860098E+16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-1.1615307785860098E+16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-48397115774417.078</v>
      </c>
      <c r="L5696" s="444">
        <f t="shared" ca="1" si="194"/>
        <v>-1.1663704901634516E+16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-1.1663704901634516E+16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-48598770423477.148</v>
      </c>
      <c r="L5697" s="444">
        <f t="shared" ca="1" si="194"/>
        <v>-1.1712303672057994E+16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-1.1712303672057994E+16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-48801265300241.641</v>
      </c>
      <c r="L5698" s="444">
        <f t="shared" ca="1" si="194"/>
        <v>-1.1761104937358236E+16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-1.1761104937358236E+16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-49004603905659.313</v>
      </c>
      <c r="L5699" s="444">
        <f t="shared" ca="1" si="194"/>
        <v>-1.1810109541263896E+16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-1.1810109541263896E+16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-49208789755266.234</v>
      </c>
      <c r="L5700" s="444">
        <f t="shared" ca="1" si="194"/>
        <v>-1.1859318331019162E+16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-1.1859318331019162E+16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-49413826379246.508</v>
      </c>
      <c r="L5701" s="444">
        <f t="shared" ca="1" si="194"/>
        <v>-1.1908732157398408E+16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-1.1908732157398408E+16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-49619717322493.367</v>
      </c>
      <c r="L5702" s="444">
        <f t="shared" ca="1" si="194"/>
        <v>-1.1958351874720902E+16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-1.1958351874720902E+16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-49826466144670.422</v>
      </c>
      <c r="L5703" s="444">
        <f t="shared" ca="1" si="194"/>
        <v>-1.2008178340865572E+16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-1.2008178340865572E+16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-50034076420273.219</v>
      </c>
      <c r="L5704" s="444">
        <f t="shared" ca="1" si="194"/>
        <v>-1.2058212417285846E+16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-1.2058212417285846E+16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-50242551738691.023</v>
      </c>
      <c r="L5705" s="444">
        <f t="shared" ca="1" si="194"/>
        <v>-1.2108454969024538E+16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-1.2108454969024538E+16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-50451895704268.906</v>
      </c>
      <c r="L5706" s="444">
        <f t="shared" ca="1" si="194"/>
        <v>-1.2158906864728806E+16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-1.2158906864728806E+16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-50662111936370.023</v>
      </c>
      <c r="L5707" s="444">
        <f t="shared" ca="1" si="194"/>
        <v>-1.2209568976665176E+16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-1.2209568976665176E+16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-50873204069438.234</v>
      </c>
      <c r="L5708" s="444">
        <f t="shared" ca="1" si="194"/>
        <v>-1.2260442180734614E+16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-1.2260442180734614E+16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-51085175753060.891</v>
      </c>
      <c r="L5709" s="444">
        <f t="shared" ca="1" si="194"/>
        <v>-1.2311527356487674E+16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-1.2311527356487674E+16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-51298030652031.977</v>
      </c>
      <c r="L5710" s="444">
        <f t="shared" ca="1" si="194"/>
        <v>-1.2362825387139706E+16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-1.2362825387139706E+16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-51511772446415.438</v>
      </c>
      <c r="L5711" s="444">
        <f t="shared" ca="1" si="194"/>
        <v>-1.2414337159586122E+16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-1.2414337159586122E+16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-51726404831608.844</v>
      </c>
      <c r="L5712" s="444">
        <f t="shared" ca="1" si="194"/>
        <v>-1.246606356441773E+16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-1.246606356441773E+16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-51941931518407.211</v>
      </c>
      <c r="L5713" s="444">
        <f t="shared" ca="1" si="194"/>
        <v>-1.2518005495936138E+16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-1.2518005495936138E+16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-52158356233067.242</v>
      </c>
      <c r="L5714" s="444">
        <f t="shared" ca="1" si="194"/>
        <v>-1.2570163852169206E+16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-1.2570163852169206E+16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-52375682717371.688</v>
      </c>
      <c r="L5715" s="444">
        <f t="shared" ca="1" si="194"/>
        <v>-1.2622539534886578E+16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-1.2622539534886578E+16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-52593914728694.078</v>
      </c>
      <c r="L5716" s="444">
        <f t="shared" ca="1" si="194"/>
        <v>-1.2675133449615272E+16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-1.2675133449615272E+16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-52813056040063.633</v>
      </c>
      <c r="L5717" s="444">
        <f t="shared" ca="1" si="194"/>
        <v>-1.2727946505655336E+16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-1.2727946505655336E+16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-53033110440230.563</v>
      </c>
      <c r="L5718" s="444">
        <f t="shared" ca="1" si="194"/>
        <v>-1.2780979616095566E+16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-1.2780979616095566E+16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-53254081733731.523</v>
      </c>
      <c r="L5719" s="444">
        <f t="shared" ca="1" si="194"/>
        <v>-1.2834233697829298E+16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-1.2834233697829298E+16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-53475973740955.406</v>
      </c>
      <c r="L5720" s="444">
        <f t="shared" ca="1" si="194"/>
        <v>-1.2887709671570254E+16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-1.2887709671570254E+16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-53698790298209.391</v>
      </c>
      <c r="L5721" s="444">
        <f t="shared" ca="1" si="194"/>
        <v>-1.2941408461868464E+16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-1.2941408461868464E+16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-53922535257785.266</v>
      </c>
      <c r="L5722" s="444">
        <f t="shared" ca="1" si="194"/>
        <v>-1.299533099712625E+16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-1.299533099712625E+16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-54147212488026.039</v>
      </c>
      <c r="L5723" s="444">
        <f t="shared" ca="1" si="194"/>
        <v>-1.3049478209614276E+16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-1.3049478209614276E+16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-54372825873392.813</v>
      </c>
      <c r="L5724" s="444">
        <f t="shared" ca="1" si="194"/>
        <v>-1.3103851035487668E+16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-1.3103851035487668E+16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-54599379314531.953</v>
      </c>
      <c r="L5725" s="444">
        <f t="shared" ca="1" si="194"/>
        <v>-1.31584504148022E+16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-1.31584504148022E+16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-54826876728342.5</v>
      </c>
      <c r="L5726" s="444">
        <f t="shared" ca="1" si="194"/>
        <v>-1.3213277291530542E+16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-1.3213277291530542E+16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-55055322048043.922</v>
      </c>
      <c r="L5727" s="444">
        <f t="shared" ca="1" si="194"/>
        <v>-1.3268332613578586E+16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-1.3268332613578586E+16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-55284719223244.109</v>
      </c>
      <c r="L5728" s="444">
        <f t="shared" ca="1" si="194"/>
        <v>-1.332361733280183E+16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-1.332361733280183E+16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-55515072220007.625</v>
      </c>
      <c r="L5729" s="444">
        <f t="shared" ca="1" si="194"/>
        <v>-1.3379132405021838E+16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-1.3379132405021838E+16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-55746385020924.328</v>
      </c>
      <c r="L5730" s="444">
        <f t="shared" ca="1" si="194"/>
        <v>-1.3434878790042762E+16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-1.3434878790042762E+16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-55978661625178.172</v>
      </c>
      <c r="L5731" s="444">
        <f t="shared" ca="1" si="194"/>
        <v>-1.349085745166794E+16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-1.349085745166794E+16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-56211906048616.414</v>
      </c>
      <c r="L5732" s="444">
        <f t="shared" ca="1" si="194"/>
        <v>-1.3547069357716556E+16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-1.3547069357716556E+16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-56446122323818.984</v>
      </c>
      <c r="L5733" s="444">
        <f t="shared" ca="1" si="194"/>
        <v>-1.3603515480040374E+16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-1.3603515480040374E+16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-56681314500168.227</v>
      </c>
      <c r="L5734" s="444">
        <f t="shared" ca="1" si="194"/>
        <v>-1.3660196794540542E+16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-1.3660196794540542E+16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-56917486643918.922</v>
      </c>
      <c r="L5735" s="444">
        <f t="shared" ca="1" si="194"/>
        <v>-1.371711428118446E+16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-1.371711428118446E+16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-57154642838268.586</v>
      </c>
      <c r="L5736" s="444">
        <f t="shared" ca="1" si="194"/>
        <v>-1.3774268924022728E+16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-1.3774268924022728E+16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-57392787183428.031</v>
      </c>
      <c r="L5737" s="444">
        <f t="shared" ca="1" si="194"/>
        <v>-1.3831661711206156E+16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-1.3831661711206156E+16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-57631923796692.313</v>
      </c>
      <c r="L5738" s="444">
        <f t="shared" ca="1" si="194"/>
        <v>-1.3889293635002848E+16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-1.3889293635002848E+16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-57872056812511.867</v>
      </c>
      <c r="L5739" s="444">
        <f t="shared" ca="1" si="194"/>
        <v>-1.394716569181536E+16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-1.394716569181536E+16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-58113190382564</v>
      </c>
      <c r="L5740" s="444">
        <f t="shared" ca="1" si="194"/>
        <v>-1.4005278882197924E+16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-1.4005278882197924E+16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-58355328675824.68</v>
      </c>
      <c r="L5741" s="444">
        <f t="shared" ca="1" si="194"/>
        <v>-1.4063634210873748E+16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-1.4063634210873748E+16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-58598475878640.617</v>
      </c>
      <c r="L5742" s="444">
        <f t="shared" ca="1" si="194"/>
        <v>-1.4122232686752388E+16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-1.4122232686752388E+16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-58842636194801.625</v>
      </c>
      <c r="L5743" s="444">
        <f t="shared" ca="1" si="194"/>
        <v>-1.418107532294719E+16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-1.418107532294719E+16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-59087813845613.289</v>
      </c>
      <c r="L5744" s="444">
        <f t="shared" ca="1" si="194"/>
        <v>-1.4240163136792804E+16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-1.4240163136792804E+16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-59334013069970.016</v>
      </c>
      <c r="L5745" s="444">
        <f t="shared" ca="1" si="194"/>
        <v>-1.4299497149862774E+16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-1.4299497149862774E+16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-59581238124428.219</v>
      </c>
      <c r="L5746" s="444">
        <f t="shared" ca="1" si="194"/>
        <v>-1.4359078387987202E+16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-1.4359078387987202E+16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-59829493283280.008</v>
      </c>
      <c r="L5747" s="444">
        <f t="shared" ca="1" si="194"/>
        <v>-1.4418907881270482E+16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-1.4418907881270482E+16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-60078782838627.008</v>
      </c>
      <c r="L5748" s="444">
        <f t="shared" ca="1" si="194"/>
        <v>-1.447898666410911E+16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-1.447898666410911E+16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-60329111100454.633</v>
      </c>
      <c r="L5749" s="444">
        <f t="shared" ca="1" si="194"/>
        <v>-1.4539315775209564E+16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-1.4539315775209564E+16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-60580482396706.516</v>
      </c>
      <c r="L5750" s="444">
        <f t="shared" ca="1" si="194"/>
        <v>-1.459989625760627E+16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-1.459989625760627E+16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-60832901073359.461</v>
      </c>
      <c r="L5751" s="444">
        <f t="shared" ca="1" si="194"/>
        <v>-1.466072915867963E+16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-1.466072915867963E+16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-61086371494498.461</v>
      </c>
      <c r="L5752" s="444">
        <f t="shared" ca="1" si="194"/>
        <v>-1.4721815530174128E+16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-1.4721815530174128E+16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-61340898042392.188</v>
      </c>
      <c r="L5753" s="444">
        <f t="shared" ca="1" si="194"/>
        <v>-1.478315642821652E+16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-1.478315642821652E+16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-61596485117568.82</v>
      </c>
      <c r="L5754" s="444">
        <f t="shared" ca="1" si="194"/>
        <v>-1.4844752913334088E+16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-1.4844752913334088E+16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-61853137138892.039</v>
      </c>
      <c r="L5755" s="444">
        <f t="shared" ca="1" si="194"/>
        <v>-1.490660605047298E+16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-1.490660605047298E+16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-62110858543637.406</v>
      </c>
      <c r="L5756" s="444">
        <f t="shared" ca="1" si="194"/>
        <v>-1.4968716909016618E+16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-1.4968716909016618E+16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-62369653787569.234</v>
      </c>
      <c r="L5757" s="444">
        <f t="shared" ca="1" si="194"/>
        <v>-1.5031086562804188E+16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-1.5031086562804188E+16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-62629527345017.445</v>
      </c>
      <c r="L5758" s="444">
        <f t="shared" ca="1" si="194"/>
        <v>-1.5093716090149206E+16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-1.5093716090149206E+16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-62890483708955.016</v>
      </c>
      <c r="L5759" s="444">
        <f t="shared" ca="1" si="194"/>
        <v>-1.5156606573858162E+16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-1.5156606573858162E+16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-63152527391075.672</v>
      </c>
      <c r="L5760" s="444">
        <f t="shared" ca="1" si="194"/>
        <v>-1.5219759101249238E+16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-1.5219759101249238E+16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-63415662921871.82</v>
      </c>
      <c r="L5761" s="444">
        <f t="shared" ca="1" si="194"/>
        <v>-1.528317476417111E+16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-1.528317476417111E+16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-63679894850712.961</v>
      </c>
      <c r="L5762" s="444">
        <f t="shared" ca="1" si="194"/>
        <v>-1.5346854659021822E+16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-1.5346854659021822E+16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-63945227745924.266</v>
      </c>
      <c r="L5763" s="444">
        <f t="shared" ca="1" si="194"/>
        <v>-1.5410799886767746E+16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-1.5410799886767746E+16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-64211666194865.609</v>
      </c>
      <c r="L5764" s="444">
        <f t="shared" ca="1" si="194"/>
        <v>-1.5475011552962612E+16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-1.5475011552962612E+16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-64479214804010.891</v>
      </c>
      <c r="L5765" s="444">
        <f t="shared" ca="1" si="194"/>
        <v>-1.5539490767766622E+16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-1.5539490767766622E+16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-64747878199027.594</v>
      </c>
      <c r="L5766" s="444">
        <f t="shared" ca="1" si="194"/>
        <v>-1.560423864596565E+16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-1.560423864596565E+16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-65017661024856.883</v>
      </c>
      <c r="L5767" s="444">
        <f t="shared" ca="1" si="194"/>
        <v>-1.5669256306990506E+16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-1.5669256306990506E+16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-65288567945793.766</v>
      </c>
      <c r="L5768" s="444">
        <f t="shared" ca="1" si="194"/>
        <v>-1.57345448749363E+16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-1.57345448749363E+16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-65560603645567.906</v>
      </c>
      <c r="L5769" s="444">
        <f t="shared" ca="1" si="194"/>
        <v>-1.5800105478581868E+16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-1.5800105478581868E+16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-65833772827424.445</v>
      </c>
      <c r="L5770" s="444">
        <f t="shared" ca="1" si="194"/>
        <v>-1.5865939251409292E+16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-1.5865939251409292E+16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-66108080214205.375</v>
      </c>
      <c r="L5771" s="444">
        <f t="shared" ca="1" si="194"/>
        <v>-1.5932047331623498E+16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-1.5932047331623498E+16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-66383530548431.242</v>
      </c>
      <c r="L5772" s="444">
        <f t="shared" ca="1" si="194"/>
        <v>-1.599843086217193E+16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-1.599843086217193E+16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-66660128592383.031</v>
      </c>
      <c r="L5773" s="444">
        <f t="shared" ca="1" si="194"/>
        <v>-1.6065090990764314E+16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-1.6065090990764314E+16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-66937879128184.648</v>
      </c>
      <c r="L5774" s="444">
        <f t="shared" ca="1" si="194"/>
        <v>-1.6132028869892498E+16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-1.6132028869892498E+16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-67216786957885.406</v>
      </c>
      <c r="L5775" s="444">
        <f t="shared" ca="1" si="194"/>
        <v>-1.6199245656850384E+16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-1.6199245656850384E+16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-67496856903543.266</v>
      </c>
      <c r="L5776" s="444">
        <f t="shared" ca="1" si="194"/>
        <v>-1.6266742513753928E+16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-1.6266742513753928E+16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-67778093807308.031</v>
      </c>
      <c r="L5777" s="444">
        <f t="shared" ca="1" si="194"/>
        <v>-1.6334520607561236E+16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-1.6334520607561236E+16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-68060502531505.148</v>
      </c>
      <c r="L5778" s="444">
        <f t="shared" ca="1" si="194"/>
        <v>-1.6402581110092742E+16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-1.6402581110092742E+16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-68344087958719.766</v>
      </c>
      <c r="L5779" s="444">
        <f t="shared" ca="1" si="194"/>
        <v>-1.6470925198051462E+16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-1.6470925198051462E+16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-68628854991881.094</v>
      </c>
      <c r="L5780" s="444">
        <f t="shared" ca="1" si="194"/>
        <v>-1.6539554053043344E+16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-1.6539554053043344E+16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-68914808554347.266</v>
      </c>
      <c r="L5781" s="444">
        <f t="shared" ca="1" si="194"/>
        <v>-1.6608468861597692E+16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-1.6608468861597692E+16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-69201953589990.383</v>
      </c>
      <c r="L5782" s="444">
        <f t="shared" ca="1" si="194"/>
        <v>-1.6677670815187682E+16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-1.6677670815187682E+16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-69490295063282.016</v>
      </c>
      <c r="L5783" s="444">
        <f t="shared" ca="1" si="194"/>
        <v>-1.6747161110250964E+16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-1.6747161110250964E+16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-69779837959379.016</v>
      </c>
      <c r="L5784" s="444">
        <f t="shared" ca="1" si="194"/>
        <v>-1.6816940948210344E+16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-1.6816940948210344E+16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-70070587284209.773</v>
      </c>
      <c r="L5785" s="444">
        <f t="shared" ca="1" si="194"/>
        <v>-1.6887011535494554E+16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-1.6887011535494554E+16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-70362548064560.633</v>
      </c>
      <c r="L5786" s="444">
        <f t="shared" ca="1" si="194"/>
        <v>-1.6957374083559114E+16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-1.6957374083559114E+16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-70655725348162.969</v>
      </c>
      <c r="L5787" s="444">
        <f t="shared" ca="1" si="194"/>
        <v>-1.7028029808907276E+16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-1.7028029808907276E+16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-70950124203780.313</v>
      </c>
      <c r="L5788" s="444">
        <f t="shared" ca="1" si="194"/>
        <v>-1.7098979933111056E+16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-1.7098979933111056E+16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-71245749721296.063</v>
      </c>
      <c r="L5789" s="444">
        <f t="shared" ca="1" si="194"/>
        <v>-1.7170225682832352E+16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-1.7170225682832352E+16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-71542607011801.453</v>
      </c>
      <c r="L5790" s="444">
        <f t="shared" ca="1" si="194"/>
        <v>-1.7241768289844154E+16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-1.7241768289844154E+16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-71840701207683.969</v>
      </c>
      <c r="L5791" s="444">
        <f t="shared" ca="1" si="194"/>
        <v>-1.7313608991051838E+16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-1.7313608991051838E+16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-72140037462715.984</v>
      </c>
      <c r="L5792" s="444">
        <f t="shared" ca="1" si="194"/>
        <v>-1.7385749028514554E+16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-1.7385749028514554E+16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-72440620952143.969</v>
      </c>
      <c r="L5793" s="444">
        <f t="shared" ca="1" si="194"/>
        <v>-1.7458189649466698E+16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-1.7458189649466698E+16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-72742456872777.906</v>
      </c>
      <c r="L5794" s="444">
        <f t="shared" ca="1" si="194"/>
        <v>-1.7530932106339476E+16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-1.7530932106339476E+16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-73045550443081.156</v>
      </c>
      <c r="L5795" s="444">
        <f t="shared" ca="1" si="194"/>
        <v>-1.7603977656782558E+16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-1.7603977656782558E+16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-73349906903260.672</v>
      </c>
      <c r="L5796" s="444">
        <f t="shared" ca="1" si="194"/>
        <v>-1.7677327563685818E+16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-1.7677327563685818E+16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-73655531515357.578</v>
      </c>
      <c r="L5797" s="444">
        <f t="shared" ca="1" si="194"/>
        <v>-1.7750983095201176E+16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-1.7750983095201176E+16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-73962429563338.234</v>
      </c>
      <c r="L5798" s="444">
        <f t="shared" ca="1" si="194"/>
        <v>-1.7824945524764514E+16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-1.7824945524764514E+16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-74270606353185.469</v>
      </c>
      <c r="L5799" s="444">
        <f t="shared" ca="1" si="194"/>
        <v>-1.78992161311177E+16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-1.78992161311177E+16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-74580067212990.406</v>
      </c>
      <c r="L5800" s="444">
        <f t="shared" ca="1" si="194"/>
        <v>-1.797379619833069E+16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-1.797379619833069E+16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-74890817493044.547</v>
      </c>
      <c r="L5801" s="444">
        <f t="shared" ca="1" si="194"/>
        <v>-1.8048687015823736E+16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-1.8048687015823736E+16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-75202862565932.234</v>
      </c>
      <c r="L5802" s="444">
        <f t="shared" ca="1" si="194"/>
        <v>-1.8123889878389668E+16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-1.8123889878389668E+16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-75516207826623.609</v>
      </c>
      <c r="L5803" s="444">
        <f t="shared" ca="1" si="194"/>
        <v>-1.8199406086216292E+16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-1.8199406086216292E+16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-75830858692567.875</v>
      </c>
      <c r="L5804" s="444">
        <f t="shared" ca="1" si="194"/>
        <v>-1.827523694490886E+16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-1.827523694490886E+16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-76146820603786.922</v>
      </c>
      <c r="L5805" s="444">
        <f t="shared" ca="1" si="194"/>
        <v>-1.8351383765512648E+16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-1.8351383765512648E+16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-76464099022969.359</v>
      </c>
      <c r="L5806" s="444">
        <f t="shared" ca="1" si="194"/>
        <v>-1.8427847864535616E+16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-1.8427847864535616E+16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-76782699435565.063</v>
      </c>
      <c r="L5807" s="444">
        <f t="shared" ca="1" si="194"/>
        <v>-1.850463056397118E+16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-1.850463056397118E+16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-77102627349879.922</v>
      </c>
      <c r="L5808" s="444">
        <f t="shared" ca="1" si="194"/>
        <v>-1.858173319132106E+16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-1.858173319132106E+16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-77423888297171.078</v>
      </c>
      <c r="L5809" s="444">
        <f t="shared" ca="1" si="194"/>
        <v>-1.8659157079618232E+16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-1.8659157079618232E+16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-77746487831742.625</v>
      </c>
      <c r="L5810" s="444">
        <f t="shared" ca="1" si="194"/>
        <v>-1.8736903567449976E+16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-1.8736903567449976E+16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-78070431531041.563</v>
      </c>
      <c r="L5811" s="444">
        <f t="shared" ca="1" si="194"/>
        <v>-1.8814973998981016E+16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-1.8814973998981016E+16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-78395724995754.234</v>
      </c>
      <c r="L5812" s="444">
        <f t="shared" ca="1" si="194"/>
        <v>-1.8893369723976772E+16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-1.8893369723976772E+16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-78722373849903.219</v>
      </c>
      <c r="L5813" s="444">
        <f t="shared" ca="1" si="194"/>
        <v>-1.8972092097826676E+16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-1.8972092097826676E+16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-79050383740944.484</v>
      </c>
      <c r="L5814" s="444">
        <f t="shared" ca="1" si="194"/>
        <v>-1.905114248156762E+16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-1.905114248156762E+16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-79379760339865.078</v>
      </c>
      <c r="L5815" s="444">
        <f t="shared" ca="1" si="194"/>
        <v>-1.9130522241907484E+16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-1.9130522241907484E+16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-79710509341281.188</v>
      </c>
      <c r="L5816" s="444">
        <f t="shared" ca="1" si="194"/>
        <v>-1.9210232751248764E+16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-1.9210232751248764E+16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-80042636463536.516</v>
      </c>
      <c r="L5817" s="444">
        <f t="shared" ca="1" si="194"/>
        <v>-1.92902753877123E+16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-1.92902753877123E+16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-80376147448801.25</v>
      </c>
      <c r="L5818" s="444">
        <f t="shared" ca="1" si="194"/>
        <v>-1.93706515351611E+16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-1.93706515351611E+16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-80711048063171.25</v>
      </c>
      <c r="L5819" s="444">
        <f t="shared" ca="1" si="194"/>
        <v>-1.9451362583224272E+16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-1.9451362583224272E+16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-81047344096767.797</v>
      </c>
      <c r="L5820" s="444">
        <f t="shared" ca="1" si="194"/>
        <v>-1.953240992732104E+16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-1.953240992732104E+16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-81385041363837.672</v>
      </c>
      <c r="L5821" s="444">
        <f t="shared" ca="1" si="194"/>
        <v>-1.9613794968684876E+16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-1.9613794968684876E+16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-81724145702853.656</v>
      </c>
      <c r="L5822" s="444">
        <f t="shared" ca="1" si="194"/>
        <v>-1.9695519114387728E+16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-1.9695519114387728E+16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-82064662976615.531</v>
      </c>
      <c r="L5823" s="444">
        <f t="shared" ca="1" si="194"/>
        <v>-1.9777583777364344E+16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-1.9777583777364344E+16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-82406599072351.438</v>
      </c>
      <c r="L5824" s="444">
        <f t="shared" ca="1" si="194"/>
        <v>-1.9859990376436696E+16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-1.9859990376436696E+16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-82749959901819.563</v>
      </c>
      <c r="L5825" s="444">
        <f t="shared" ca="1" si="194"/>
        <v>-1.9942740336338516E+16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-1.9942740336338516E+16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-83094751401410.484</v>
      </c>
      <c r="L5826" s="444">
        <f t="shared" ca="1" si="194"/>
        <v>-2.0025835087739928E+16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-2.0025835087739928E+16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-83440979532249.703</v>
      </c>
      <c r="L5827" s="444">
        <f t="shared" ca="1" si="194"/>
        <v>-2.0109276067272176E+16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-2.0109276067272176E+16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-83788650280300.734</v>
      </c>
      <c r="L5828" s="444">
        <f t="shared" ca="1" si="194"/>
        <v>-2.0193064717552476E+16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-2.0193064717552476E+16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-84137769656468.656</v>
      </c>
      <c r="L5829" s="444">
        <f t="shared" ca="1" si="194"/>
        <v>-2.0277202487208944E+16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-2.0277202487208944E+16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-84488343696703.938</v>
      </c>
      <c r="L5830" s="444">
        <f t="shared" ca="1" si="194"/>
        <v>-2.0361690830905648E+16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-2.0361690830905648E+16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-84840378462106.859</v>
      </c>
      <c r="L5831" s="444">
        <f t="shared" ca="1" si="194"/>
        <v>-2.0446531209367756E+16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-2.0446531209367756E+16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-85193880039032.313</v>
      </c>
      <c r="L5832" s="444">
        <f t="shared" ca="1" si="194"/>
        <v>-2.0531725089406788E+16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-2.0531725089406788E+16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-85548854539194.953</v>
      </c>
      <c r="L5833" s="444">
        <f t="shared" ca="1" si="194"/>
        <v>-2.0617273943945984E+16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-2.0617273943945984E+16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-85905308099774.938</v>
      </c>
      <c r="L5834" s="444">
        <f t="shared" ca="1" si="194"/>
        <v>-2.070317925204576E+16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-2.070317925204576E+16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-86263246883524</v>
      </c>
      <c r="L5835" s="444">
        <f t="shared" ca="1" si="194"/>
        <v>-2.0789442498929284E+16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-2.0789442498929284E+16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-86622677078872.016</v>
      </c>
      <c r="L5836" s="444">
        <f t="shared" ca="1" si="194"/>
        <v>-2.0876065176008156E+16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-2.0876065176008156E+16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-86983604900033.984</v>
      </c>
      <c r="L5837" s="444">
        <f t="shared" ca="1" si="194"/>
        <v>-2.0963048780908188E+16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-2.0963048780908188E+16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-87346036587117.453</v>
      </c>
      <c r="L5838" s="444">
        <f t="shared" ca="1" si="194"/>
        <v>-2.1050394817495304E+16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-2.1050394817495304E+16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-87709978406230.438</v>
      </c>
      <c r="L5839" s="444">
        <f t="shared" ca="1" si="194"/>
        <v>-2.1138104795901536E+16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-2.1138104795901536E+16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-88075436649589.734</v>
      </c>
      <c r="L5840" s="444">
        <f t="shared" ca="1" si="194"/>
        <v>-2.1226180232551124E+16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-2.1226180232551124E+16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-88442417635629.688</v>
      </c>
      <c r="L5841" s="444">
        <f t="shared" ca="1" si="194"/>
        <v>-2.1314622650186752E+16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-2.1314622650186752E+16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-88810927709111.469</v>
      </c>
      <c r="L5842" s="444">
        <f t="shared" ca="1" si="194"/>
        <v>-2.1403433577895864E+16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-2.1403433577895864E+16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-89180973241232.766</v>
      </c>
      <c r="L5843" s="444">
        <f t="shared" ca="1" si="194"/>
        <v>-2.1492614551137096E+16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-2.1492614551137096E+16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-89552560629737.906</v>
      </c>
      <c r="L5844" s="444">
        <f t="shared" ca="1" si="194"/>
        <v>-2.1582167111766832E+16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-2.1582167111766832E+16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-89925696299028.469</v>
      </c>
      <c r="L5845" s="444">
        <f t="shared" ca="1" si="194"/>
        <v>-2.167209280806586E+16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-2.167209280806586E+16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-90300386700274.422</v>
      </c>
      <c r="L5846" s="444">
        <f t="shared" ca="1" si="194"/>
        <v>-2.1762393194766136E+16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-2.1762393194766136E+16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-90676638311525.563</v>
      </c>
      <c r="L5847" s="444">
        <f t="shared" ca="1" si="194"/>
        <v>-2.185306983307766E+16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-2.185306983307766E+16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-91054457637823.578</v>
      </c>
      <c r="L5848" s="444">
        <f t="shared" ca="1" si="194"/>
        <v>-2.1944124290715484E+16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-2.1944124290715484E+16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-91433851211314.516</v>
      </c>
      <c r="L5849" s="444">
        <f t="shared" ca="1" si="194"/>
        <v>-2.20355581419268E+16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-2.20355581419268E+16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-91814825591361.672</v>
      </c>
      <c r="L5850" s="444">
        <f t="shared" ca="1" si="194"/>
        <v>-2.212737296751816E+16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-2.212737296751816E+16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-92197387364659</v>
      </c>
      <c r="L5851" s="444">
        <f t="shared" ca="1" si="194"/>
        <v>-2.221957035488282E+16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-2.221957035488282E+16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-92581543145345.078</v>
      </c>
      <c r="L5852" s="444">
        <f t="shared" ca="1" si="194"/>
        <v>-2.2312151898028164E+16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-2.2312151898028164E+16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-92967299575117.344</v>
      </c>
      <c r="L5853" s="444">
        <f t="shared" ca="1" si="194"/>
        <v>-2.240511919760328E+16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-2.240511919760328E+16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-93354663323347</v>
      </c>
      <c r="L5854" s="444">
        <f t="shared" ca="1" si="194"/>
        <v>-2.2498473860926628E+16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-2.2498473860926628E+16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-93743641087194.281</v>
      </c>
      <c r="L5855" s="444">
        <f t="shared" ca="1" si="194"/>
        <v>-2.2592217502013824E+16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-2.2592217502013824E+16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-94134239591724.266</v>
      </c>
      <c r="L5856" s="444">
        <f t="shared" ca="1" si="194"/>
        <v>-2.2686351741605548E+16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-2.2686351741605548E+16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-94526465590023.109</v>
      </c>
      <c r="L5857" s="444">
        <f t="shared" ca="1" si="194"/>
        <v>-2.2780878207195572E+16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-2.2780878207195572E+16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-94920325863314.875</v>
      </c>
      <c r="L5858" s="444">
        <f t="shared" ca="1" si="194"/>
        <v>-2.2875798533058888E+16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-2.2875798533058888E+16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-95315827221078.703</v>
      </c>
      <c r="L5859" s="444">
        <f t="shared" ca="1" si="194"/>
        <v>-2.2971114360279968E+16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-2.2971114360279968E+16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-95712976501166.531</v>
      </c>
      <c r="L5860" s="444">
        <f t="shared" ca="1" si="194"/>
        <v>-2.3066827336781136E+16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-2.3066827336781136E+16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-96111780569921.406</v>
      </c>
      <c r="L5861" s="444">
        <f t="shared" ca="1" si="194"/>
        <v>-2.3162939117351056E+16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-2.3162939117351056E+16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-96512246322296.063</v>
      </c>
      <c r="L5862" s="444">
        <f t="shared" ca="1" si="194"/>
        <v>-2.3259451363673352E+16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-2.3259451363673352E+16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-96914380681972.297</v>
      </c>
      <c r="L5863" s="444">
        <f t="shared" ca="1" si="194"/>
        <v>-2.3356365744355324E+16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-2.3356365744355324E+16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-97318190601480.516</v>
      </c>
      <c r="L5864" s="444">
        <f t="shared" ca="1" si="194"/>
        <v>-2.3453683934956804E+16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-2.3453683934956804E+16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-97723683062320.016</v>
      </c>
      <c r="L5865" s="444">
        <f t="shared" ca="1" si="194"/>
        <v>-2.3551407618019124E+16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-2.3551407618019124E+16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-98130865075079.688</v>
      </c>
      <c r="L5866" s="444">
        <f t="shared" ca="1" si="194"/>
        <v>-2.3649538483094204E+16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-2.3649538483094204E+16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-98539743679559.188</v>
      </c>
      <c r="L5867" s="444">
        <f t="shared" ca="1" si="194"/>
        <v>-2.3748078226773764E+16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-2.3748078226773764E+16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-98950325944890.688</v>
      </c>
      <c r="L5868" s="444">
        <f t="shared" ca="1" si="194"/>
        <v>-2.3847028552718656E+16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-2.3847028552718656E+16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-99362618969661.063</v>
      </c>
      <c r="L5869" s="444">
        <f t="shared" ca="1" si="194"/>
        <v>-2.3946391171688316E+16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-2.3946391171688316E+16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-99776629882034.656</v>
      </c>
      <c r="L5870" s="444">
        <f t="shared" ca="1" si="194"/>
        <v>-2.4046167801570352E+16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-2.4046167801570352E+16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-100192365839876.47</v>
      </c>
      <c r="L5871" s="444">
        <f t="shared" ca="1" si="194"/>
        <v>-2.4146360167410228E+16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-2.4146360167410228E+16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-100609834030875.95</v>
      </c>
      <c r="L5872" s="444">
        <f t="shared" ca="1" si="194"/>
        <v>-2.4246970001441104E+16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-2.4246970001441104E+16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-101029041672671.27</v>
      </c>
      <c r="L5873" s="444">
        <f t="shared" ref="L5873:L6127" ca="1" si="199">I5873-J5873+K5873</f>
        <v>-2.4347999043113776E+16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-2.4347999043113776E+16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-101449996012974.06</v>
      </c>
      <c r="L5874" s="444">
        <f t="shared" ca="1" si="199"/>
        <v>-2.4449449039126752E+16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-2.4449449039126752E+16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-101872704329694.8</v>
      </c>
      <c r="L5875" s="444">
        <f t="shared" ca="1" si="199"/>
        <v>-2.4551321743456448E+16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-2.4551321743456448E+16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-102297173931068.53</v>
      </c>
      <c r="L5876" s="444">
        <f t="shared" ca="1" si="199"/>
        <v>-2.4653618917387516E+16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-2.4653618917387516E+16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-102723412155781.31</v>
      </c>
      <c r="L5877" s="444">
        <f t="shared" ca="1" si="199"/>
        <v>-2.4756342329543296E+16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-2.4756342329543296E+16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-103151426373097.06</v>
      </c>
      <c r="L5878" s="444">
        <f t="shared" ca="1" si="199"/>
        <v>-2.4859493755916392E+16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-2.4859493755916392E+16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-103581223982984.97</v>
      </c>
      <c r="L5879" s="444">
        <f t="shared" ca="1" si="199"/>
        <v>-2.4963074979899376E+16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-2.4963074979899376E+16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-104012812416247.41</v>
      </c>
      <c r="L5880" s="444">
        <f t="shared" ca="1" si="199"/>
        <v>-2.5067087792315624E+16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-2.5067087792315624E+16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-104446199134648.44</v>
      </c>
      <c r="L5881" s="444">
        <f t="shared" ca="1" si="199"/>
        <v>-2.5171533991450272E+16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-2.5171533991450272E+16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-104881391631042.8</v>
      </c>
      <c r="L5882" s="444">
        <f t="shared" ca="1" si="199"/>
        <v>-2.5276415383081316E+16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-2.5276415383081316E+16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-105318397429505.48</v>
      </c>
      <c r="L5883" s="444">
        <f t="shared" ca="1" si="199"/>
        <v>-2.538173378051082E+16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-2.538173378051082E+16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-105757224085461.75</v>
      </c>
      <c r="L5884" s="444">
        <f t="shared" ca="1" si="199"/>
        <v>-2.548749100459628E+16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-2.548749100459628E+16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-106197879185817.83</v>
      </c>
      <c r="L5885" s="444">
        <f t="shared" ca="1" si="199"/>
        <v>-2.5593688883782096E+16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-2.5593688883782096E+16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-106640370349092.06</v>
      </c>
      <c r="L5886" s="444">
        <f t="shared" ca="1" si="199"/>
        <v>-2.5700329254131188E+16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-2.5700329254131188E+16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-107084705225546.61</v>
      </c>
      <c r="L5887" s="444">
        <f t="shared" ca="1" si="199"/>
        <v>-2.5807413959356736E+16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-2.5807413959356736E+16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-107530891497319.73</v>
      </c>
      <c r="L5888" s="444">
        <f t="shared" ca="1" si="199"/>
        <v>-2.5914944850854056E+16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-2.5914944850854056E+16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-107978936878558.56</v>
      </c>
      <c r="L5889" s="444">
        <f t="shared" ca="1" si="199"/>
        <v>-2.6022923787732616E+16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-2.6022923787732616E+16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-108428849115552.56</v>
      </c>
      <c r="L5890" s="444">
        <f t="shared" ca="1" si="199"/>
        <v>-2.6131352636848168E+16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-2.6131352636848168E+16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-108880635986867.36</v>
      </c>
      <c r="L5891" s="444">
        <f t="shared" ca="1" si="199"/>
        <v>-2.6240233272835036E+16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-2.6240233272835036E+16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-109334305303479.31</v>
      </c>
      <c r="L5892" s="444">
        <f t="shared" ca="1" si="199"/>
        <v>-2.6349567578138516E+16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-2.6349567578138516E+16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-109789864908910.48</v>
      </c>
      <c r="L5893" s="444">
        <f t="shared" ca="1" si="199"/>
        <v>-2.6459357443047428E+16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-2.6459357443047428E+16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-110247322679364.28</v>
      </c>
      <c r="L5894" s="444">
        <f t="shared" ca="1" si="199"/>
        <v>-2.6569604765726792E+16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-2.6569604765726792E+16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-110706686523861.63</v>
      </c>
      <c r="L5895" s="444">
        <f t="shared" ca="1" si="199"/>
        <v>-2.6680311452250652E+16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-2.6680311452250652E+16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-111167964384377.72</v>
      </c>
      <c r="L5896" s="444">
        <f t="shared" ca="1" si="199"/>
        <v>-2.6791479416635028E+16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-2.6791479416635028E+16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-111631164235979.28</v>
      </c>
      <c r="L5897" s="444">
        <f t="shared" ca="1" si="199"/>
        <v>-2.6903110580871008E+16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-2.6903110580871008E+16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-112096294086962.53</v>
      </c>
      <c r="L5898" s="444">
        <f t="shared" ca="1" si="199"/>
        <v>-2.7015206874957972E+16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-2.7015206874957972E+16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-112563361978991.55</v>
      </c>
      <c r="L5899" s="444">
        <f t="shared" ca="1" si="199"/>
        <v>-2.7127770236936964E+16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-2.7127770236936964E+16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-113032375987237.34</v>
      </c>
      <c r="L5900" s="444">
        <f t="shared" ca="1" si="199"/>
        <v>-2.72408026129242E+16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-2.72408026129242E+16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-113503344220517.5</v>
      </c>
      <c r="L5901" s="444">
        <f t="shared" ca="1" si="199"/>
        <v>-2.7354305957144716E+16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-2.7354305957144716E+16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-113976274821436.31</v>
      </c>
      <c r="L5902" s="444">
        <f t="shared" ca="1" si="199"/>
        <v>-2.7468282231966152E+16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-2.7468282231966152E+16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-114451175966525.63</v>
      </c>
      <c r="L5903" s="444">
        <f t="shared" ca="1" si="199"/>
        <v>-2.7582733407932676E+16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-2.7582733407932676E+16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-114928055866386.14</v>
      </c>
      <c r="L5904" s="444">
        <f t="shared" ca="1" si="199"/>
        <v>-2.7697661463799064E+16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-2.7697661463799064E+16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-115406922765829.44</v>
      </c>
      <c r="L5905" s="444">
        <f t="shared" ca="1" si="199"/>
        <v>-2.7813068386564892E+16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-2.7813068386564892E+16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-115887784944020.38</v>
      </c>
      <c r="L5906" s="444">
        <f t="shared" ca="1" si="199"/>
        <v>-2.7928956171508912E+16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-2.7928956171508912E+16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-116370650714620.47</v>
      </c>
      <c r="L5907" s="444">
        <f t="shared" ca="1" si="199"/>
        <v>-2.8045326822223532E+16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-2.8045326822223532E+16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-116855528425931.38</v>
      </c>
      <c r="L5908" s="444">
        <f t="shared" ca="1" si="199"/>
        <v>-2.8162182350649464E+16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-2.8162182350649464E+16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-117342426461039.45</v>
      </c>
      <c r="L5909" s="444">
        <f t="shared" ca="1" si="199"/>
        <v>-2.8279524777110504E+16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-2.8279524777110504E+16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-117831353237960.44</v>
      </c>
      <c r="L5910" s="444">
        <f t="shared" ca="1" si="199"/>
        <v>-2.8397356130348464E+16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-2.8397356130348464E+16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-118322317209785.25</v>
      </c>
      <c r="L5911" s="444">
        <f t="shared" ca="1" si="199"/>
        <v>-2.8515678447558248E+16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-2.8515678447558248E+16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-118815326864826.03</v>
      </c>
      <c r="L5912" s="444">
        <f t="shared" ca="1" si="199"/>
        <v>-2.8634493774423076E+16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-2.8634493774423076E+16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-119310390726762.8</v>
      </c>
      <c r="L5913" s="444">
        <f t="shared" ca="1" si="199"/>
        <v>-2.875380416514984E+16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-2.875380416514984E+16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-119807517354791.02</v>
      </c>
      <c r="L5914" s="444">
        <f t="shared" ca="1" si="199"/>
        <v>-2.8873611682504632E+16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-2.8873611682504632E+16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-120306715343769.3</v>
      </c>
      <c r="L5915" s="444">
        <f t="shared" ca="1" si="199"/>
        <v>-2.89939183978484E+16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-2.89939183978484E+16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-120807993324368.33</v>
      </c>
      <c r="L5916" s="444">
        <f t="shared" ca="1" si="199"/>
        <v>-2.9114726391172768E+16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-2.9114726391172768E+16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-121311359963219.84</v>
      </c>
      <c r="L5917" s="444">
        <f t="shared" ca="1" si="199"/>
        <v>-2.9236037751135988E+16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-2.9236037751135988E+16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-121816823963066.61</v>
      </c>
      <c r="L5918" s="444">
        <f t="shared" ca="1" si="199"/>
        <v>-2.9357854575099056E+16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-2.9357854575099056E+16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-122324394062912.73</v>
      </c>
      <c r="L5919" s="444">
        <f t="shared" ca="1" si="199"/>
        <v>-2.9480178969161968E+16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-2.9480178969161968E+16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-122834079038174.86</v>
      </c>
      <c r="L5920" s="444">
        <f t="shared" ca="1" si="199"/>
        <v>-2.9603013048200144E+16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-2.9603013048200144E+16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-123345887700833.94</v>
      </c>
      <c r="L5921" s="444">
        <f t="shared" ca="1" si="199"/>
        <v>-2.9726358935900976E+16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-2.9726358935900976E+16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-123859828899587.38</v>
      </c>
      <c r="L5922" s="444">
        <f t="shared" ca="1" si="199"/>
        <v>-2.9850218764800564E+16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-2.9850218764800564E+16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-124375911520002.34</v>
      </c>
      <c r="L5923" s="444">
        <f t="shared" ca="1" si="199"/>
        <v>-2.9974594676320568E+16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-2.9974594676320568E+16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-124894144484669.03</v>
      </c>
      <c r="L5924" s="444">
        <f t="shared" ca="1" si="199"/>
        <v>-3.0099488820805236E+16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-3.0099488820805236E+16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-125414536753355.17</v>
      </c>
      <c r="L5925" s="444">
        <f t="shared" ca="1" si="199"/>
        <v>-3.0224903357558592E+16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-3.0224903357558592E+16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-125937097323160.8</v>
      </c>
      <c r="L5926" s="444">
        <f t="shared" ca="1" si="199"/>
        <v>-3.0350840454881752E+16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-3.0350840454881752E+16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-126461835228673.97</v>
      </c>
      <c r="L5927" s="444">
        <f t="shared" ca="1" si="199"/>
        <v>-3.0477302290110424E+16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-3.0477302290110424E+16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-126988759542126.77</v>
      </c>
      <c r="L5928" s="444">
        <f t="shared" ca="1" si="199"/>
        <v>-3.0604291049652552E+16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-3.0604291049652552E+16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-127517879373552.3</v>
      </c>
      <c r="L5929" s="444">
        <f t="shared" ca="1" si="199"/>
        <v>-3.0731808929026104E+16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-3.0731808929026104E+16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-128049203870942.09</v>
      </c>
      <c r="L5930" s="444">
        <f t="shared" ca="1" si="199"/>
        <v>-3.0859858132897048E+16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-3.0859858132897048E+16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-128582742220404.38</v>
      </c>
      <c r="L5931" s="444">
        <f t="shared" ca="1" si="199"/>
        <v>-3.0988440875117452E+16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-3.0988440875117452E+16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-129118503646322.7</v>
      </c>
      <c r="L5932" s="444">
        <f t="shared" ca="1" si="199"/>
        <v>-3.1117559378763776E+16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-3.1117559378763776E+16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-129656497411515.73</v>
      </c>
      <c r="L5933" s="444">
        <f t="shared" ca="1" si="199"/>
        <v>-3.1247215876175292E+16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-3.1247215876175292E+16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-130196732817397.03</v>
      </c>
      <c r="L5934" s="444">
        <f t="shared" ca="1" si="199"/>
        <v>-3.1377412608992688E+16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-3.1377412608992688E+16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-130739219204136.2</v>
      </c>
      <c r="L5935" s="444">
        <f t="shared" ca="1" si="199"/>
        <v>-3.1508151828196824E+16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-3.1508151828196824E+16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-131283965950820.09</v>
      </c>
      <c r="L5936" s="444">
        <f t="shared" ca="1" si="199"/>
        <v>-3.1639435794147644E+16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-3.1639435794147644E+16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-131830982475615.19</v>
      </c>
      <c r="L5937" s="444">
        <f t="shared" ca="1" si="199"/>
        <v>-3.177126677662326E+16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-3.177126677662326E+16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-132380278235930.27</v>
      </c>
      <c r="L5938" s="444">
        <f t="shared" ca="1" si="199"/>
        <v>-3.1903647054859192E+16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-3.1903647054859192E+16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-132931862728579.97</v>
      </c>
      <c r="L5939" s="444">
        <f t="shared" ca="1" si="199"/>
        <v>-3.2036578917587772E+16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-3.2036578917587772E+16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-133485745489949.05</v>
      </c>
      <c r="L5940" s="444">
        <f t="shared" ca="1" si="199"/>
        <v>-3.217006466307772E+16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-3.217006466307772E+16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-134041936096157.17</v>
      </c>
      <c r="L5941" s="444">
        <f t="shared" ca="1" si="199"/>
        <v>-3.2304106599173876E+16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-3.2304106599173876E+16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-134600444163224.48</v>
      </c>
      <c r="L5942" s="444">
        <f t="shared" ca="1" si="199"/>
        <v>-3.24387070433371E+16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-3.24387070433371E+16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-135161279347237.92</v>
      </c>
      <c r="L5943" s="444">
        <f t="shared" ca="1" si="199"/>
        <v>-3.2573868322684336E+16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-3.2573868322684336E+16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-135724451344518.08</v>
      </c>
      <c r="L5944" s="444">
        <f t="shared" ca="1" si="199"/>
        <v>-3.2709592774028856E+16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-3.2709592774028856E+16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-136289969891786.89</v>
      </c>
      <c r="L5945" s="444">
        <f t="shared" ca="1" si="199"/>
        <v>-3.2845882743920644E+16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-3.2845882743920644E+16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-136857844766336</v>
      </c>
      <c r="L5946" s="444">
        <f t="shared" ca="1" si="199"/>
        <v>-3.298274058868698E+16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-3.298274058868698E+16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-137428085786195.75</v>
      </c>
      <c r="L5947" s="444">
        <f t="shared" ca="1" si="199"/>
        <v>-3.3120168674473176E+16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-3.3120168674473176E+16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-138000702810304.92</v>
      </c>
      <c r="L5948" s="444">
        <f t="shared" ca="1" si="199"/>
        <v>-3.325816937728348E+16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-3.325816937728348E+16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-138575705738681.19</v>
      </c>
      <c r="L5949" s="444">
        <f t="shared" ca="1" si="199"/>
        <v>-3.339674508302216E+16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-3.339674508302216E+16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-139153104512592.33</v>
      </c>
      <c r="L5950" s="444">
        <f t="shared" ca="1" si="199"/>
        <v>-3.3535898187534752E+16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-3.3535898187534752E+16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-139732909114728.14</v>
      </c>
      <c r="L5951" s="444">
        <f t="shared" ca="1" si="199"/>
        <v>-3.367563109664948E+16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-3.367563109664948E+16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-140315129569372.83</v>
      </c>
      <c r="L5952" s="444">
        <f t="shared" ca="1" si="199"/>
        <v>-3.3815946226218852E+16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-3.3815946226218852E+16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-140899775942578.53</v>
      </c>
      <c r="L5953" s="444">
        <f t="shared" ca="1" si="199"/>
        <v>-3.3956846002161432E+16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-3.3956846002161432E+16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-141486858342339.31</v>
      </c>
      <c r="L5954" s="444">
        <f t="shared" ca="1" si="199"/>
        <v>-3.4098332860503772E+16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-3.4098332860503772E+16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-142076386918765.72</v>
      </c>
      <c r="L5955" s="444">
        <f t="shared" ca="1" si="199"/>
        <v>-3.4240409247422536E+16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-3.4240409247422536E+16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-142668371864260.56</v>
      </c>
      <c r="L5956" s="444">
        <f t="shared" ca="1" si="199"/>
        <v>-3.4383077619286796E+16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-3.4383077619286796E+16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-143262823413694.97</v>
      </c>
      <c r="L5957" s="444">
        <f t="shared" ca="1" si="199"/>
        <v>-3.4526340442700492E+16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-3.4526340442700492E+16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-143859751844585.38</v>
      </c>
      <c r="L5958" s="444">
        <f t="shared" ca="1" si="199"/>
        <v>-3.4670200194545076E+16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-3.4670200194545076E+16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-144459167477271.16</v>
      </c>
      <c r="L5959" s="444">
        <f t="shared" ca="1" si="199"/>
        <v>-3.4814659362022348E+16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-3.4814659362022348E+16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-145061080675093.13</v>
      </c>
      <c r="L5960" s="444">
        <f t="shared" ca="1" si="199"/>
        <v>-3.495972044269744E+16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-3.495972044269744E+16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-145665501844572.66</v>
      </c>
      <c r="L5961" s="444">
        <f t="shared" ca="1" si="199"/>
        <v>-3.5105385944542012E+16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-3.5105385944542012E+16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-146272441435591.72</v>
      </c>
      <c r="L5962" s="444">
        <f t="shared" ca="1" si="199"/>
        <v>-3.5251658385977604E+16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-3.5251658385977604E+16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-146881909941573.34</v>
      </c>
      <c r="L5963" s="444">
        <f t="shared" ca="1" si="199"/>
        <v>-3.5398540295919176E+16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-3.5398540295919176E+16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-147493917899663.22</v>
      </c>
      <c r="L5964" s="444">
        <f t="shared" ca="1" si="199"/>
        <v>-3.554603421381884E+16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-3.554603421381884E+16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-148108475890911.84</v>
      </c>
      <c r="L5965" s="444">
        <f t="shared" ca="1" si="199"/>
        <v>-3.5694142689709752E+16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-3.5694142689709752E+16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-148725594540457.31</v>
      </c>
      <c r="L5966" s="444">
        <f t="shared" ca="1" si="199"/>
        <v>-3.5842868284250208E+16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-3.5842868284250208E+16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-149345284517709.22</v>
      </c>
      <c r="L5967" s="444">
        <f t="shared" ca="1" si="199"/>
        <v>-3.5992213568767916E+16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-3.5992213568767916E+16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-149967556536532.97</v>
      </c>
      <c r="L5968" s="444">
        <f t="shared" ca="1" si="199"/>
        <v>-3.6142181125304448E+16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-3.6142181125304448E+16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-150592421355435.19</v>
      </c>
      <c r="L5969" s="444">
        <f t="shared" ca="1" si="199"/>
        <v>-3.629277354665988E+16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-3.629277354665988E+16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-151219889777749.5</v>
      </c>
      <c r="L5970" s="444">
        <f t="shared" ca="1" si="199"/>
        <v>-3.6443993436437632E+16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-3.6443993436437632E+16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-151849972651823.47</v>
      </c>
      <c r="L5971" s="444">
        <f t="shared" ca="1" si="199"/>
        <v>-3.6595843409089456E+16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-3.6595843409089456E+16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-152482680871206.06</v>
      </c>
      <c r="L5972" s="444">
        <f t="shared" ca="1" si="199"/>
        <v>-3.6748326089960664E+16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-3.6748326089960664E+16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-153118025374836.09</v>
      </c>
      <c r="L5973" s="444">
        <f t="shared" ca="1" si="199"/>
        <v>-3.6901444115335504E+16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-3.6901444115335504E+16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-153756017147231.25</v>
      </c>
      <c r="L5974" s="444">
        <f t="shared" ca="1" si="199"/>
        <v>-3.7055200132482736E+16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-3.7055200132482736E+16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-154396667218678.06</v>
      </c>
      <c r="L5975" s="444">
        <f t="shared" ca="1" si="199"/>
        <v>-3.7209596799701416E+16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-3.7209596799701416E+16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-155039986665422.56</v>
      </c>
      <c r="L5976" s="444">
        <f t="shared" ca="1" si="199"/>
        <v>-3.736463678636684E+16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-3.736463678636684E+16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-155685986609861.84</v>
      </c>
      <c r="L5977" s="444">
        <f t="shared" ca="1" si="199"/>
        <v>-3.7520322772976704E+16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-3.7520322772976704E+16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-156334678220736.25</v>
      </c>
      <c r="L5978" s="444">
        <f t="shared" ca="1" si="199"/>
        <v>-3.767665745119744E+16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-3.767665745119744E+16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-156986072713322.66</v>
      </c>
      <c r="L5979" s="444">
        <f t="shared" ca="1" si="199"/>
        <v>-3.783364352391076E+16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-3.783364352391076E+16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-157640181349628.16</v>
      </c>
      <c r="L5980" s="444">
        <f t="shared" ca="1" si="199"/>
        <v>-3.7991283705260392E+16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-3.7991283705260392E+16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-158297015438584.97</v>
      </c>
      <c r="L5981" s="444">
        <f t="shared" ca="1" si="199"/>
        <v>-3.8149580720698976E+16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-3.8149580720698976E+16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-158956586336245.72</v>
      </c>
      <c r="L5982" s="444">
        <f t="shared" ca="1" si="199"/>
        <v>-3.8308537307035224E+16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-3.8308537307035224E+16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-159618905445980.09</v>
      </c>
      <c r="L5983" s="444">
        <f t="shared" ca="1" si="199"/>
        <v>-3.8468156212481208E+16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-3.8468156212481208E+16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-160283984218671.69</v>
      </c>
      <c r="L5984" s="444">
        <f t="shared" ca="1" si="199"/>
        <v>-3.862844019669988E+16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-3.862844019669988E+16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-160951834152916.16</v>
      </c>
      <c r="L5985" s="444">
        <f t="shared" ca="1" si="199"/>
        <v>-3.87893920308528E+16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-3.87893920308528E+16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-161622466795220</v>
      </c>
      <c r="L5986" s="444">
        <f t="shared" ca="1" si="199"/>
        <v>-3.8951014497648016E+16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-3.8951014497648016E+16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-162295893740200.06</v>
      </c>
      <c r="L5987" s="444">
        <f t="shared" ca="1" si="199"/>
        <v>-3.9113310391388216E+16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-3.9113310391388216E+16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-162972126630784.22</v>
      </c>
      <c r="L5988" s="444">
        <f t="shared" ca="1" si="199"/>
        <v>-3.9276282518019E+16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-3.9276282518019E+16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-163651177158412.5</v>
      </c>
      <c r="L5989" s="444">
        <f t="shared" ca="1" si="199"/>
        <v>-3.9439933695177416E+16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-3.9439933695177416E+16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-164333057063239.22</v>
      </c>
      <c r="L5990" s="444">
        <f t="shared" ca="1" si="199"/>
        <v>-3.9604266752240656E+16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-3.9604266752240656E+16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-165017778134336.06</v>
      </c>
      <c r="L5991" s="444">
        <f t="shared" ca="1" si="199"/>
        <v>-3.9769284530374992E+16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-3.9769284530374992E+16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-165705352209895.81</v>
      </c>
      <c r="L5992" s="444">
        <f t="shared" ca="1" si="199"/>
        <v>-3.9934989882584888E+16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-3.9934989882584888E+16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-166395791177437.03</v>
      </c>
      <c r="L5993" s="444">
        <f t="shared" ca="1" si="199"/>
        <v>-4.0101385673762328E+16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-4.0101385673762328E+16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-167089106974009.69</v>
      </c>
      <c r="L5994" s="444">
        <f t="shared" ca="1" si="199"/>
        <v>-4.0268474780736336E+16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-4.0268474780736336E+16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-167785311586401.41</v>
      </c>
      <c r="L5995" s="444">
        <f t="shared" ca="1" si="199"/>
        <v>-4.0436260092322736E+16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-4.0436260092322736E+16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-168484417051344.72</v>
      </c>
      <c r="L5996" s="444">
        <f t="shared" ca="1" si="199"/>
        <v>-4.060474450937408E+16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-4.060474450937408E+16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-169186435455725.34</v>
      </c>
      <c r="L5997" s="444">
        <f t="shared" ca="1" si="199"/>
        <v>-4.0773930944829808E+16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-4.0773930944829808E+16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-169891378936790.88</v>
      </c>
      <c r="L5998" s="444">
        <f t="shared" ca="1" si="199"/>
        <v>-4.09438223237666E+16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-4.09438223237666E+16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-170599259682360.84</v>
      </c>
      <c r="L5999" s="444">
        <f t="shared" ca="1" si="199"/>
        <v>-4.111442158344896E+16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-4.111442158344896E+16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-171310089931037.34</v>
      </c>
      <c r="L6000" s="444">
        <f t="shared" ca="1" si="199"/>
        <v>-4.128573167338E+16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-4.128573167338E+16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-172023881972416.66</v>
      </c>
      <c r="L6001" s="444">
        <f t="shared" ca="1" si="199"/>
        <v>-4.1457755555352416E+16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-4.1457755555352416E+16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-172740648147301.72</v>
      </c>
      <c r="L6002" s="444">
        <f t="shared" ca="1" si="199"/>
        <v>-4.163049620349972E+16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-4.163049620349972E+16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-173460400847915.5</v>
      </c>
      <c r="L6003" s="444">
        <f t="shared" ca="1" si="199"/>
        <v>-4.1803956604347632E+16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-4.1803956604347632E+16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-174183152518115.13</v>
      </c>
      <c r="L6004" s="444">
        <f t="shared" ca="1" si="199"/>
        <v>-4.1978139756865744E+16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-4.1978139756865744E+16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-174908915653607.25</v>
      </c>
      <c r="L6005" s="444">
        <f t="shared" ca="1" si="199"/>
        <v>-4.2153048672519352E+16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-4.2153048672519352E+16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-175637702802163.97</v>
      </c>
      <c r="L6006" s="444">
        <f t="shared" ca="1" si="199"/>
        <v>-4.2328686375321512E+16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-4.2328686375321512E+16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-176369526563839.63</v>
      </c>
      <c r="L6007" s="444">
        <f t="shared" ca="1" si="199"/>
        <v>-4.2505055901885352E+16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-4.2505055901885352E+16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-177104399591188.97</v>
      </c>
      <c r="L6008" s="444">
        <f t="shared" ca="1" si="199"/>
        <v>-4.2682160301476544E+16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-4.2682160301476544E+16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-177842334589485.59</v>
      </c>
      <c r="L6009" s="444">
        <f t="shared" ca="1" si="199"/>
        <v>-4.2860002636066032E+16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-4.2860002636066032E+16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-178583344316941.81</v>
      </c>
      <c r="L6010" s="444">
        <f t="shared" ca="1" si="199"/>
        <v>-4.3038585980382976E+16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-4.3038585980382976E+16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-179327441584929.06</v>
      </c>
      <c r="L6011" s="444">
        <f t="shared" ca="1" si="199"/>
        <v>-4.3217913421967904E+16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-4.3217913421967904E+16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-180074639258199.59</v>
      </c>
      <c r="L6012" s="444">
        <f t="shared" ca="1" si="199"/>
        <v>-4.3397988061226104E+16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-4.3397988061226104E+16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-180824950255108.75</v>
      </c>
      <c r="L6013" s="444">
        <f t="shared" ca="1" si="199"/>
        <v>-4.3578813011481216E+16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-4.3578813011481216E+16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-181578387547838.41</v>
      </c>
      <c r="L6014" s="444">
        <f t="shared" ca="1" si="199"/>
        <v>-4.3760391399029056E+16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-4.3760391399029056E+16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-182334964162621.06</v>
      </c>
      <c r="L6015" s="444">
        <f t="shared" ca="1" si="199"/>
        <v>-4.394272636319168E+16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-4.394272636319168E+16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-183094693179965.34</v>
      </c>
      <c r="L6016" s="444">
        <f t="shared" ca="1" si="199"/>
        <v>-4.4125821056371648E+16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-4.4125821056371648E+16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-183857587734881.88</v>
      </c>
      <c r="L6017" s="444">
        <f t="shared" ca="1" si="199"/>
        <v>-4.4309678644106528E+16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-4.4309678644106528E+16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-184623661017110.53</v>
      </c>
      <c r="L6018" s="444">
        <f t="shared" ca="1" si="199"/>
        <v>-4.449430230512364E+16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-4.449430230512364E+16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-185392926271348.5</v>
      </c>
      <c r="L6019" s="444">
        <f t="shared" ca="1" si="199"/>
        <v>-4.4679695231394992E+16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-4.4679695231394992E+16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-186165396797479.13</v>
      </c>
      <c r="L6020" s="444">
        <f t="shared" ca="1" si="199"/>
        <v>-4.4865860628192472E+16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-4.4865860628192472E+16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-186941085950801.97</v>
      </c>
      <c r="L6021" s="444">
        <f t="shared" ca="1" si="199"/>
        <v>-4.5052801714143272E+16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-4.5052801714143272E+16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-187720007142263.63</v>
      </c>
      <c r="L6022" s="444">
        <f t="shared" ca="1" si="199"/>
        <v>-4.5240521721285536E+16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-4.5240521721285536E+16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-188502173838689.72</v>
      </c>
      <c r="L6023" s="444">
        <f t="shared" ca="1" si="199"/>
        <v>-4.5429023895124224E+16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-4.5429023895124224E+16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-189287599563017.59</v>
      </c>
      <c r="L6024" s="444">
        <f t="shared" ca="1" si="199"/>
        <v>-4.561831149468724E+16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-4.561831149468724E+16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-190076297894530.16</v>
      </c>
      <c r="L6025" s="444">
        <f t="shared" ca="1" si="199"/>
        <v>-4.5808387792581768E+16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-4.5808387792581768E+16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-190868282469090.69</v>
      </c>
      <c r="L6026" s="444">
        <f t="shared" ca="1" si="199"/>
        <v>-4.5999256075050856E+16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-4.5999256075050856E+16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-191663566979378.56</v>
      </c>
      <c r="L6027" s="444">
        <f t="shared" ca="1" si="199"/>
        <v>-4.6190919642030232E+16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-4.6190919642030232E+16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-192462165175125.97</v>
      </c>
      <c r="L6028" s="444">
        <f t="shared" ca="1" si="199"/>
        <v>-4.638338180720536E+16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-4.638338180720536E+16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-193264090863355.66</v>
      </c>
      <c r="L6029" s="444">
        <f t="shared" ca="1" si="199"/>
        <v>-4.6576645898068712E+16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-4.6576645898068712E+16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-194069357908619.63</v>
      </c>
      <c r="L6030" s="444">
        <f t="shared" ca="1" si="199"/>
        <v>-4.6770715255977328E+16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-4.6770715255977328E+16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-194877980233238.88</v>
      </c>
      <c r="L6031" s="444">
        <f t="shared" ca="1" si="199"/>
        <v>-4.6965593236210568E+16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-4.6965593236210568E+16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-195689971817544.03</v>
      </c>
      <c r="L6032" s="444">
        <f t="shared" ca="1" si="199"/>
        <v>-4.7161283208028112E+16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-4.7161283208028112E+16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-196505346700117.13</v>
      </c>
      <c r="L6033" s="444">
        <f t="shared" ca="1" si="199"/>
        <v>-4.7357788554728232E+16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-4.7357788554728232E+16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-197324118978034.31</v>
      </c>
      <c r="L6034" s="444">
        <f t="shared" ca="1" si="199"/>
        <v>-4.7555112673706264E+16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-4.7555112673706264E+16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-198146302807109.44</v>
      </c>
      <c r="L6035" s="444">
        <f t="shared" ca="1" si="199"/>
        <v>-4.7753258976513376E+16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-4.7753258976513376E+16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-198971912402139.06</v>
      </c>
      <c r="L6036" s="444">
        <f t="shared" ca="1" si="199"/>
        <v>-4.7952230888915512E+16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-4.7952230888915512E+16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-199800962037147.97</v>
      </c>
      <c r="L6037" s="444">
        <f t="shared" ca="1" si="199"/>
        <v>-4.8152031850952656E+16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-4.8152031850952656E+16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-200633466045636.06</v>
      </c>
      <c r="L6038" s="444">
        <f t="shared" ca="1" si="199"/>
        <v>-4.8352665316998296E+16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-4.8352665316998296E+16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-201469438820826.22</v>
      </c>
      <c r="L6039" s="444">
        <f t="shared" ca="1" si="199"/>
        <v>-4.855413475581912E+16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-4.855413475581912E+16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-202308894815913</v>
      </c>
      <c r="L6040" s="444">
        <f t="shared" ca="1" si="199"/>
        <v>-4.8756443650635032E+16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-4.8756443650635032E+16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-203151848544312.63</v>
      </c>
      <c r="L6041" s="444">
        <f t="shared" ca="1" si="199"/>
        <v>-4.8959595499179344E+16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-4.8959595499179344E+16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-203998314579913.94</v>
      </c>
      <c r="L6042" s="444">
        <f t="shared" ca="1" si="199"/>
        <v>-4.9163593813759256E+16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-4.9163593813759256E+16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-204848307557330.22</v>
      </c>
      <c r="L6043" s="444">
        <f t="shared" ca="1" si="199"/>
        <v>-4.9368442121316584E+16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-4.9368442121316584E+16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-205701842172152.44</v>
      </c>
      <c r="L6044" s="444">
        <f t="shared" ca="1" si="199"/>
        <v>-4.9574143963488736E+16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-4.9574143963488736E+16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-206558933181203.06</v>
      </c>
      <c r="L6045" s="444">
        <f t="shared" ca="1" si="199"/>
        <v>-4.9780702896669936E+16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-4.9780702896669936E+16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-207419595402791.41</v>
      </c>
      <c r="L6046" s="444">
        <f t="shared" ca="1" si="199"/>
        <v>-4.9988122492072728E+16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-4.9988122492072728E+16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-208283843716969.69</v>
      </c>
      <c r="L6047" s="444">
        <f t="shared" ca="1" si="199"/>
        <v>-5.0196406335789696E+16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-5.0196406335789696E+16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-209151693065790.41</v>
      </c>
      <c r="L6048" s="444">
        <f t="shared" ca="1" si="199"/>
        <v>-5.0405558028855488E+16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-5.0405558028855488E+16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-210023158453564.53</v>
      </c>
      <c r="L6049" s="444">
        <f t="shared" ca="1" si="199"/>
        <v>-5.0615581187309056E+16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-5.0615581187309056E+16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-210898254947121.06</v>
      </c>
      <c r="L6050" s="444">
        <f t="shared" ca="1" si="199"/>
        <v>-5.0826479442256176E+16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-5.0826479442256176E+16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-211776997676067.41</v>
      </c>
      <c r="L6051" s="444">
        <f t="shared" ca="1" si="199"/>
        <v>-5.103825643993224E+16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-5.103825643993224E+16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-212659401833051</v>
      </c>
      <c r="L6052" s="444">
        <f t="shared" ca="1" si="199"/>
        <v>-5.1250915841765288E+16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-5.1250915841765288E+16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-213545482674022.03</v>
      </c>
      <c r="L6053" s="444">
        <f t="shared" ca="1" si="199"/>
        <v>-5.1464461324439312E+16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-5.1464461324439312E+16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-214435255518497.13</v>
      </c>
      <c r="L6054" s="444">
        <f t="shared" ca="1" si="199"/>
        <v>-5.1678896579957808E+16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-5.1678896579957808E+16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-215328735749824.19</v>
      </c>
      <c r="L6055" s="444">
        <f t="shared" ca="1" si="199"/>
        <v>-5.1894225315707632E+16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-5.1894225315707632E+16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-216225938815448.47</v>
      </c>
      <c r="L6056" s="444">
        <f t="shared" ca="1" si="199"/>
        <v>-5.211045125452308E+16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-5.211045125452308E+16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-217126880227179.5</v>
      </c>
      <c r="L6057" s="444">
        <f t="shared" ca="1" si="199"/>
        <v>-5.2327578134750256E+16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-5.2327578134750256E+16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-218031575561459.41</v>
      </c>
      <c r="L6058" s="444">
        <f t="shared" ca="1" si="199"/>
        <v>-5.2545609710311712E+16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-5.2545609710311712E+16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-218940040459632.13</v>
      </c>
      <c r="L6059" s="444">
        <f t="shared" ca="1" si="199"/>
        <v>-5.2764549750771344E+16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-5.2764549750771344E+16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-219852290628213.94</v>
      </c>
      <c r="L6060" s="444">
        <f t="shared" ca="1" si="199"/>
        <v>-5.298440204139956E+16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-5.298440204139956E+16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-220768341839164.84</v>
      </c>
      <c r="L6061" s="444">
        <f t="shared" ca="1" si="199"/>
        <v>-5.3205170383238728E+16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-5.3205170383238728E+16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-221688209930161.38</v>
      </c>
      <c r="L6062" s="444">
        <f t="shared" ca="1" si="199"/>
        <v>-5.3426858593168888E+16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-5.3426858593168888E+16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-222611910804870.38</v>
      </c>
      <c r="L6063" s="444">
        <f t="shared" ca="1" si="199"/>
        <v>-5.364947050397376E+16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-5.364947050397376E+16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-223539460433224</v>
      </c>
      <c r="L6064" s="444">
        <f t="shared" ca="1" si="199"/>
        <v>-5.3873009964406984E+16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-5.3873009964406984E+16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-224470874851695.75</v>
      </c>
      <c r="L6065" s="444">
        <f t="shared" ca="1" si="199"/>
        <v>-5.409748083925868E+16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-5.409748083925868E+16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-225406170163577.84</v>
      </c>
      <c r="L6066" s="444">
        <f t="shared" ca="1" si="199"/>
        <v>-5.4322887009422256E+16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-5.4322887009422256E+16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-226345362539259.41</v>
      </c>
      <c r="L6067" s="444">
        <f t="shared" ca="1" si="199"/>
        <v>-5.4549232371961512E+16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-5.4549232371961512E+16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-227288468216506.28</v>
      </c>
      <c r="L6068" s="444">
        <f t="shared" ca="1" si="199"/>
        <v>-5.4776520840178016E+16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-5.4776520840178016E+16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-228235503500741.72</v>
      </c>
      <c r="L6069" s="444">
        <f t="shared" ca="1" si="199"/>
        <v>-5.500475634367876E+16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-5.500475634367876E+16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-229186484765328.16</v>
      </c>
      <c r="L6070" s="444">
        <f t="shared" ca="1" si="199"/>
        <v>-5.5233942828444088E+16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-5.5233942828444088E+16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-230141428451850.38</v>
      </c>
      <c r="L6071" s="444">
        <f t="shared" ca="1" si="199"/>
        <v>-5.5464084256895936E+16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-5.5464084256895936E+16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-231100351070399.72</v>
      </c>
      <c r="L6072" s="444">
        <f t="shared" ca="1" si="199"/>
        <v>-5.5695184607966336E+16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-5.5695184607966336E+16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-232063269199859.72</v>
      </c>
      <c r="L6073" s="444">
        <f t="shared" ca="1" si="199"/>
        <v>-5.5927247877166192E+16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-5.5927247877166192E+16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-233030199488192.47</v>
      </c>
      <c r="L6074" s="444">
        <f t="shared" ca="1" si="199"/>
        <v>-5.6160278076654384E+16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-5.6160278076654384E+16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-234001158652726.56</v>
      </c>
      <c r="L6075" s="444">
        <f t="shared" ca="1" si="199"/>
        <v>-5.6394279235307112E+16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-5.6394279235307112E+16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-234976163480446.28</v>
      </c>
      <c r="L6076" s="444">
        <f t="shared" ca="1" si="199"/>
        <v>-5.662925539878756E+16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-5.662925539878756E+16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-235955230828281.5</v>
      </c>
      <c r="L6077" s="444">
        <f t="shared" ca="1" si="199"/>
        <v>-5.686521062961584E+16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-5.686521062961584E+16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-236938377623399.34</v>
      </c>
      <c r="L6078" s="444">
        <f t="shared" ca="1" si="199"/>
        <v>-5.710214900723924E+16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-5.710214900723924E+16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-237925620863496.88</v>
      </c>
      <c r="L6079" s="444">
        <f t="shared" ca="1" si="199"/>
        <v>-5.7340074628102736E+16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-5.7340074628102736E+16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-238916977617094.69</v>
      </c>
      <c r="L6080" s="444">
        <f t="shared" ca="1" si="199"/>
        <v>-5.7578991605719832E+16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-5.7578991605719832E+16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-239912465023832.63</v>
      </c>
      <c r="L6081" s="444">
        <f t="shared" ca="1" si="199"/>
        <v>-5.7818904070743664E+16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-5.7818904070743664E+16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-240912100294765.25</v>
      </c>
      <c r="L6082" s="444">
        <f t="shared" ca="1" si="199"/>
        <v>-5.8059816171038432E+16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-5.8059816171038432E+16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-241915900712660.13</v>
      </c>
      <c r="L6083" s="444">
        <f t="shared" ca="1" si="199"/>
        <v>-5.8301732071751096E+16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-5.8301732071751096E+16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-242923883632296.22</v>
      </c>
      <c r="L6084" s="444">
        <f t="shared" ca="1" si="199"/>
        <v>-5.8544655955383392E+16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-5.8544655955383392E+16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-243936066480764.16</v>
      </c>
      <c r="L6085" s="444">
        <f t="shared" ca="1" si="199"/>
        <v>-5.878859202186416E+16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-5.878859202186416E+16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-244952466757767.34</v>
      </c>
      <c r="L6086" s="444">
        <f t="shared" ca="1" si="199"/>
        <v>-5.9033544488621928E+16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-5.9033544488621928E+16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-245973102035924.69</v>
      </c>
      <c r="L6087" s="444">
        <f t="shared" ca="1" si="199"/>
        <v>-5.9279517590657856E+16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-5.9279517590657856E+16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-246997989961074.41</v>
      </c>
      <c r="L6088" s="444">
        <f t="shared" ca="1" si="199"/>
        <v>-5.9526515580618928E+16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-5.9526515580618928E+16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-248027148252578.84</v>
      </c>
      <c r="L6089" s="444">
        <f t="shared" ca="1" si="199"/>
        <v>-5.9774542728871504E+16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-5.9774542728871504E+16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-249060594703631.25</v>
      </c>
      <c r="L6090" s="444">
        <f t="shared" ca="1" si="199"/>
        <v>-6.0023603323575136E+16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-6.0023603323575136E+16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-250098347181563.09</v>
      </c>
      <c r="L6091" s="444">
        <f t="shared" ca="1" si="199"/>
        <v>-6.0273701670756696E+16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-6.0273701670756696E+16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-251140423628152.88</v>
      </c>
      <c r="L6092" s="444">
        <f t="shared" ca="1" si="199"/>
        <v>-6.0524842094384848E+16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-6.0524842094384848E+16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-252186842059936.84</v>
      </c>
      <c r="L6093" s="444">
        <f t="shared" ca="1" si="199"/>
        <v>-6.0777028936444784E+16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-6.0777028936444784E+16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-253237620568519.94</v>
      </c>
      <c r="L6094" s="444">
        <f t="shared" ca="1" si="199"/>
        <v>-6.1030266557013304E+16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-6.1030266557013304E+16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-254292777320888.75</v>
      </c>
      <c r="L6095" s="444">
        <f t="shared" ca="1" si="199"/>
        <v>-6.1284559334334192E+16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-6.1284559334334192E+16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-255352330559725.78</v>
      </c>
      <c r="L6096" s="444">
        <f t="shared" ca="1" si="199"/>
        <v>-6.153991166489392E+16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-6.153991166489392E+16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-256416298603724.63</v>
      </c>
      <c r="L6097" s="444">
        <f t="shared" ca="1" si="199"/>
        <v>-6.1796327963497648E+16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-6.1796327963497648E+16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-257484699847906.88</v>
      </c>
      <c r="L6098" s="444">
        <f t="shared" ca="1" si="199"/>
        <v>-6.2053812663345552E+16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-6.2053812663345552E+16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-258557552763939.78</v>
      </c>
      <c r="L6099" s="444">
        <f t="shared" ca="1" si="199"/>
        <v>-6.2312370216109488E+16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-6.2312370216109488E+16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-259634875900456.19</v>
      </c>
      <c r="L6100" s="444">
        <f t="shared" ca="1" si="199"/>
        <v>-6.2572005092009944E+16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-6.2572005092009944E+16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-260716687883374.78</v>
      </c>
      <c r="L6101" s="444">
        <f t="shared" ca="1" si="199"/>
        <v>-6.283272177989332E+16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-6.283272177989332E+16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-261803007416222.16</v>
      </c>
      <c r="L6102" s="444">
        <f t="shared" ca="1" si="199"/>
        <v>-6.3094524787309544E+16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-6.3094524787309544E+16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-262893853280456.44</v>
      </c>
      <c r="L6103" s="444">
        <f t="shared" ca="1" si="199"/>
        <v>-6.335741864059E+16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-6.335741864059E+16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-263989244335791.66</v>
      </c>
      <c r="L6104" s="444">
        <f t="shared" ca="1" si="199"/>
        <v>-6.3621407884925792E+16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-6.3621407884925792E+16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-265089199520524.13</v>
      </c>
      <c r="L6105" s="444">
        <f t="shared" ca="1" si="199"/>
        <v>-6.388649708444632E+16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-6.388649708444632E+16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-266193737851859.69</v>
      </c>
      <c r="L6106" s="444">
        <f t="shared" ca="1" si="199"/>
        <v>-6.4152690822298176E+16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-6.4152690822298176E+16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-267302878426242.44</v>
      </c>
      <c r="L6107" s="444">
        <f t="shared" ca="1" si="199"/>
        <v>-6.4419993700724416E+16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-6.4419993700724416E+16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-268416640419685.06</v>
      </c>
      <c r="L6108" s="444">
        <f t="shared" ca="1" si="199"/>
        <v>-6.4688410341144104E+16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-6.4688410341144104E+16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-269535043088100.44</v>
      </c>
      <c r="L6109" s="444">
        <f t="shared" ca="1" si="199"/>
        <v>-6.4957945384232208E+16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-6.4957945384232208E+16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-270658105767634.19</v>
      </c>
      <c r="L6110" s="444">
        <f t="shared" ca="1" si="199"/>
        <v>-6.522860348999984E+16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-6.522860348999984E+16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-271785847874999.34</v>
      </c>
      <c r="L6111" s="444">
        <f t="shared" ca="1" si="199"/>
        <v>-6.550038933787484E+16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-6.550038933787484E+16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-272918288907811.84</v>
      </c>
      <c r="L6112" s="444">
        <f t="shared" ca="1" si="199"/>
        <v>-6.5773307626782648E+16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-6.5773307626782648E+16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-274055448444927.72</v>
      </c>
      <c r="L6113" s="444">
        <f t="shared" ca="1" si="199"/>
        <v>-6.6047363075227576E+16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-6.6047363075227576E+16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-275197346146781.56</v>
      </c>
      <c r="L6114" s="444">
        <f t="shared" ca="1" si="199"/>
        <v>-6.632256042137436E+16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-6.632256042137436E+16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-276344001755726.5</v>
      </c>
      <c r="L6115" s="444">
        <f t="shared" ca="1" si="199"/>
        <v>-6.6598904423130088E+16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-6.6598904423130088E+16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-277495435096375.38</v>
      </c>
      <c r="L6116" s="444">
        <f t="shared" ca="1" si="199"/>
        <v>-6.6876399858226464E+16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-6.6876399858226464E+16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-278651666075943.59</v>
      </c>
      <c r="L6117" s="444">
        <f t="shared" ca="1" si="199"/>
        <v>-6.7155051524302408E+16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-6.7155051524302408E+16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-279812714684593.38</v>
      </c>
      <c r="L6118" s="444">
        <f t="shared" ca="1" si="199"/>
        <v>-6.7434864238987E+16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-6.7434864238987E+16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-280978600995779.16</v>
      </c>
      <c r="L6119" s="444">
        <f t="shared" ca="1" si="199"/>
        <v>-6.7715842839982776E+16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-6.7715842839982776E+16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-282149345166594.88</v>
      </c>
      <c r="L6120" s="444">
        <f t="shared" ca="1" si="199"/>
        <v>-6.7997992185149368E+16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-6.7997992185149368E+16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-283324967438122.38</v>
      </c>
      <c r="L6121" s="444">
        <f t="shared" ca="1" si="199"/>
        <v>-6.8281317152587488E+16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-6.8281317152587488E+16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-284505488135781.19</v>
      </c>
      <c r="L6122" s="444">
        <f t="shared" ca="1" si="199"/>
        <v>-6.8565822640723272E+16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-6.8565822640723272E+16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-285690927669680.31</v>
      </c>
      <c r="L6123" s="444">
        <f t="shared" ca="1" si="199"/>
        <v>-6.8851513568392952E+16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-6.8851513568392952E+16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-286881306534970.63</v>
      </c>
      <c r="L6124" s="444">
        <f t="shared" ca="1" si="199"/>
        <v>-6.913839487492792E+16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-6.913839487492792E+16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-288076645312199.63</v>
      </c>
      <c r="L6125" s="444">
        <f t="shared" ca="1" si="199"/>
        <v>-6.942647152024012E+16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-6.942647152024012E+16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-289276964667667.13</v>
      </c>
      <c r="L6126" s="444">
        <f t="shared" ca="1" si="199"/>
        <v>-6.9715748484907784E+16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-6.9715748484907784E+16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-290482285353782.38</v>
      </c>
      <c r="L6127" s="444">
        <f t="shared" ca="1" si="199"/>
        <v>-7.0006230770261568E+16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-7.0006230770261568E+16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-291692628209423.19</v>
      </c>
      <c r="L6128" s="444">
        <f t="shared" ref="L6128:L6250" ca="1" si="204">I6128-J6128+K6128</f>
        <v>-7.0297923398470992E+16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-7.0297923398470992E+16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-292908014160295.81</v>
      </c>
      <c r="L6129" s="444">
        <f t="shared" ca="1" si="204"/>
        <v>-7.0590831412631288E+16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-7.0590831412631288E+16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-294128464219297</v>
      </c>
      <c r="L6130" s="444">
        <f t="shared" ca="1" si="204"/>
        <v>-7.0884959876850584E+16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-7.0884959876850584E+16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-295353999486877.44</v>
      </c>
      <c r="L6131" s="444">
        <f t="shared" ca="1" si="204"/>
        <v>-7.1180313876337464E+16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-7.1180313876337464E+16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-296584641151406.13</v>
      </c>
      <c r="L6132" s="444">
        <f t="shared" ca="1" si="204"/>
        <v>-7.1476898517488872E+16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-7.1476898517488872E+16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-297820410489536.94</v>
      </c>
      <c r="L6133" s="444">
        <f t="shared" ca="1" si="204"/>
        <v>-7.1774718927978408E+16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-7.1774718927978408E+16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-299061328866576.69</v>
      </c>
      <c r="L6134" s="444">
        <f t="shared" ca="1" si="204"/>
        <v>-7.2073780256844992E+16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-7.2073780256844992E+16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-300307417736854.13</v>
      </c>
      <c r="L6135" s="444">
        <f t="shared" ca="1" si="204"/>
        <v>-7.237408767458184E+16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-7.237408767458184E+16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-301558698644091</v>
      </c>
      <c r="L6136" s="444">
        <f t="shared" ca="1" si="204"/>
        <v>-7.2675646373225936E+16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-7.2675646373225936E+16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-302815193221774.75</v>
      </c>
      <c r="L6137" s="444">
        <f t="shared" ca="1" si="204"/>
        <v>-7.2978461566447712E+16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-7.2978461566447712E+16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-304076923193532.13</v>
      </c>
      <c r="L6138" s="444">
        <f t="shared" ca="1" si="204"/>
        <v>-7.3282538489641248E+16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-7.3282538489641248E+16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-305343910373505.19</v>
      </c>
      <c r="L6139" s="444">
        <f t="shared" ca="1" si="204"/>
        <v>-7.3587882400014752E+16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-7.3587882400014752E+16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-306616176666728.13</v>
      </c>
      <c r="L6140" s="444">
        <f t="shared" ca="1" si="204"/>
        <v>-7.3894498576681488E+16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-7.3894498576681488E+16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-307893744069506.19</v>
      </c>
      <c r="L6141" s="444">
        <f t="shared" ca="1" si="204"/>
        <v>-7.4202392320750992E+16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-7.4202392320750992E+16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-309176634669795.81</v>
      </c>
      <c r="L6142" s="444">
        <f t="shared" ca="1" si="204"/>
        <v>-7.4511568955420784E+16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-7.4511568955420784E+16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-310464870647586.63</v>
      </c>
      <c r="L6143" s="444">
        <f t="shared" ca="1" si="204"/>
        <v>-7.4822033826068368E+16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-7.4822033826068368E+16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-311758474275284.88</v>
      </c>
      <c r="L6144" s="444">
        <f t="shared" ca="1" si="204"/>
        <v>-7.5133792300343648E+16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-7.5133792300343648E+16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-313057467918098.5</v>
      </c>
      <c r="L6145" s="444">
        <f t="shared" ca="1" si="204"/>
        <v>-7.5446849768261744E+16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-7.5446849768261744E+16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-314361874034423.94</v>
      </c>
      <c r="L6146" s="444">
        <f t="shared" ca="1" si="204"/>
        <v>-7.576121164229616E+16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-7.576121164229616E+16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-315671715176234</v>
      </c>
      <c r="L6147" s="444">
        <f t="shared" ca="1" si="204"/>
        <v>-7.60768833574724E+16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-7.60768833574724E+16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-316987013989468.31</v>
      </c>
      <c r="L6148" s="444">
        <f t="shared" ca="1" si="204"/>
        <v>-7.6393870371461872E+16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-7.6393870371461872E+16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-318307793214424.44</v>
      </c>
      <c r="L6149" s="444">
        <f t="shared" ca="1" si="204"/>
        <v>-7.6712178164676304E+16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-7.6712178164676304E+16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-319634075686151.25</v>
      </c>
      <c r="L6150" s="444">
        <f t="shared" ca="1" si="204"/>
        <v>-7.7031812240362448E+16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-7.7031812240362448E+16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-320965884334843.5</v>
      </c>
      <c r="L6151" s="444">
        <f t="shared" ca="1" si="204"/>
        <v>-7.7352778124697296E+16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-7.7352778124697296E+16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-322303242186238.75</v>
      </c>
      <c r="L6152" s="444">
        <f t="shared" ca="1" si="204"/>
        <v>-7.7675081366883536E+16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-7.7675081366883536E+16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-323646172362014.75</v>
      </c>
      <c r="L6153" s="444">
        <f t="shared" ca="1" si="204"/>
        <v>-7.7998727539245552E+16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-7.7998727539245552E+16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-324994698080189.81</v>
      </c>
      <c r="L6154" s="444">
        <f t="shared" ca="1" si="204"/>
        <v>-7.8323722237325744E+16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-7.8323722237325744E+16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-326348842655523.94</v>
      </c>
      <c r="L6155" s="444">
        <f t="shared" ca="1" si="204"/>
        <v>-7.8650071079981264E+16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-7.8650071079981264E+16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-327708629499921.94</v>
      </c>
      <c r="L6156" s="444">
        <f t="shared" ca="1" si="204"/>
        <v>-7.8977779709481184E+16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-7.8977779709481184E+16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-329074082122838.25</v>
      </c>
      <c r="L6157" s="444">
        <f t="shared" ca="1" si="204"/>
        <v>-7.9306853791604016E+16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-7.9306853791604016E+16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-330445224131683.38</v>
      </c>
      <c r="L6158" s="444">
        <f t="shared" ca="1" si="204"/>
        <v>-7.9637299015735696E+16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-7.9637299015735696E+16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-331822079232232.06</v>
      </c>
      <c r="L6159" s="444">
        <f t="shared" ca="1" si="204"/>
        <v>-7.9969121094967936E+16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-7.9969121094967936E+16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-333204671229033.06</v>
      </c>
      <c r="L6160" s="444">
        <f t="shared" ca="1" si="204"/>
        <v>-8.0302325766196976E+16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-8.0302325766196976E+16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-334593024025820.75</v>
      </c>
      <c r="L6161" s="444">
        <f t="shared" ca="1" si="204"/>
        <v>-8.06369187902228E+16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-8.06369187902228E+16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-335987161625928.31</v>
      </c>
      <c r="L6162" s="444">
        <f t="shared" ca="1" si="204"/>
        <v>-8.0972905951848736E+16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-8.0972905951848736E+16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-337387108132703.06</v>
      </c>
      <c r="L6163" s="444">
        <f t="shared" ca="1" si="204"/>
        <v>-8.131029305998144E+16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-8.131029305998144E+16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-338792887749922.69</v>
      </c>
      <c r="L6164" s="444">
        <f t="shared" ca="1" si="204"/>
        <v>-8.164908594773136E+16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-8.164908594773136E+16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-340204524782214</v>
      </c>
      <c r="L6165" s="444">
        <f t="shared" ca="1" si="204"/>
        <v>-8.1989290472513568E+16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-8.1989290472513568E+16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-341622043635473.19</v>
      </c>
      <c r="L6166" s="444">
        <f t="shared" ca="1" si="204"/>
        <v>-8.233091251614904E+16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-8.233091251614904E+16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-343045468817287.69</v>
      </c>
      <c r="L6167" s="444">
        <f t="shared" ca="1" si="204"/>
        <v>-8.267395798496632E+16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-8.267395798496632E+16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-344474824937359.69</v>
      </c>
      <c r="L6168" s="444">
        <f t="shared" ca="1" si="204"/>
        <v>-8.301843280990368E+16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-8.301843280990368E+16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-345910136707932</v>
      </c>
      <c r="L6169" s="444">
        <f t="shared" ca="1" si="204"/>
        <v>-8.3364342946611616E+16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-8.3364342946611616E+16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-347351428944215.06</v>
      </c>
      <c r="L6170" s="444">
        <f t="shared" ca="1" si="204"/>
        <v>-8.3711694375555824E+16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-8.3711694375555824E+16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-348798726564815.94</v>
      </c>
      <c r="L6171" s="444">
        <f t="shared" ca="1" si="204"/>
        <v>-8.406049310212064E+16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-8.406049310212064E+16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-350252054592169.31</v>
      </c>
      <c r="L6172" s="444">
        <f t="shared" ca="1" si="204"/>
        <v>-8.4410745156712816E+16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-8.4410745156712816E+16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-351711438152970.06</v>
      </c>
      <c r="L6173" s="444">
        <f t="shared" ca="1" si="204"/>
        <v>-8.4762456594865792E+16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-8.4762456594865792E+16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-353176902478607.44</v>
      </c>
      <c r="L6174" s="444">
        <f t="shared" ca="1" si="204"/>
        <v>-8.51156334973444E+16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-8.51156334973444E+16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-354648472905601.69</v>
      </c>
      <c r="L6175" s="444">
        <f t="shared" ca="1" si="204"/>
        <v>-8.547028197025E+16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-8.547028197025E+16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-356126174876041.69</v>
      </c>
      <c r="L6176" s="444">
        <f t="shared" ca="1" si="204"/>
        <v>-8.5826408145126048E+16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-8.5826408145126048E+16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-357610033938025.19</v>
      </c>
      <c r="L6177" s="444">
        <f t="shared" ca="1" si="204"/>
        <v>-8.618401817906408E+16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-8.618401817906408E+16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-359100075746100.31</v>
      </c>
      <c r="L6178" s="444">
        <f t="shared" ca="1" si="204"/>
        <v>-8.6543118254810176E+16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-8.6543118254810176E+16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-360596326061709.06</v>
      </c>
      <c r="L6179" s="444">
        <f t="shared" ca="1" si="204"/>
        <v>-8.6903714580871888E+16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-8.6903714580871888E+16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-362098810753632.88</v>
      </c>
      <c r="L6180" s="444">
        <f t="shared" ca="1" si="204"/>
        <v>-8.726581339162552E+16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-8.726581339162552E+16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-363607555798439.69</v>
      </c>
      <c r="L6181" s="444">
        <f t="shared" ca="1" si="204"/>
        <v>-8.7629420947423952E+16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-8.7629420947423952E+16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-365122587280933.13</v>
      </c>
      <c r="L6182" s="444">
        <f t="shared" ca="1" si="204"/>
        <v>-8.799454353470488E+16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-8.799454353470488E+16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-366643931394603.69</v>
      </c>
      <c r="L6183" s="444">
        <f t="shared" ca="1" si="204"/>
        <v>-8.8361187466099488E+16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-8.8361187466099488E+16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-368171614442081.19</v>
      </c>
      <c r="L6184" s="444">
        <f t="shared" ca="1" si="204"/>
        <v>-8.8729359080541568E+16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-8.8729359080541568E+16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-369705662835589.88</v>
      </c>
      <c r="L6185" s="444">
        <f t="shared" ca="1" si="204"/>
        <v>-8.9099064743377152E+16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-8.9099064743377152E+16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-371246103097404.81</v>
      </c>
      <c r="L6186" s="444">
        <f t="shared" ca="1" si="204"/>
        <v>-8.947031084647456E+16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-8.947031084647456E+16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-372792961860310.69</v>
      </c>
      <c r="L6187" s="444">
        <f t="shared" ca="1" si="204"/>
        <v>-8.9843103808334864E+16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-8.9843103808334864E+16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-374346265868061.94</v>
      </c>
      <c r="L6188" s="444">
        <f t="shared" ca="1" si="204"/>
        <v>-9.0217450074202928E+16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-9.0217450074202928E+16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-375906041975845.5</v>
      </c>
      <c r="L6189" s="444">
        <f t="shared" ca="1" si="204"/>
        <v>-9.0593356116178768E+16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-9.0593356116178768E+16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-377472317150744.88</v>
      </c>
      <c r="L6190" s="444">
        <f t="shared" ca="1" si="204"/>
        <v>-9.097082843332952E+16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-9.097082843332952E+16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-379045118472206.31</v>
      </c>
      <c r="L6191" s="444">
        <f t="shared" ca="1" si="204"/>
        <v>-9.1349873551801728E+16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-9.1349873551801728E+16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-380624473132507.19</v>
      </c>
      <c r="L6192" s="444">
        <f t="shared" ca="1" si="204"/>
        <v>-9.173049802493424E+16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-9.173049802493424E+16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-382210408437226</v>
      </c>
      <c r="L6193" s="444">
        <f t="shared" ca="1" si="204"/>
        <v>-9.2112708433371472E+16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-9.2112708433371472E+16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-383802951805714.44</v>
      </c>
      <c r="L6194" s="444">
        <f t="shared" ca="1" si="204"/>
        <v>-9.2496511385177184E+16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-9.2496511385177184E+16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-385402130771571.63</v>
      </c>
      <c r="L6195" s="444">
        <f t="shared" ca="1" si="204"/>
        <v>-9.2881913515948752E+16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-9.2881913515948752E+16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-387007972983119.81</v>
      </c>
      <c r="L6196" s="444">
        <f t="shared" ca="1" si="204"/>
        <v>-9.3268921488931872E+16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-9.3268921488931872E+16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-388620506203882.81</v>
      </c>
      <c r="L6197" s="444">
        <f t="shared" ca="1" si="204"/>
        <v>-9.365754199513576E+16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-9.365754199513576E+16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-390239758313065.69</v>
      </c>
      <c r="L6198" s="444">
        <f t="shared" ca="1" si="204"/>
        <v>-9.4047781753448832E+16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-9.4047781753448832E+16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-391865757306036.81</v>
      </c>
      <c r="L6199" s="444">
        <f t="shared" ca="1" si="204"/>
        <v>-9.4439647510754864E+16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-9.4439647510754864E+16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-393498531294811.94</v>
      </c>
      <c r="L6200" s="444">
        <f t="shared" ca="1" si="204"/>
        <v>-9.483314604204968E+16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-9.483314604204968E+16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-395138108508540.31</v>
      </c>
      <c r="L6201" s="444">
        <f t="shared" ca="1" si="204"/>
        <v>-9.5228284150558224E+16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-9.5228284150558224E+16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-396784517293992.63</v>
      </c>
      <c r="L6202" s="444">
        <f t="shared" ca="1" si="204"/>
        <v>-9.5625068667852224E+16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-9.5625068667852224E+16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-398437786116050.94</v>
      </c>
      <c r="L6203" s="444">
        <f t="shared" ca="1" si="204"/>
        <v>-9.6023506453968272E+16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-9.6023506453968272E+16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-400097943558201.13</v>
      </c>
      <c r="L6204" s="444">
        <f t="shared" ca="1" si="204"/>
        <v>-9.642360439752648E+16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-9.642360439752648E+16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-401765018323027</v>
      </c>
      <c r="L6205" s="444">
        <f t="shared" ca="1" si="204"/>
        <v>-9.6825369415849504E+16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-9.6825369415849504E+16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-403439039232706.25</v>
      </c>
      <c r="L6206" s="444">
        <f t="shared" ca="1" si="204"/>
        <v>-9.7228808455082208E+16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-9.7228808455082208E+16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-405120035229509.19</v>
      </c>
      <c r="L6207" s="444">
        <f t="shared" ca="1" si="204"/>
        <v>-9.7633928490311712E+16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-9.7633928490311712E+16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-406808035376298.81</v>
      </c>
      <c r="L6208" s="444">
        <f t="shared" ca="1" si="204"/>
        <v>-9.8040736525688016E+16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-9.8040736525688016E+16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-408503068857033.38</v>
      </c>
      <c r="L6209" s="444">
        <f t="shared" ca="1" si="204"/>
        <v>-9.8449239594545056E+16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-9.8449239594545056E+16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-410205164977271.06</v>
      </c>
      <c r="L6210" s="444">
        <f t="shared" ca="1" si="204"/>
        <v>-9.885944475952232E+16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-9.885944475952232E+16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-411914353164676.31</v>
      </c>
      <c r="L6211" s="444">
        <f t="shared" ca="1" si="204"/>
        <v>-9.9271359112686992E+16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-9.9271359112686992E+16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-413630662969529.13</v>
      </c>
      <c r="L6212" s="444">
        <f t="shared" ca="1" si="204"/>
        <v>-9.9684989775656528E+16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-9.9684989775656528E+16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-415354124065235.5</v>
      </c>
      <c r="L6213" s="444">
        <f t="shared" ca="1" si="204"/>
        <v>-1.0010034389972176E+17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-1.0010034389972176E+17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-417084766248840.69</v>
      </c>
      <c r="L6214" s="444">
        <f t="shared" ca="1" si="204"/>
        <v>-1.0051742866597061E+17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-1.0051742866597061E+17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-418822619441544.19</v>
      </c>
      <c r="L6215" s="444">
        <f t="shared" ca="1" si="204"/>
        <v>-1.0093625128541216E+17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-1.0093625128541216E+17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-420567713689217.31</v>
      </c>
      <c r="L6216" s="444">
        <f t="shared" ca="1" si="204"/>
        <v>-1.0135681899910138E+17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-1.0135681899910138E+17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-422320079162922.38</v>
      </c>
      <c r="L6217" s="444">
        <f t="shared" ca="1" si="204"/>
        <v>-1.017791390782643E+17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-1.017791390782643E+17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-424079746159434.63</v>
      </c>
      <c r="L6218" s="444">
        <f t="shared" ca="1" si="204"/>
        <v>-1.0220321882442374E+17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-1.0220321882442374E+17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-425846745101765.63</v>
      </c>
      <c r="L6219" s="444">
        <f t="shared" ca="1" si="204"/>
        <v>-1.026290655695255E+17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-1.026290655695255E+17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-427621106539689.63</v>
      </c>
      <c r="L6220" s="444">
        <f t="shared" ca="1" si="204"/>
        <v>-1.030566866760652E+17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-1.030566866760652E+17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-429402861150271.69</v>
      </c>
      <c r="L6221" s="444">
        <f t="shared" ca="1" si="204"/>
        <v>-1.0348608953721547E+17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-1.0348608953721547E+17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-431192039738397.81</v>
      </c>
      <c r="L6222" s="444">
        <f t="shared" ca="1" si="204"/>
        <v>-1.0391728157695387E+17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-1.0391728157695387E+17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-432988673237307.81</v>
      </c>
      <c r="L6223" s="444">
        <f t="shared" ca="1" si="204"/>
        <v>-1.0435027025019118E+17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-1.0435027025019118E+17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-434792792709129.94</v>
      </c>
      <c r="L6224" s="444">
        <f t="shared" ca="1" si="204"/>
        <v>-1.0478506304290032E+17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-1.0478506304290032E+17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-436604429345418</v>
      </c>
      <c r="L6225" s="444">
        <f t="shared" ca="1" si="204"/>
        <v>-1.0522166747224574E+17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-1.0522166747224574E+17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-438423614467690.63</v>
      </c>
      <c r="L6226" s="444">
        <f t="shared" ca="1" si="204"/>
        <v>-1.0566009108671344E+17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-1.0566009108671344E+17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-440250379527972.69</v>
      </c>
      <c r="L6227" s="444">
        <f t="shared" ca="1" si="204"/>
        <v>-1.0610034146624141E+17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-1.0610034146624141E+17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-442084756109339.19</v>
      </c>
      <c r="L6228" s="444">
        <f t="shared" ca="1" si="204"/>
        <v>-1.0654242622235075E+17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-1.0654242622235075E+17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-443926775926461.44</v>
      </c>
      <c r="L6229" s="444">
        <f t="shared" ca="1" si="204"/>
        <v>-1.0698635299827722E+17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-1.0698635299827722E+17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-445776470826155.06</v>
      </c>
      <c r="L6230" s="444">
        <f t="shared" ca="1" si="204"/>
        <v>-1.0743212946910338E+17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-1.0743212946910338E+17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-447633872787930.75</v>
      </c>
      <c r="L6231" s="444">
        <f t="shared" ca="1" si="204"/>
        <v>-1.0787976334189131E+17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-1.0787976334189131E+17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-449499013924547.13</v>
      </c>
      <c r="L6232" s="444">
        <f t="shared" ca="1" si="204"/>
        <v>-1.0832926235581586E+17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-1.0832926235581586E+17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-451371926482566.06</v>
      </c>
      <c r="L6233" s="444">
        <f t="shared" ca="1" si="204"/>
        <v>-1.0878063428229842E+17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-1.0878063428229842E+17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-453252642842910.06</v>
      </c>
      <c r="L6234" s="444">
        <f t="shared" ca="1" si="204"/>
        <v>-1.0923388692514133E+17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-1.0923388692514133E+17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-455141195521422.19</v>
      </c>
      <c r="L6235" s="444">
        <f t="shared" ca="1" si="204"/>
        <v>-1.0968902812066275E+17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-1.0968902812066275E+17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-457037617169428.13</v>
      </c>
      <c r="L6236" s="444">
        <f t="shared" ca="1" si="204"/>
        <v>-1.1014606573783218E+17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-1.1014606573783218E+17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-458941940574300.75</v>
      </c>
      <c r="L6237" s="444">
        <f t="shared" ca="1" si="204"/>
        <v>-1.1060500767840648E+17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-1.1060500767840648E+17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-460854198660027</v>
      </c>
      <c r="L6238" s="444">
        <f t="shared" ca="1" si="204"/>
        <v>-1.1106586187706651E+17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-1.1106586187706651E+17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-462774424487777.13</v>
      </c>
      <c r="L6239" s="444">
        <f t="shared" ca="1" si="204"/>
        <v>-1.1152863630155429E+17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-1.1152863630155429E+17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-464702651256476.19</v>
      </c>
      <c r="L6240" s="444">
        <f t="shared" ca="1" si="204"/>
        <v>-1.1199333895281077E+17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-1.1199333895281077E+17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-466638912303378.19</v>
      </c>
      <c r="L6241" s="444">
        <f t="shared" ca="1" si="204"/>
        <v>-1.1245997786511414E+17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-1.1245997786511414E+17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-468583241104642.31</v>
      </c>
      <c r="L6242" s="444">
        <f t="shared" ca="1" si="204"/>
        <v>-1.1292856110621878E+17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-1.1292856110621878E+17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-470535671275911.56</v>
      </c>
      <c r="L6243" s="444">
        <f t="shared" ca="1" si="204"/>
        <v>-1.1339909677749469E+17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-1.1339909677749469E+17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-472496236572894.5</v>
      </c>
      <c r="L6244" s="444">
        <f t="shared" ca="1" si="204"/>
        <v>-1.1387159301406758E+17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-1.1387159301406758E+17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-474464970891948.19</v>
      </c>
      <c r="L6245" s="444">
        <f t="shared" ca="1" si="204"/>
        <v>-1.1434605798495954E+17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-1.1434605798495954E+17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-476441908270664.75</v>
      </c>
      <c r="L6246" s="444">
        <f t="shared" ca="1" si="204"/>
        <v>-1.1482249989323021E+17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-1.1482249989323021E+17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-478427082888459.19</v>
      </c>
      <c r="L6247" s="444">
        <f t="shared" ca="1" si="204"/>
        <v>-1.1530092697611867E+17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-1.1530092697611867E+17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-480420529067161.13</v>
      </c>
      <c r="L6248" s="444">
        <f t="shared" ca="1" si="204"/>
        <v>-1.1578134750518584E+17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-1.1578134750518584E+17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-482422281271607.69</v>
      </c>
      <c r="L6249" s="444">
        <f t="shared" ca="1" si="204"/>
        <v>-1.1626376978645744E+17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-1.1626376978645744E+17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-484432374110239.38</v>
      </c>
      <c r="L6250" s="444">
        <f t="shared" ca="1" si="204"/>
        <v>-1.1674820216056768E+17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666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667</v>
      </c>
    </row>
    <row r="2" spans="1:13" ht="11.25" customHeight="1" x14ac:dyDescent="0.3">
      <c r="A2" s="465"/>
      <c r="B2" s="465"/>
      <c r="C2" s="466" t="s">
        <v>668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669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645</v>
      </c>
      <c r="B5" s="465" t="s">
        <v>659</v>
      </c>
      <c r="C5" s="466" t="s">
        <v>670</v>
      </c>
      <c r="D5" s="572" t="s">
        <v>671</v>
      </c>
      <c r="E5" s="561"/>
      <c r="F5" s="572" t="s">
        <v>672</v>
      </c>
      <c r="G5" s="561"/>
      <c r="H5" s="572" t="s">
        <v>673</v>
      </c>
      <c r="I5" s="561"/>
      <c r="J5" s="572" t="s">
        <v>674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675</v>
      </c>
      <c r="E6" s="188" t="s">
        <v>162</v>
      </c>
      <c r="F6" s="188" t="s">
        <v>675</v>
      </c>
      <c r="G6" s="188" t="s">
        <v>162</v>
      </c>
      <c r="H6" s="188" t="s">
        <v>675</v>
      </c>
      <c r="I6" s="188" t="s">
        <v>162</v>
      </c>
      <c r="J6" s="188" t="s">
        <v>675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676</v>
      </c>
      <c r="C1" s="473" t="s">
        <v>677</v>
      </c>
      <c r="D1" s="473" t="s">
        <v>678</v>
      </c>
      <c r="E1" s="473" t="s">
        <v>679</v>
      </c>
      <c r="F1" s="473" t="s">
        <v>680</v>
      </c>
      <c r="G1" s="473"/>
      <c r="H1" s="473"/>
    </row>
    <row r="2" spans="1:8" ht="11.25" customHeight="1" x14ac:dyDescent="0.3">
      <c r="A2" s="473" t="s">
        <v>681</v>
      </c>
      <c r="B2" s="295" t="s">
        <v>682</v>
      </c>
      <c r="C2" s="473" t="s">
        <v>683</v>
      </c>
      <c r="D2" s="473"/>
      <c r="E2" s="473" t="s">
        <v>684</v>
      </c>
      <c r="F2" s="473"/>
      <c r="G2" s="473"/>
      <c r="H2" s="473"/>
    </row>
    <row r="3" spans="1:8" ht="11.25" customHeight="1" x14ac:dyDescent="0.3">
      <c r="A3" s="473" t="s">
        <v>685</v>
      </c>
      <c r="B3" s="473" t="s">
        <v>686</v>
      </c>
      <c r="C3" s="473" t="s">
        <v>687</v>
      </c>
      <c r="D3" s="473"/>
      <c r="E3" s="473"/>
      <c r="F3" s="473"/>
      <c r="G3" s="473"/>
      <c r="H3" s="473"/>
    </row>
    <row r="4" spans="1:8" ht="11.25" customHeight="1" x14ac:dyDescent="0.3">
      <c r="A4" s="473" t="s">
        <v>688</v>
      </c>
      <c r="B4" s="474" t="s">
        <v>689</v>
      </c>
      <c r="C4" s="473" t="s">
        <v>690</v>
      </c>
      <c r="D4" s="473"/>
      <c r="E4" s="473" t="s">
        <v>691</v>
      </c>
      <c r="F4" s="473"/>
      <c r="G4" s="473"/>
      <c r="H4" s="473"/>
    </row>
    <row r="5" spans="1:8" ht="11.25" customHeight="1" x14ac:dyDescent="0.3">
      <c r="A5" s="473" t="s">
        <v>688</v>
      </c>
      <c r="B5" s="473" t="s">
        <v>692</v>
      </c>
      <c r="C5" s="473" t="s">
        <v>693</v>
      </c>
      <c r="D5" s="473"/>
      <c r="E5" s="473" t="s">
        <v>691</v>
      </c>
      <c r="F5" s="473"/>
      <c r="G5" s="473"/>
      <c r="H5" s="473"/>
    </row>
    <row r="6" spans="1:8" ht="11.25" customHeight="1" x14ac:dyDescent="0.3">
      <c r="A6" s="473" t="s">
        <v>622</v>
      </c>
      <c r="B6" s="473" t="s">
        <v>694</v>
      </c>
      <c r="C6" s="473" t="s">
        <v>695</v>
      </c>
      <c r="D6" s="473"/>
      <c r="E6" s="295" t="s">
        <v>696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697</v>
      </c>
      <c r="C7" s="473" t="s">
        <v>698</v>
      </c>
      <c r="D7" s="473"/>
      <c r="E7" s="473" t="s">
        <v>699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689</v>
      </c>
      <c r="C8" s="473" t="s">
        <v>700</v>
      </c>
      <c r="D8" s="473"/>
      <c r="E8" s="473"/>
      <c r="F8" s="473"/>
      <c r="G8" s="473"/>
      <c r="H8" s="473"/>
    </row>
    <row r="9" spans="1:8" ht="11.25" customHeight="1" x14ac:dyDescent="0.3">
      <c r="A9" s="473" t="s">
        <v>701</v>
      </c>
      <c r="B9" s="295" t="s">
        <v>702</v>
      </c>
      <c r="C9" s="473" t="s">
        <v>700</v>
      </c>
      <c r="D9" s="473"/>
      <c r="E9" s="473" t="s">
        <v>703</v>
      </c>
      <c r="F9" s="473"/>
      <c r="G9" s="473"/>
      <c r="H9" s="473"/>
    </row>
    <row r="10" spans="1:8" ht="11.25" customHeight="1" x14ac:dyDescent="0.3">
      <c r="A10" s="473" t="s">
        <v>704</v>
      </c>
      <c r="B10" s="473" t="s">
        <v>693</v>
      </c>
      <c r="C10" s="475" t="s">
        <v>705</v>
      </c>
      <c r="D10" s="475"/>
      <c r="E10" s="295" t="s">
        <v>706</v>
      </c>
      <c r="F10" s="473"/>
      <c r="G10" s="473"/>
      <c r="H10" s="473"/>
    </row>
    <row r="11" spans="1:8" ht="11.25" customHeight="1" x14ac:dyDescent="0.3">
      <c r="A11" s="473" t="s">
        <v>707</v>
      </c>
      <c r="B11" s="474" t="s">
        <v>708</v>
      </c>
      <c r="C11" s="473" t="s">
        <v>709</v>
      </c>
      <c r="D11" s="473"/>
      <c r="E11" s="476" t="s">
        <v>710</v>
      </c>
      <c r="F11" s="473"/>
      <c r="G11" s="473" t="s">
        <v>711</v>
      </c>
      <c r="H11" s="473" t="s">
        <v>712</v>
      </c>
    </row>
    <row r="12" spans="1:8" ht="11.25" customHeight="1" x14ac:dyDescent="0.3">
      <c r="A12" s="473" t="s">
        <v>713</v>
      </c>
      <c r="B12" s="473" t="s">
        <v>714</v>
      </c>
      <c r="C12" s="473" t="s">
        <v>715</v>
      </c>
      <c r="D12" s="473"/>
      <c r="E12" s="473" t="s">
        <v>716</v>
      </c>
      <c r="F12" s="473"/>
      <c r="G12" s="473"/>
      <c r="H12" s="473"/>
    </row>
    <row r="13" spans="1:8" ht="11.25" customHeight="1" x14ac:dyDescent="0.3">
      <c r="A13" s="473" t="s">
        <v>351</v>
      </c>
      <c r="B13" s="295" t="s">
        <v>682</v>
      </c>
      <c r="C13" s="473" t="s">
        <v>712</v>
      </c>
      <c r="D13" s="473"/>
      <c r="E13" s="474" t="s">
        <v>717</v>
      </c>
      <c r="F13" s="473"/>
      <c r="G13" s="473"/>
      <c r="H13" s="473"/>
    </row>
    <row r="14" spans="1:8" ht="11.25" customHeight="1" x14ac:dyDescent="0.3">
      <c r="A14" s="473" t="s">
        <v>718</v>
      </c>
      <c r="B14" s="473" t="s">
        <v>689</v>
      </c>
      <c r="C14" s="473" t="s">
        <v>690</v>
      </c>
      <c r="D14" s="473"/>
      <c r="E14" s="477" t="s">
        <v>719</v>
      </c>
      <c r="F14" s="473"/>
      <c r="G14" s="473"/>
      <c r="H14" s="473"/>
    </row>
    <row r="15" spans="1:8" ht="11.25" customHeight="1" x14ac:dyDescent="0.3">
      <c r="A15" s="473" t="s">
        <v>720</v>
      </c>
      <c r="B15" s="473" t="s">
        <v>721</v>
      </c>
      <c r="C15" s="473" t="s">
        <v>722</v>
      </c>
      <c r="D15" s="473"/>
      <c r="E15" s="295" t="s">
        <v>723</v>
      </c>
      <c r="F15" s="473"/>
      <c r="G15" s="473"/>
      <c r="H15" s="473"/>
    </row>
    <row r="16" spans="1:8" ht="11.25" customHeight="1" x14ac:dyDescent="0.3">
      <c r="A16" s="473" t="s">
        <v>724</v>
      </c>
      <c r="B16" s="295" t="s">
        <v>682</v>
      </c>
      <c r="C16" s="473" t="s">
        <v>698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725</v>
      </c>
      <c r="B17" s="474" t="s">
        <v>726</v>
      </c>
      <c r="C17" s="473" t="s">
        <v>698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727</v>
      </c>
      <c r="B18" s="473" t="s">
        <v>689</v>
      </c>
      <c r="C18" s="473" t="s">
        <v>728</v>
      </c>
      <c r="D18" s="473"/>
      <c r="E18" s="473" t="s">
        <v>729</v>
      </c>
      <c r="F18" s="473"/>
      <c r="G18" s="473"/>
      <c r="H18" s="473"/>
    </row>
    <row r="19" spans="1:8" ht="11.25" customHeight="1" x14ac:dyDescent="0.3">
      <c r="A19" s="473" t="s">
        <v>730</v>
      </c>
      <c r="B19" s="474" t="s">
        <v>686</v>
      </c>
      <c r="C19" s="473" t="s">
        <v>731</v>
      </c>
      <c r="D19" s="473"/>
      <c r="E19" s="476" t="s">
        <v>732</v>
      </c>
      <c r="F19" s="473"/>
      <c r="G19" s="473"/>
      <c r="H19" s="473"/>
    </row>
    <row r="20" spans="1:8" ht="11.25" customHeight="1" x14ac:dyDescent="0.3">
      <c r="A20" s="473" t="s">
        <v>733</v>
      </c>
      <c r="B20" s="473" t="s">
        <v>689</v>
      </c>
      <c r="C20" s="473" t="s">
        <v>731</v>
      </c>
      <c r="D20" s="473"/>
      <c r="E20" s="473" t="s">
        <v>732</v>
      </c>
      <c r="F20" s="473"/>
      <c r="G20" s="473"/>
      <c r="H20" s="473"/>
    </row>
    <row r="21" spans="1:8" ht="11.25" customHeight="1" x14ac:dyDescent="0.3">
      <c r="A21" s="473" t="s">
        <v>734</v>
      </c>
      <c r="B21" s="474" t="s">
        <v>686</v>
      </c>
      <c r="C21" s="473" t="s">
        <v>735</v>
      </c>
      <c r="D21" s="473" t="s">
        <v>736</v>
      </c>
      <c r="E21" s="473"/>
      <c r="F21" s="473"/>
      <c r="G21" s="473"/>
      <c r="H21" s="473"/>
    </row>
    <row r="22" spans="1:8" ht="11.25" customHeight="1" x14ac:dyDescent="0.3">
      <c r="A22" s="473" t="s">
        <v>734</v>
      </c>
      <c r="B22" s="473" t="s">
        <v>737</v>
      </c>
      <c r="C22" s="473" t="s">
        <v>738</v>
      </c>
      <c r="D22" s="473" t="s">
        <v>739</v>
      </c>
      <c r="E22" s="473"/>
      <c r="F22" s="473"/>
      <c r="G22" s="473"/>
      <c r="H22" s="473"/>
    </row>
    <row r="23" spans="1:8" ht="11.25" customHeight="1" x14ac:dyDescent="0.3">
      <c r="A23" s="473" t="s">
        <v>740</v>
      </c>
      <c r="B23" s="473" t="s">
        <v>686</v>
      </c>
      <c r="C23" s="473" t="s">
        <v>698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741</v>
      </c>
      <c r="B24" s="473" t="s">
        <v>742</v>
      </c>
      <c r="C24" s="473" t="s">
        <v>690</v>
      </c>
      <c r="D24" s="473"/>
      <c r="E24" s="295" t="s">
        <v>743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714</v>
      </c>
      <c r="C25" s="473" t="s">
        <v>744</v>
      </c>
      <c r="D25" s="473"/>
      <c r="E25" s="473" t="s">
        <v>745</v>
      </c>
      <c r="F25" s="473"/>
      <c r="G25" s="473"/>
      <c r="H25" s="473"/>
    </row>
    <row r="26" spans="1:8" ht="11.25" customHeight="1" x14ac:dyDescent="0.3">
      <c r="A26" s="473" t="s">
        <v>746</v>
      </c>
      <c r="B26" s="473" t="s">
        <v>689</v>
      </c>
      <c r="C26" s="473" t="s">
        <v>712</v>
      </c>
      <c r="D26" s="473"/>
      <c r="E26" s="473"/>
      <c r="F26" s="473" t="s">
        <v>747</v>
      </c>
      <c r="G26" s="473" t="s">
        <v>748</v>
      </c>
      <c r="H26" s="473"/>
    </row>
    <row r="27" spans="1:8" ht="11.25" customHeight="1" x14ac:dyDescent="0.3">
      <c r="A27" s="473" t="s">
        <v>749</v>
      </c>
      <c r="B27" s="473" t="s">
        <v>689</v>
      </c>
      <c r="C27" s="473" t="s">
        <v>690</v>
      </c>
      <c r="D27" s="475">
        <v>1116</v>
      </c>
      <c r="E27" s="295" t="s">
        <v>750</v>
      </c>
      <c r="F27" s="473"/>
      <c r="G27" s="473"/>
      <c r="H27" s="473"/>
    </row>
    <row r="28" spans="1:8" ht="11.25" customHeight="1" x14ac:dyDescent="0.3">
      <c r="A28" s="473" t="s">
        <v>751</v>
      </c>
      <c r="B28" s="475">
        <v>4403872289</v>
      </c>
      <c r="C28" s="473" t="s">
        <v>690</v>
      </c>
      <c r="D28" s="473"/>
      <c r="E28" s="473" t="s">
        <v>752</v>
      </c>
      <c r="F28" s="473"/>
      <c r="G28" s="473"/>
      <c r="H28" s="473"/>
    </row>
    <row r="29" spans="1:8" ht="11.25" customHeight="1" x14ac:dyDescent="0.3">
      <c r="A29" s="473" t="s">
        <v>753</v>
      </c>
      <c r="B29" s="295" t="s">
        <v>682</v>
      </c>
      <c r="C29" s="473" t="s">
        <v>698</v>
      </c>
      <c r="D29" s="473"/>
      <c r="E29" s="295" t="s">
        <v>754</v>
      </c>
      <c r="F29" s="473" t="s">
        <v>755</v>
      </c>
      <c r="G29" s="473" t="s">
        <v>756</v>
      </c>
      <c r="H29" s="473"/>
    </row>
    <row r="30" spans="1:8" ht="11.25" customHeight="1" x14ac:dyDescent="0.3">
      <c r="A30" s="473" t="s">
        <v>757</v>
      </c>
      <c r="B30" s="473" t="s">
        <v>714</v>
      </c>
      <c r="C30" s="473" t="s">
        <v>758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759</v>
      </c>
      <c r="B31" s="473" t="s">
        <v>689</v>
      </c>
      <c r="C31" s="473" t="s">
        <v>690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760</v>
      </c>
      <c r="B32" s="473" t="s">
        <v>689</v>
      </c>
      <c r="C32" s="473" t="s">
        <v>712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761</v>
      </c>
      <c r="B33" s="476" t="s">
        <v>762</v>
      </c>
      <c r="C33" s="473" t="s">
        <v>712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763</v>
      </c>
      <c r="B34" s="473" t="s">
        <v>764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765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766</v>
      </c>
      <c r="G2" s="65"/>
      <c r="I2" s="92" t="s">
        <v>767</v>
      </c>
    </row>
    <row r="3" spans="1:10" ht="14.25" customHeight="1" x14ac:dyDescent="0.3">
      <c r="A3" s="92" t="s">
        <v>768</v>
      </c>
      <c r="B3" s="478"/>
      <c r="C3" s="479"/>
      <c r="E3" s="480" t="s">
        <v>769</v>
      </c>
      <c r="F3" s="92" t="s">
        <v>770</v>
      </c>
      <c r="G3" s="65"/>
      <c r="I3" s="481">
        <v>0.46899999999999997</v>
      </c>
      <c r="J3" s="92" t="s">
        <v>771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772</v>
      </c>
      <c r="B6" s="478"/>
      <c r="C6" s="479"/>
      <c r="E6" s="480" t="s">
        <v>773</v>
      </c>
      <c r="F6" s="92" t="s">
        <v>718</v>
      </c>
      <c r="G6" s="65"/>
      <c r="I6" s="482">
        <v>0.46899999999999997</v>
      </c>
      <c r="J6" s="92" t="s">
        <v>771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774</v>
      </c>
      <c r="C11" s="479" t="s">
        <v>775</v>
      </c>
      <c r="D11" s="86" t="s">
        <v>776</v>
      </c>
      <c r="E11" s="480" t="s">
        <v>777</v>
      </c>
      <c r="F11" s="86" t="s">
        <v>778</v>
      </c>
      <c r="G11" s="65" t="s">
        <v>779</v>
      </c>
      <c r="H11" s="86" t="s">
        <v>780</v>
      </c>
    </row>
    <row r="12" spans="1:10" ht="14.25" customHeight="1" x14ac:dyDescent="0.3">
      <c r="A12" s="86" t="s">
        <v>781</v>
      </c>
      <c r="B12" s="478">
        <v>110059119914</v>
      </c>
      <c r="C12" s="483" t="s">
        <v>782</v>
      </c>
      <c r="D12" s="86" t="s">
        <v>770</v>
      </c>
      <c r="E12" s="480">
        <v>8.2900000000000001E-2</v>
      </c>
      <c r="F12" s="86" t="s">
        <v>783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784</v>
      </c>
      <c r="D13" s="86" t="s">
        <v>770</v>
      </c>
      <c r="E13" s="480">
        <v>8.2900000000000001E-2</v>
      </c>
      <c r="F13" s="86" t="s">
        <v>783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785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659</v>
      </c>
      <c r="B2" s="488" t="s">
        <v>774</v>
      </c>
      <c r="C2" s="489" t="s">
        <v>786</v>
      </c>
      <c r="D2" s="489" t="s">
        <v>787</v>
      </c>
      <c r="E2" s="489" t="s">
        <v>788</v>
      </c>
      <c r="F2" s="489" t="s">
        <v>789</v>
      </c>
      <c r="G2" s="489" t="s">
        <v>790</v>
      </c>
      <c r="H2" s="489" t="s">
        <v>791</v>
      </c>
      <c r="I2" s="490" t="s">
        <v>792</v>
      </c>
      <c r="J2" s="490" t="s">
        <v>793</v>
      </c>
      <c r="K2" s="490" t="s">
        <v>794</v>
      </c>
      <c r="L2" s="490" t="s">
        <v>795</v>
      </c>
      <c r="M2" s="491" t="s">
        <v>796</v>
      </c>
      <c r="N2" s="491" t="s">
        <v>797</v>
      </c>
      <c r="O2" s="491" t="s">
        <v>794</v>
      </c>
      <c r="P2" s="491" t="s">
        <v>795</v>
      </c>
      <c r="Q2" s="492"/>
      <c r="R2" s="493" t="s">
        <v>798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799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800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801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802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800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801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799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800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801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799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803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800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801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2026-10-10T17:25:58Z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