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inigoidoate/Desktop/"/>
    </mc:Choice>
  </mc:AlternateContent>
  <xr:revisionPtr revIDLastSave="0" documentId="8_{A817B43F-1C44-EB40-AA0C-D2DA70151109}" xr6:coauthVersionLast="41" xr6:coauthVersionMax="41" xr10:uidLastSave="{00000000-0000-0000-0000-000000000000}"/>
  <bookViews>
    <workbookView xWindow="0" yWindow="500" windowWidth="21840" windowHeight="13140" tabRatio="986" xr2:uid="{00000000-000D-0000-FFFF-FFFF00000000}"/>
  </bookViews>
  <sheets>
    <sheet name="Web" sheetId="28" r:id="rId1"/>
  </sheets>
  <definedNames>
    <definedName name="_Toc529868519" localSheetId="0">Web!#REF!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8" l="1"/>
  <c r="L4" i="28"/>
  <c r="L5" i="28"/>
  <c r="L6" i="28"/>
  <c r="L10" i="28"/>
  <c r="L11" i="28"/>
  <c r="L13" i="28"/>
  <c r="L14" i="28"/>
  <c r="L15" i="28"/>
  <c r="L16" i="28"/>
  <c r="L18" i="28"/>
  <c r="L22" i="28"/>
  <c r="L24" i="28"/>
  <c r="V16" i="28" l="1"/>
  <c r="Z14" i="28"/>
  <c r="Y14" i="28"/>
  <c r="X14" i="28"/>
  <c r="W14" i="28"/>
  <c r="V15" i="28"/>
  <c r="V14" i="28"/>
  <c r="V13" i="28"/>
  <c r="V5" i="28"/>
  <c r="V6" i="28"/>
  <c r="V12" i="28" l="1"/>
  <c r="V11" i="28"/>
  <c r="V10" i="28"/>
  <c r="V9" i="28"/>
  <c r="V8" i="28"/>
  <c r="V7" i="28"/>
  <c r="Z12" i="28"/>
  <c r="Y12" i="28"/>
  <c r="X12" i="28"/>
  <c r="Z11" i="28"/>
  <c r="Y11" i="28"/>
  <c r="X11" i="28"/>
  <c r="Z10" i="28"/>
  <c r="Y10" i="28"/>
  <c r="X10" i="28"/>
  <c r="Z9" i="28"/>
  <c r="Y9" i="28"/>
  <c r="X9" i="28"/>
  <c r="W12" i="28"/>
  <c r="W11" i="28"/>
  <c r="W10" i="28"/>
  <c r="W9" i="28"/>
  <c r="Z8" i="28"/>
  <c r="Z7" i="28"/>
  <c r="Z6" i="28"/>
  <c r="Y8" i="28"/>
  <c r="Y7" i="28"/>
  <c r="Y6" i="28"/>
  <c r="X8" i="28"/>
  <c r="X7" i="28"/>
  <c r="X6" i="28"/>
  <c r="W8" i="28"/>
  <c r="W7" i="28"/>
  <c r="W6" i="28"/>
  <c r="W5" i="28"/>
  <c r="Z5" i="28"/>
  <c r="Y5" i="28"/>
  <c r="X5" i="28"/>
  <c r="T2" i="28"/>
  <c r="Z16" i="28" l="1"/>
  <c r="Y16" i="28"/>
  <c r="X16" i="28"/>
  <c r="W16" i="28"/>
  <c r="W15" i="28"/>
  <c r="Z15" i="28"/>
  <c r="Y15" i="28"/>
  <c r="X15" i="28"/>
  <c r="W13" i="28"/>
  <c r="Z13" i="28"/>
  <c r="Y13" i="28"/>
  <c r="X13" i="28"/>
  <c r="Y4" i="28"/>
  <c r="Z4" i="28"/>
  <c r="W4" i="28"/>
  <c r="X4" i="28"/>
  <c r="V4" i="28" l="1"/>
  <c r="U4" i="28" l="1"/>
</calcChain>
</file>

<file path=xl/sharedStrings.xml><?xml version="1.0" encoding="utf-8"?>
<sst xmlns="http://schemas.openxmlformats.org/spreadsheetml/2006/main" count="146" uniqueCount="95">
  <si>
    <t>Observaciones</t>
  </si>
  <si>
    <t>L</t>
  </si>
  <si>
    <t>CO</t>
  </si>
  <si>
    <t>A</t>
  </si>
  <si>
    <t>Parámetro</t>
  </si>
  <si>
    <t>No aplica</t>
  </si>
  <si>
    <t>DA</t>
  </si>
  <si>
    <t>D</t>
  </si>
  <si>
    <t>No cumple</t>
  </si>
  <si>
    <t>Cumple</t>
  </si>
  <si>
    <t>Practicable</t>
  </si>
  <si>
    <t>Total</t>
  </si>
  <si>
    <t>Parámetros</t>
  </si>
  <si>
    <t>Deambulación</t>
  </si>
  <si>
    <t>Aprehensión</t>
  </si>
  <si>
    <t>Localización</t>
  </si>
  <si>
    <t>Comunicación</t>
  </si>
  <si>
    <t>V</t>
  </si>
  <si>
    <t>C</t>
  </si>
  <si>
    <t>F</t>
  </si>
  <si>
    <t>Web</t>
  </si>
  <si>
    <t>Id</t>
  </si>
  <si>
    <t>Análisis</t>
  </si>
  <si>
    <t>Normativa</t>
  </si>
  <si>
    <t>Tol.</t>
  </si>
  <si>
    <t>EN 301 549</t>
  </si>
  <si>
    <t>Opciones de accesibilidad no seleccionables</t>
  </si>
  <si>
    <t>Difícilmente identificables, seleccionables y en menú principal</t>
  </si>
  <si>
    <t>Navegación NO ordenada por teclado</t>
  </si>
  <si>
    <t>SIN desactivación o retardo de repetición de caracteres de teclado</t>
  </si>
  <si>
    <t>Funcionamiento que requiere acciones simultáneas</t>
  </si>
  <si>
    <t>Imágenes SIN texto descriptivo</t>
  </si>
  <si>
    <t>Controles de formulario NO etiquetados</t>
  </si>
  <si>
    <t>Uso inadecuado de etiquetas</t>
  </si>
  <si>
    <t>Uso inadecuado de encabezados</t>
  </si>
  <si>
    <t>Información transmitida con color</t>
  </si>
  <si>
    <t>Textos SIN contraste adecuado</t>
  </si>
  <si>
    <t>Encabezados SIN contraste adecuado</t>
  </si>
  <si>
    <t>Pictogramas SIN contraste adecuado</t>
  </si>
  <si>
    <t>Pictogramas NO homologados</t>
  </si>
  <si>
    <t>SIN funcionamiento con javascript desactivado</t>
  </si>
  <si>
    <t>Diseño NO responsive</t>
  </si>
  <si>
    <t>Uso inadecuado de los estilos CSS</t>
  </si>
  <si>
    <t>Vídeos SIN LSE</t>
  </si>
  <si>
    <t>Vídeos SIN subtitulado</t>
  </si>
  <si>
    <t>Vídeos SIN audiodescripción</t>
  </si>
  <si>
    <t>Información NO disponible en lectura fácil</t>
  </si>
  <si>
    <t>Med.</t>
  </si>
  <si>
    <t>p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</si>
  <si>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</si>
  <si>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</si>
  <si>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</si>
  <si>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</si>
  <si>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</si>
  <si>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</si>
  <si>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</si>
  <si>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</si>
  <si>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</si>
  <si>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</si>
  <si>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</si>
  <si>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</si>
  <si>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</si>
  <si>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</si>
  <si>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</si>
  <si>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</si>
  <si>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</si>
  <si>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</si>
  <si>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</si>
  <si>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</si>
  <si>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</si>
  <si>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Analizados</t>
  </si>
  <si>
    <t>P</t>
  </si>
  <si>
    <t>O</t>
  </si>
  <si>
    <t>R</t>
  </si>
  <si>
    <t>BP</t>
  </si>
  <si>
    <t>Física</t>
  </si>
  <si>
    <t>Visual</t>
  </si>
  <si>
    <t>Auditiva</t>
  </si>
  <si>
    <t>Cognitiva</t>
  </si>
  <si>
    <t>Perceptible</t>
  </si>
  <si>
    <t>Operable</t>
  </si>
  <si>
    <t>Comprensible</t>
  </si>
  <si>
    <t>Robustez</t>
  </si>
  <si>
    <t>Practicamente con el tabulador se alcacan las posibles occiones</t>
  </si>
  <si>
    <t>Patron sencillo ,cumple</t>
  </si>
  <si>
    <t>Sin el tabulador es complicado acceder al elemento deseado</t>
  </si>
  <si>
    <t>No cumple  ya que hay que repetir constantemente para alcanzar el boton deseado</t>
  </si>
  <si>
    <t>Normalmente no hace falta realizar acciones de forma simultanea</t>
  </si>
  <si>
    <t>todas las imagenes tienen texto descriptivo</t>
  </si>
  <si>
    <t>cumple</t>
  </si>
  <si>
    <t>esta todo bien referenciado</t>
  </si>
  <si>
    <t>no hay mas que un color poco claro</t>
  </si>
  <si>
    <t>no aplica</t>
  </si>
  <si>
    <t>no cumple</t>
  </si>
  <si>
    <t>practicable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</si>
</sst>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AAA3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3" fillId="7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2" fillId="5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8" borderId="0" xfId="0" applyFont="1" applyFill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11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center" vertical="center" textRotation="90"/>
    </xf>
    <xf numFmtId="0" fontId="5" fillId="11" borderId="0" xfId="0" applyFont="1" applyFill="1" applyBorder="1" applyAlignment="1">
      <alignment horizontal="center" vertical="center" textRotation="90"/>
    </xf>
    <xf numFmtId="0" fontId="5" fillId="11" borderId="1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5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808080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ill>
        <patternFill>
          <bgColor rgb="FFA6A6A6"/>
        </patternFill>
      </fill>
    </dxf>
    <dxf>
      <fill>
        <patternFill>
          <bgColor rgb="FF3AAA35"/>
        </patternFill>
      </fill>
    </dxf>
    <dxf>
      <fill>
        <patternFill>
          <bgColor rgb="FFE6332A"/>
        </patternFill>
      </fill>
    </dxf>
    <dxf>
      <fill>
        <patternFill>
          <bgColor rgb="FFF9B23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DDDDDD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0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000000"/>
        </patternFill>
      </fill>
      <alignment horizontal="justify" vertical="center" textRotation="0" wrapText="1" indent="0" justifyLastLine="0" shrinkToFit="0" readingOrder="0"/>
    </dxf>
    <dxf>
      <border>
        <bottom style="medium">
          <color auto="1"/>
        </bottom>
      </border>
    </dxf>
    <dxf>
      <border>
        <bottom style="medium">
          <color theme="1"/>
        </bottom>
      </border>
    </dxf>
    <dxf>
      <font>
        <color theme="0"/>
      </font>
      <fill>
        <patternFill>
          <bgColor theme="1"/>
        </patternFill>
      </fill>
      <border>
        <bottom style="medium">
          <color auto="1"/>
        </bottom>
      </border>
    </dxf>
  </dxfs>
  <tableStyles count="5" defaultTableStyle="TableStyleMedium2" defaultPivotStyle="PivotStyleLight16">
    <tableStyle name="Calícrates" pivot="0" count="3" xr9:uid="{0E3E1E97-325F-46CC-BAF8-07D654F4C2D3}">
      <tableStyleElement type="headerRow" dxfId="548"/>
      <tableStyleElement type="firstRowStripe" dxfId="547"/>
      <tableStyleElement type="secondRowStripe" dxfId="546"/>
    </tableStyle>
    <tableStyle name="Estilo de tabla 1" pivot="0" count="0" xr9:uid="{4DBB3F46-289B-4B4A-82CA-FA7EB713EF42}"/>
    <tableStyle name="Estilo de tabla 2" pivot="0" count="0" xr9:uid="{7C6EB84A-6BFE-4967-83C7-52A8F3BCF31E}"/>
    <tableStyle name="Estilo de tabla 3" pivot="0" count="0" xr9:uid="{9549D696-AC15-4804-B8A0-8882833B0CB3}"/>
    <tableStyle name="Estilo de tabla 4" pivot="0" count="0" xr9:uid="{3C12076D-EAD2-40B2-BC10-0D865C1C0B90}"/>
  </tableStyles>
  <colors>
    <mruColors>
      <color rgb="FF3AAA35"/>
      <color rgb="FFF9B233"/>
      <color rgb="FFFCD48C"/>
      <color rgb="FFDDDDDD"/>
      <color rgb="FF2557A0"/>
      <color rgb="FFB2B2B2"/>
      <color rgb="FFE6332A"/>
      <color rgb="FFA6A6A6"/>
      <color rgb="FF808080"/>
      <color rgb="FF7A13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6-408C-A118-C3EED47D9C97}"/>
              </c:ext>
            </c:extLst>
          </c:dPt>
          <c:dPt>
            <c:idx val="1"/>
            <c:bubble3D val="0"/>
            <c:spPr>
              <a:pattFill prst="pct90">
                <a:fgClr>
                  <a:srgbClr val="E6332A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6-408C-A118-C3EED47D9C97}"/>
              </c:ext>
            </c:extLst>
          </c:dPt>
          <c:dPt>
            <c:idx val="2"/>
            <c:bubble3D val="0"/>
            <c:spPr>
              <a:pattFill prst="dkUpDiag">
                <a:fgClr>
                  <a:srgbClr val="F9B23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6-408C-A118-C3EED47D9C97}"/>
              </c:ext>
            </c:extLst>
          </c:dPt>
          <c:dLbls>
            <c:dLbl>
              <c:idx val="0"/>
              <c:layout>
                <c:manualLayout>
                  <c:x val="0.10196649672250535"/>
                  <c:y val="-5.57341907824222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86-408C-A118-C3EED47D9C97}"/>
                </c:ext>
              </c:extLst>
            </c:dLbl>
            <c:dLbl>
              <c:idx val="1"/>
              <c:layout>
                <c:manualLayout>
                  <c:x val="-0.10196649672250548"/>
                  <c:y val="7.288317256162915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86-408C-A118-C3EED47D9C97}"/>
                </c:ext>
              </c:extLst>
            </c:dLbl>
            <c:dLbl>
              <c:idx val="2"/>
              <c:layout>
                <c:manualLayout>
                  <c:x val="-1.7479970866715221E-2"/>
                  <c:y val="-0.128617363344051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86-408C-A118-C3EED47D9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80808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Web!$W$3:$Y$3</c:f>
              <c:strCache>
                <c:ptCount val="3"/>
                <c:pt idx="0">
                  <c:v>Cumple</c:v>
                </c:pt>
                <c:pt idx="1">
                  <c:v>No cumple</c:v>
                </c:pt>
                <c:pt idx="2">
                  <c:v>Practicable</c:v>
                </c:pt>
              </c:strCache>
            </c:strRef>
          </c:cat>
          <c:val>
            <c:numRef>
              <c:f>Web!$W$4:$Y$4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6-408C-A118-C3EED47D9C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8337232543369"/>
          <c:y val="0.66963622865627315"/>
          <c:w val="0.19265259386061687"/>
          <c:h val="0.21856879364228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80808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0091863517061"/>
          <c:y val="0.1804399970836979"/>
          <c:w val="0.76915463692038499"/>
          <c:h val="0.5923684018664333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Web!$W$3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3AAA3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Web!$T$5:$T$8</c:f>
              <c:strCache>
                <c:ptCount val="4"/>
                <c:pt idx="0">
                  <c:v>Física</c:v>
                </c:pt>
                <c:pt idx="1">
                  <c:v>Visual</c:v>
                </c:pt>
                <c:pt idx="2">
                  <c:v>Auditiva</c:v>
                </c:pt>
                <c:pt idx="3">
                  <c:v>Cognitiva</c:v>
                </c:pt>
              </c:strCache>
            </c:strRef>
          </c:cat>
          <c:val>
            <c:numRef>
              <c:f>Web!$W$5:$W$8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B5C-9F2B-327F21D6EE14}"/>
            </c:ext>
          </c:extLst>
        </c:ser>
        <c:ser>
          <c:idx val="3"/>
          <c:order val="3"/>
          <c:tx>
            <c:strRef>
              <c:f>Web!$X$3</c:f>
              <c:strCache>
                <c:ptCount val="1"/>
                <c:pt idx="0">
                  <c:v>No cumple</c:v>
                </c:pt>
              </c:strCache>
            </c:strRef>
          </c:tx>
          <c:spPr>
            <a:solidFill>
              <a:srgbClr val="E6332A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Web!$T$5:$T$8</c:f>
              <c:strCache>
                <c:ptCount val="4"/>
                <c:pt idx="0">
                  <c:v>Física</c:v>
                </c:pt>
                <c:pt idx="1">
                  <c:v>Visual</c:v>
                </c:pt>
                <c:pt idx="2">
                  <c:v>Auditiva</c:v>
                </c:pt>
                <c:pt idx="3">
                  <c:v>Cognitiva</c:v>
                </c:pt>
              </c:strCache>
            </c:strRef>
          </c:cat>
          <c:val>
            <c:numRef>
              <c:f>Web!$X$5:$X$8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8-4B5C-9F2B-327F21D6EE14}"/>
            </c:ext>
          </c:extLst>
        </c:ser>
        <c:ser>
          <c:idx val="4"/>
          <c:order val="4"/>
          <c:tx>
            <c:strRef>
              <c:f>Web!$Y$3</c:f>
              <c:strCache>
                <c:ptCount val="1"/>
                <c:pt idx="0">
                  <c:v>Practicable</c:v>
                </c:pt>
              </c:strCache>
            </c:strRef>
          </c:tx>
          <c:spPr>
            <a:solidFill>
              <a:srgbClr val="F9B233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Web!$T$5:$T$8</c:f>
              <c:strCache>
                <c:ptCount val="4"/>
                <c:pt idx="0">
                  <c:v>Física</c:v>
                </c:pt>
                <c:pt idx="1">
                  <c:v>Visual</c:v>
                </c:pt>
                <c:pt idx="2">
                  <c:v>Auditiva</c:v>
                </c:pt>
                <c:pt idx="3">
                  <c:v>Cognitiva</c:v>
                </c:pt>
              </c:strCache>
            </c:strRef>
          </c:cat>
          <c:val>
            <c:numRef>
              <c:f>Web!$Y$5:$Y$8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8-4B5C-9F2B-327F21D6E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825776"/>
        <c:axId val="111483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Web!$U$3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Web!$T$5:$T$8</c15:sqref>
                        </c15:formulaRef>
                      </c:ext>
                    </c:extLst>
                    <c:strCache>
                      <c:ptCount val="4"/>
                      <c:pt idx="0">
                        <c:v>Física</c:v>
                      </c:pt>
                      <c:pt idx="1">
                        <c:v>Visual</c:v>
                      </c:pt>
                      <c:pt idx="2">
                        <c:v>Auditiva</c:v>
                      </c:pt>
                      <c:pt idx="3">
                        <c:v>Cognitiva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Web!$U$5:$U$8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18-4B5C-9F2B-327F21D6EE1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Web!$T$5:$T$8</c15:sqref>
                        </c15:formulaRef>
                      </c:ext>
                    </c:extLst>
                    <c:strCache>
                      <c:ptCount val="4"/>
                      <c:pt idx="0">
                        <c:v>Física</c:v>
                      </c:pt>
                      <c:pt idx="1">
                        <c:v>Visual</c:v>
                      </c:pt>
                      <c:pt idx="2">
                        <c:v>Auditiva</c:v>
                      </c:pt>
                      <c:pt idx="3">
                        <c:v>Cognitiva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Web!$V$5:$V$8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17</c:v>
                      </c:pt>
                      <c:pt idx="2">
                        <c:v>3</c:v>
                      </c:pt>
                      <c:pt idx="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18-4B5C-9F2B-327F21D6EE1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Web!$Z$3</c15:sqref>
                        </c15:formulaRef>
                      </c:ext>
                    </c:extLst>
                    <c:strCache>
                      <c:ptCount val="1"/>
                      <c:pt idx="0">
                        <c:v>No aplica</c:v>
                      </c:pt>
                    </c:strCache>
                  </c:strRef>
                </c:tx>
                <c:spPr>
                  <a:solidFill>
                    <a:srgbClr val="5F5F5F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Web!$T$5:$T$8</c15:sqref>
                        </c15:formulaRef>
                      </c:ext>
                    </c:extLst>
                    <c:strCache>
                      <c:ptCount val="4"/>
                      <c:pt idx="0">
                        <c:v>Física</c:v>
                      </c:pt>
                      <c:pt idx="1">
                        <c:v>Visual</c:v>
                      </c:pt>
                      <c:pt idx="2">
                        <c:v>Auditiva</c:v>
                      </c:pt>
                      <c:pt idx="3">
                        <c:v>Cognitiva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8-4B5C-9F2B-327F21D6EE14}"/>
                  </c:ext>
                </c:extLst>
              </c15:ser>
            </c15:filteredBarSeries>
          </c:ext>
        </c:extLst>
      </c:barChart>
      <c:catAx>
        <c:axId val="11148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100" b="0" i="0" u="none" strike="noStrike" kern="1200" baseline="0">
                <a:solidFill>
                  <a:srgbClr val="080808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31600"/>
        <c:crosses val="autoZero"/>
        <c:auto val="1"/>
        <c:lblAlgn val="ctr"/>
        <c:lblOffset val="100"/>
        <c:noMultiLvlLbl val="0"/>
      </c:catAx>
      <c:valAx>
        <c:axId val="1114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100" b="0" i="0" u="none" strike="noStrike" kern="1200" baseline="0">
              <a:solidFill>
                <a:srgbClr val="080808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0091863517061"/>
          <c:y val="0.1804399970836979"/>
          <c:w val="0.76915463692038499"/>
          <c:h val="0.5923684018664333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Web!$W$3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3AAA3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Web!$T$9:$T$12</c:f>
              <c:strCache>
                <c:ptCount val="4"/>
                <c:pt idx="0">
                  <c:v>Deambulación</c:v>
                </c:pt>
                <c:pt idx="1">
                  <c:v>Aprehensión</c:v>
                </c:pt>
                <c:pt idx="2">
                  <c:v>Localización</c:v>
                </c:pt>
                <c:pt idx="3">
                  <c:v>Comunicación</c:v>
                </c:pt>
              </c:strCache>
            </c:strRef>
          </c:cat>
          <c:val>
            <c:numRef>
              <c:f>Web!$W$9:$W$12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3CC-944D-D40501DC7AE3}"/>
            </c:ext>
          </c:extLst>
        </c:ser>
        <c:ser>
          <c:idx val="3"/>
          <c:order val="3"/>
          <c:tx>
            <c:strRef>
              <c:f>Web!$X$3</c:f>
              <c:strCache>
                <c:ptCount val="1"/>
                <c:pt idx="0">
                  <c:v>No cumple</c:v>
                </c:pt>
              </c:strCache>
            </c:strRef>
          </c:tx>
          <c:spPr>
            <a:solidFill>
              <a:srgbClr val="E6332A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Web!$T$9:$T$12</c:f>
              <c:strCache>
                <c:ptCount val="4"/>
                <c:pt idx="0">
                  <c:v>Deambulación</c:v>
                </c:pt>
                <c:pt idx="1">
                  <c:v>Aprehensión</c:v>
                </c:pt>
                <c:pt idx="2">
                  <c:v>Localización</c:v>
                </c:pt>
                <c:pt idx="3">
                  <c:v>Comunicación</c:v>
                </c:pt>
              </c:strCache>
            </c:strRef>
          </c:cat>
          <c:val>
            <c:numRef>
              <c:f>Web!$X$9:$X$12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3CC-944D-D40501DC7AE3}"/>
            </c:ext>
          </c:extLst>
        </c:ser>
        <c:ser>
          <c:idx val="4"/>
          <c:order val="4"/>
          <c:tx>
            <c:strRef>
              <c:f>Web!$Y$3</c:f>
              <c:strCache>
                <c:ptCount val="1"/>
                <c:pt idx="0">
                  <c:v>Practicable</c:v>
                </c:pt>
              </c:strCache>
            </c:strRef>
          </c:tx>
          <c:spPr>
            <a:solidFill>
              <a:srgbClr val="F9B233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Web!$T$9:$T$12</c:f>
              <c:strCache>
                <c:ptCount val="4"/>
                <c:pt idx="0">
                  <c:v>Deambulación</c:v>
                </c:pt>
                <c:pt idx="1">
                  <c:v>Aprehensión</c:v>
                </c:pt>
                <c:pt idx="2">
                  <c:v>Localización</c:v>
                </c:pt>
                <c:pt idx="3">
                  <c:v>Comunicación</c:v>
                </c:pt>
              </c:strCache>
            </c:strRef>
          </c:cat>
          <c:val>
            <c:numRef>
              <c:f>Web!$Y$9:$Y$12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A-43CC-944D-D40501DC7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825776"/>
        <c:axId val="111483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Web!$U$3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Web!$T$9:$T$12</c15:sqref>
                        </c15:formulaRef>
                      </c:ext>
                    </c:extLst>
                    <c:strCache>
                      <c:ptCount val="4"/>
                      <c:pt idx="0">
                        <c:v>Deambulación</c:v>
                      </c:pt>
                      <c:pt idx="1">
                        <c:v>Aprehensión</c:v>
                      </c:pt>
                      <c:pt idx="2">
                        <c:v>Localización</c:v>
                      </c:pt>
                      <c:pt idx="3">
                        <c:v>Comunicación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Web!$U$9:$U$12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D3A-43CC-944D-D40501DC7AE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Web!$T$9:$T$12</c15:sqref>
                        </c15:formulaRef>
                      </c:ext>
                    </c:extLst>
                    <c:strCache>
                      <c:ptCount val="4"/>
                      <c:pt idx="0">
                        <c:v>Deambulación</c:v>
                      </c:pt>
                      <c:pt idx="1">
                        <c:v>Aprehensión</c:v>
                      </c:pt>
                      <c:pt idx="2">
                        <c:v>Localización</c:v>
                      </c:pt>
                      <c:pt idx="3">
                        <c:v>Comunicación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Web!$V$9:$V$12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A-43CC-944D-D40501DC7AE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Web!$Z$3</c15:sqref>
                        </c15:formulaRef>
                      </c:ext>
                    </c:extLst>
                    <c:strCache>
                      <c:ptCount val="1"/>
                      <c:pt idx="0">
                        <c:v>No aplica</c:v>
                      </c:pt>
                    </c:strCache>
                  </c:strRef>
                </c:tx>
                <c:spPr>
                  <a:solidFill>
                    <a:srgbClr val="5F5F5F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Web!$T$9:$T$12</c15:sqref>
                        </c15:formulaRef>
                      </c:ext>
                    </c:extLst>
                    <c:strCache>
                      <c:ptCount val="4"/>
                      <c:pt idx="0">
                        <c:v>Deambulación</c:v>
                      </c:pt>
                      <c:pt idx="1">
                        <c:v>Aprehensión</c:v>
                      </c:pt>
                      <c:pt idx="2">
                        <c:v>Localización</c:v>
                      </c:pt>
                      <c:pt idx="3">
                        <c:v>Comunicación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Web!$Z$9:$Z$12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A-43CC-944D-D40501DC7AE3}"/>
                  </c:ext>
                </c:extLst>
              </c15:ser>
            </c15:filteredBarSeries>
          </c:ext>
        </c:extLst>
      </c:barChart>
      <c:catAx>
        <c:axId val="11148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100" b="0" i="0" u="none" strike="noStrike" kern="1200" baseline="0">
                <a:solidFill>
                  <a:srgbClr val="080808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31600"/>
        <c:crosses val="autoZero"/>
        <c:auto val="1"/>
        <c:lblAlgn val="ctr"/>
        <c:lblOffset val="100"/>
        <c:noMultiLvlLbl val="0"/>
      </c:catAx>
      <c:valAx>
        <c:axId val="1114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100" b="0" i="0" u="none" strike="noStrike" kern="1200" baseline="0">
              <a:solidFill>
                <a:srgbClr val="080808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0091863517061"/>
          <c:y val="0.1804399970836979"/>
          <c:w val="0.76915463692038499"/>
          <c:h val="0.5923684018664333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Web!$W$3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3AAA3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Web!$T$13:$T$16</c:f>
              <c:strCache>
                <c:ptCount val="4"/>
                <c:pt idx="0">
                  <c:v>Perceptible</c:v>
                </c:pt>
                <c:pt idx="1">
                  <c:v>Operable</c:v>
                </c:pt>
                <c:pt idx="2">
                  <c:v>Comprensible</c:v>
                </c:pt>
                <c:pt idx="3">
                  <c:v>Robustez</c:v>
                </c:pt>
              </c:strCache>
            </c:strRef>
          </c:cat>
          <c:val>
            <c:numRef>
              <c:f>Web!$W$13:$W$16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3-43B4-A646-A939CEEA3DC0}"/>
            </c:ext>
          </c:extLst>
        </c:ser>
        <c:ser>
          <c:idx val="3"/>
          <c:order val="3"/>
          <c:tx>
            <c:strRef>
              <c:f>Web!$X$3</c:f>
              <c:strCache>
                <c:ptCount val="1"/>
                <c:pt idx="0">
                  <c:v>No cumple</c:v>
                </c:pt>
              </c:strCache>
            </c:strRef>
          </c:tx>
          <c:spPr>
            <a:solidFill>
              <a:srgbClr val="E6332A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Web!$T$13:$T$16</c:f>
              <c:strCache>
                <c:ptCount val="4"/>
                <c:pt idx="0">
                  <c:v>Perceptible</c:v>
                </c:pt>
                <c:pt idx="1">
                  <c:v>Operable</c:v>
                </c:pt>
                <c:pt idx="2">
                  <c:v>Comprensible</c:v>
                </c:pt>
                <c:pt idx="3">
                  <c:v>Robustez</c:v>
                </c:pt>
              </c:strCache>
            </c:strRef>
          </c:cat>
          <c:val>
            <c:numRef>
              <c:f>Web!$X$13:$X$16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3-43B4-A646-A939CEEA3DC0}"/>
            </c:ext>
          </c:extLst>
        </c:ser>
        <c:ser>
          <c:idx val="4"/>
          <c:order val="4"/>
          <c:tx>
            <c:strRef>
              <c:f>Web!$Y$3</c:f>
              <c:strCache>
                <c:ptCount val="1"/>
                <c:pt idx="0">
                  <c:v>Practicable</c:v>
                </c:pt>
              </c:strCache>
            </c:strRef>
          </c:tx>
          <c:spPr>
            <a:solidFill>
              <a:srgbClr val="F9B233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Web!$T$13:$T$16</c:f>
              <c:strCache>
                <c:ptCount val="4"/>
                <c:pt idx="0">
                  <c:v>Perceptible</c:v>
                </c:pt>
                <c:pt idx="1">
                  <c:v>Operable</c:v>
                </c:pt>
                <c:pt idx="2">
                  <c:v>Comprensible</c:v>
                </c:pt>
                <c:pt idx="3">
                  <c:v>Robustez</c:v>
                </c:pt>
              </c:strCache>
            </c:strRef>
          </c:cat>
          <c:val>
            <c:numRef>
              <c:f>Web!$Y$13:$Y$16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3-43B4-A646-A939CEEA3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825776"/>
        <c:axId val="111483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Web!$U$3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Web!$T$13:$T$16</c15:sqref>
                        </c15:formulaRef>
                      </c:ext>
                    </c:extLst>
                    <c:strCache>
                      <c:ptCount val="4"/>
                      <c:pt idx="0">
                        <c:v>Perceptible</c:v>
                      </c:pt>
                      <c:pt idx="1">
                        <c:v>Operable</c:v>
                      </c:pt>
                      <c:pt idx="2">
                        <c:v>Comprensible</c:v>
                      </c:pt>
                      <c:pt idx="3">
                        <c:v>Robustez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Web!$U$13:$U$16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43-43B4-A646-A939CEEA3DC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Web!$T$13:$T$16</c15:sqref>
                        </c15:formulaRef>
                      </c:ext>
                    </c:extLst>
                    <c:strCache>
                      <c:ptCount val="4"/>
                      <c:pt idx="0">
                        <c:v>Perceptible</c:v>
                      </c:pt>
                      <c:pt idx="1">
                        <c:v>Operable</c:v>
                      </c:pt>
                      <c:pt idx="2">
                        <c:v>Comprensible</c:v>
                      </c:pt>
                      <c:pt idx="3">
                        <c:v>Robustez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Web!$V$13:$V$16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3-43B4-A646-A939CEEA3D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Web!$Z$3</c15:sqref>
                        </c15:formulaRef>
                      </c:ext>
                    </c:extLst>
                    <c:strCache>
                      <c:ptCount val="1"/>
                      <c:pt idx="0">
                        <c:v>No aplica</c:v>
                      </c:pt>
                    </c:strCache>
                  </c:strRef>
                </c:tx>
                <c:spPr>
                  <a:solidFill>
                    <a:srgbClr val="5F5F5F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Web!$T$13:$T$16</c15:sqref>
                        </c15:formulaRef>
                      </c:ext>
                    </c:extLst>
                    <c:strCache>
                      <c:ptCount val="4"/>
                      <c:pt idx="0">
                        <c:v>Perceptible</c:v>
                      </c:pt>
                      <c:pt idx="1">
                        <c:v>Operable</c:v>
                      </c:pt>
                      <c:pt idx="2">
                        <c:v>Comprensible</c:v>
                      </c:pt>
                      <c:pt idx="3">
                        <c:v>Robustez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Web!$Z$13:$Z$16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43-43B4-A646-A939CEEA3DC0}"/>
                  </c:ext>
                </c:extLst>
              </c15:ser>
            </c15:filteredBarSeries>
          </c:ext>
        </c:extLst>
      </c:barChart>
      <c:catAx>
        <c:axId val="11148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100" b="0" i="0" u="none" strike="noStrike" kern="1200" baseline="0">
                <a:solidFill>
                  <a:srgbClr val="080808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31600"/>
        <c:crosses val="autoZero"/>
        <c:auto val="1"/>
        <c:lblAlgn val="ctr"/>
        <c:lblOffset val="100"/>
        <c:noMultiLvlLbl val="0"/>
      </c:catAx>
      <c:valAx>
        <c:axId val="1114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s-ES"/>
          </a:p>
        </c:txPr>
        <c:crossAx val="1114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100" b="0" i="0" u="none" strike="noStrike" kern="1200" baseline="0">
              <a:solidFill>
                <a:srgbClr val="080808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59532</xdr:colOff>
      <xdr:row>4</xdr:row>
      <xdr:rowOff>47625</xdr:rowOff>
    </xdr:from>
    <xdr:to>
      <xdr:col>20</xdr:col>
      <xdr:colOff>281782</xdr:colOff>
      <xdr:row>4</xdr:row>
      <xdr:rowOff>269875</xdr:rowOff>
    </xdr:to>
    <xdr:pic>
      <xdr:nvPicPr>
        <xdr:cNvPr id="2" name="Imagen 1" descr="d-fisica">
          <a:extLst>
            <a:ext uri="{FF2B5EF4-FFF2-40B4-BE49-F238E27FC236}">
              <a16:creationId xmlns:a16="http://schemas.microsoft.com/office/drawing/2014/main" id="{A95B47DE-1C8D-4446-8BE3-775D05D31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0232" y="15049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71438</xdr:colOff>
      <xdr:row>6</xdr:row>
      <xdr:rowOff>59531</xdr:rowOff>
    </xdr:from>
    <xdr:to>
      <xdr:col>20</xdr:col>
      <xdr:colOff>293688</xdr:colOff>
      <xdr:row>6</xdr:row>
      <xdr:rowOff>281781</xdr:rowOff>
    </xdr:to>
    <xdr:pic>
      <xdr:nvPicPr>
        <xdr:cNvPr id="3" name="Imagen 2" descr="d-auditiva">
          <a:extLst>
            <a:ext uri="{FF2B5EF4-FFF2-40B4-BE49-F238E27FC236}">
              <a16:creationId xmlns:a16="http://schemas.microsoft.com/office/drawing/2014/main" id="{3A145F1D-FEB0-474E-8424-151162E9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2138" y="2278856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71437</xdr:colOff>
      <xdr:row>7</xdr:row>
      <xdr:rowOff>35719</xdr:rowOff>
    </xdr:from>
    <xdr:to>
      <xdr:col>20</xdr:col>
      <xdr:colOff>293687</xdr:colOff>
      <xdr:row>7</xdr:row>
      <xdr:rowOff>257969</xdr:rowOff>
    </xdr:to>
    <xdr:pic>
      <xdr:nvPicPr>
        <xdr:cNvPr id="4" name="Imagen 3" descr="d-cognitiva">
          <a:extLst>
            <a:ext uri="{FF2B5EF4-FFF2-40B4-BE49-F238E27FC236}">
              <a16:creationId xmlns:a16="http://schemas.microsoft.com/office/drawing/2014/main" id="{704D7207-6564-4FC6-92AF-9CDECADEB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2137" y="2636044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4763</xdr:colOff>
      <xdr:row>2</xdr:row>
      <xdr:rowOff>69322</xdr:rowOff>
    </xdr:from>
    <xdr:to>
      <xdr:col>33</xdr:col>
      <xdr:colOff>440531</xdr:colOff>
      <xdr:row>10</xdr:row>
      <xdr:rowOff>247650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3201D9-91C7-4562-B834-D6584447E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716756</xdr:colOff>
      <xdr:row>24</xdr:row>
      <xdr:rowOff>76199</xdr:rowOff>
    </xdr:from>
    <xdr:to>
      <xdr:col>24</xdr:col>
      <xdr:colOff>839906</xdr:colOff>
      <xdr:row>33</xdr:row>
      <xdr:rowOff>98699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88E7D4-6F2A-4BC8-AD3D-36FA124C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35719</xdr:colOff>
      <xdr:row>2</xdr:row>
      <xdr:rowOff>71438</xdr:rowOff>
    </xdr:from>
    <xdr:to>
      <xdr:col>7</xdr:col>
      <xdr:colOff>257969</xdr:colOff>
      <xdr:row>2</xdr:row>
      <xdr:rowOff>293688</xdr:rowOff>
    </xdr:to>
    <xdr:pic>
      <xdr:nvPicPr>
        <xdr:cNvPr id="8" name="Imagen 7" descr="d-cognitiva">
          <a:extLst>
            <a:ext uri="{FF2B5EF4-FFF2-40B4-BE49-F238E27FC236}">
              <a16:creationId xmlns:a16="http://schemas.microsoft.com/office/drawing/2014/main" id="{A3E389C0-47EF-401C-8E56-534DD171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519" y="442913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23813</xdr:colOff>
      <xdr:row>2</xdr:row>
      <xdr:rowOff>71438</xdr:rowOff>
    </xdr:from>
    <xdr:to>
      <xdr:col>6</xdr:col>
      <xdr:colOff>246063</xdr:colOff>
      <xdr:row>2</xdr:row>
      <xdr:rowOff>293688</xdr:rowOff>
    </xdr:to>
    <xdr:pic>
      <xdr:nvPicPr>
        <xdr:cNvPr id="9" name="Imagen 8" descr="d-auditiva">
          <a:extLst>
            <a:ext uri="{FF2B5EF4-FFF2-40B4-BE49-F238E27FC236}">
              <a16:creationId xmlns:a16="http://schemas.microsoft.com/office/drawing/2014/main" id="{FE01659A-D571-4C70-8192-D2B91C39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8" y="442913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</xdr:colOff>
      <xdr:row>2</xdr:row>
      <xdr:rowOff>71438</xdr:rowOff>
    </xdr:from>
    <xdr:to>
      <xdr:col>4</xdr:col>
      <xdr:colOff>246062</xdr:colOff>
      <xdr:row>2</xdr:row>
      <xdr:rowOff>291306</xdr:rowOff>
    </xdr:to>
    <xdr:pic>
      <xdr:nvPicPr>
        <xdr:cNvPr id="10" name="Imagen 9" descr="d-fisica">
          <a:extLst>
            <a:ext uri="{FF2B5EF4-FFF2-40B4-BE49-F238E27FC236}">
              <a16:creationId xmlns:a16="http://schemas.microsoft.com/office/drawing/2014/main" id="{84748F24-05C3-4E83-A6B2-7681C226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468" y="440532"/>
          <a:ext cx="222250" cy="219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23812</xdr:colOff>
      <xdr:row>2</xdr:row>
      <xdr:rowOff>59532</xdr:rowOff>
    </xdr:from>
    <xdr:to>
      <xdr:col>5</xdr:col>
      <xdr:colOff>246062</xdr:colOff>
      <xdr:row>2</xdr:row>
      <xdr:rowOff>296070</xdr:rowOff>
    </xdr:to>
    <xdr:pic>
      <xdr:nvPicPr>
        <xdr:cNvPr id="11" name="Imagen 10" descr="d-visual">
          <a:extLst>
            <a:ext uri="{FF2B5EF4-FFF2-40B4-BE49-F238E27FC236}">
              <a16:creationId xmlns:a16="http://schemas.microsoft.com/office/drawing/2014/main" id="{1A8077E9-6913-4BF1-A868-8E8BBAAE2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0762" y="631032"/>
          <a:ext cx="222250" cy="23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59530</xdr:colOff>
      <xdr:row>5</xdr:row>
      <xdr:rowOff>71438</xdr:rowOff>
    </xdr:from>
    <xdr:to>
      <xdr:col>20</xdr:col>
      <xdr:colOff>281780</xdr:colOff>
      <xdr:row>5</xdr:row>
      <xdr:rowOff>307976</xdr:rowOff>
    </xdr:to>
    <xdr:pic>
      <xdr:nvPicPr>
        <xdr:cNvPr id="12" name="Imagen 11" descr="d-visual">
          <a:extLst>
            <a:ext uri="{FF2B5EF4-FFF2-40B4-BE49-F238E27FC236}">
              <a16:creationId xmlns:a16="http://schemas.microsoft.com/office/drawing/2014/main" id="{D077AB93-4AE5-477E-8C2F-722641AAF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0230" y="1909763"/>
          <a:ext cx="222250" cy="23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</xdr:colOff>
      <xdr:row>36</xdr:row>
      <xdr:rowOff>7144</xdr:rowOff>
    </xdr:from>
    <xdr:to>
      <xdr:col>24</xdr:col>
      <xdr:colOff>847051</xdr:colOff>
      <xdr:row>50</xdr:row>
      <xdr:rowOff>29644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293647-F9A7-43D2-91C3-A6E59F0B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16</xdr:row>
      <xdr:rowOff>133350</xdr:rowOff>
    </xdr:from>
    <xdr:to>
      <xdr:col>24</xdr:col>
      <xdr:colOff>847050</xdr:colOff>
      <xdr:row>23</xdr:row>
      <xdr:rowOff>346350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EBCC0BB-6180-4AFC-92C8-D472F04D7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1C9866-709C-4D43-805C-1C36EE23DABA}" name="Web" displayName="Web" ref="C3:N24" totalsRowShown="0" headerRowDxfId="545">
  <autoFilter ref="C3:N24" xr:uid="{DC6F5D45-A630-4BA9-80DB-30A52DE11D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D8BDD25-1AA2-4F44-9A2A-A54363F480B7}" name="Id" dataDxfId="544"/>
    <tableColumn id="2" xr3:uid="{364116C5-DC8F-49D1-892B-A5348819C462}" name="DA" dataDxfId="543"/>
    <tableColumn id="3" xr3:uid="{E541E752-20EE-4CCF-91F0-7045D49C75C2}" name="F" dataDxfId="542"/>
    <tableColumn id="4" xr3:uid="{DC80FD1D-CC56-43B7-A969-E19274D6523B}" name="V" dataDxfId="541"/>
    <tableColumn id="5" xr3:uid="{76BD5AA1-46FA-4EED-B606-1848EB557332}" name="A" dataDxfId="540"/>
    <tableColumn id="6" xr3:uid="{74D45192-2567-4AF6-ACFA-BDDBE4578C10}" name="C" dataDxfId="539"/>
    <tableColumn id="7" xr3:uid="{4BCF5146-0FF4-4843-B8A5-938E4BA33C26}" name="Parámetro" dataDxfId="538"/>
    <tableColumn id="8" xr3:uid="{208F44CC-A187-4652-AE1C-5CD074143BD2}" name="Normativa" dataDxfId="537"/>
    <tableColumn id="10" xr3:uid="{40B91101-930D-4984-B81E-2342405DA525}" name="Med." dataDxfId="536"/>
    <tableColumn id="11" xr3:uid="{7F5B2695-34F1-4268-914B-A14AA815AB7B}" name="Análisis" dataDxfId="0">
      <calculatedColumnFormula>IF($K4="","No aplica",IF($K4=0,"Cumple",IF(AND($K4&gt;0,ISNUMBER($K4)),"No cumple","Practicable")))</calculatedColumnFormula>
    </tableColumn>
    <tableColumn id="12" xr3:uid="{1F8CF71B-BFB3-4E82-AD5F-713586DD2286}" name="Tol." dataDxfId="535"/>
    <tableColumn id="13" xr3:uid="{AC97C61B-D5CB-4C00-9C5E-D5A2F8D534BD}" name="Observaciones" dataDxfId="534"/>
  </tableColumns>
  <tableStyleInfo name="Calícrate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DC3863-3644-458D-A030-95B15934A1F5}" name="PORC" displayName="PORC" ref="O3:R24" totalsRowShown="0" headerRowDxfId="533" dataDxfId="531" headerRowBorderDxfId="532">
  <autoFilter ref="O3:R24" xr:uid="{9D7EAAF8-C2AA-4D2B-81F8-FE01A52C7AA6}">
    <filterColumn colId="0" hiddenButton="1"/>
    <filterColumn colId="1" hiddenButton="1"/>
    <filterColumn colId="2" hiddenButton="1"/>
    <filterColumn colId="3" hiddenButton="1"/>
  </autoFilter>
  <tableColumns count="4">
    <tableColumn id="1" xr3:uid="{C6147804-318D-4FE5-906E-EB4CF5B8F001}" name="P" dataDxfId="530"/>
    <tableColumn id="2" xr3:uid="{04A5A725-53E7-4D4F-922D-DB1DEDDA11C2}" name="O" dataDxfId="529"/>
    <tableColumn id="3" xr3:uid="{8539E033-D1B2-446C-85FA-BBA49F0D1E4A}" name="C" dataDxfId="528"/>
    <tableColumn id="4" xr3:uid="{5C6838A9-90A2-4C05-9DE8-41AB30D6C335}" name="R" dataDxfId="527"/>
  </tableColumns>
  <tableStyleInfo name="Calícrat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B066D7-A05F-4E4C-B7CF-34E6DB673DB2}" name="Web_analisis" displayName="Web_analisis" ref="T3:Z16" totalsRowShown="0" headerRowDxfId="526" dataDxfId="524" headerRowBorderDxfId="525">
  <autoFilter ref="T3:Z16" xr:uid="{16FA63D5-9494-4A86-9C82-EFFDC760F4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CD3FDE7-AB1D-4603-A76A-C5589FD1712C}" name="Parámetros" dataDxfId="523">
      <calculatedColumnFormula>(#REF!)</calculatedColumnFormula>
    </tableColumn>
    <tableColumn id="2" xr3:uid="{5BD3006D-01B0-40DC-9D90-16C272B6AA06}" name="A" dataDxfId="522"/>
    <tableColumn id="3" xr3:uid="{DBFBC1EE-DA43-4FDD-A347-E2C754897C7E}" name="Total" dataDxfId="521"/>
    <tableColumn id="4" xr3:uid="{CF38B462-3290-448D-888D-315E98443AD7}" name="Cumple" dataDxfId="520"/>
    <tableColumn id="5" xr3:uid="{5293D48E-977A-4384-AECC-374FCB7D21C0}" name="No cumple" dataDxfId="519"/>
    <tableColumn id="6" xr3:uid="{900EE849-1565-40A6-A530-16A96CD86C6C}" name="Practicable" dataDxfId="518"/>
    <tableColumn id="7" xr3:uid="{ECD3C49D-4B99-4084-A23A-97BA257ADD18}" name="No aplica" dataDxfId="517"/>
  </tableColumns>
  <tableStyleInfo name="Calícrates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AAA35"/>
      </a:accent1>
      <a:accent2>
        <a:srgbClr val="E6332A"/>
      </a:accent2>
      <a:accent3>
        <a:srgbClr val="F9B233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D985-9096-42C3-A456-1D91E30F27E5}">
  <dimension ref="B1:Z33"/>
  <sheetViews>
    <sheetView tabSelected="1" zoomScaleNormal="50" workbookViewId="0">
      <selection activeCell="N18" sqref="N18"/>
    </sheetView>
  </sheetViews>
  <sheetFormatPr baseColWidth="10" defaultColWidth="10.6640625" defaultRowHeight="15" x14ac:dyDescent="0.2"/>
  <cols>
    <col min="1" max="1" width="10.5" customWidth="1"/>
    <col min="2" max="2" width="7.5" customWidth="1"/>
    <col min="3" max="3" width="5.33203125" customWidth="1"/>
    <col min="4" max="4" width="6.1640625" customWidth="1"/>
    <col min="5" max="5" width="4.33203125" customWidth="1"/>
    <col min="6" max="8" width="4.6640625" customWidth="1"/>
    <col min="9" max="9" width="41.6640625" customWidth="1"/>
    <col min="10" max="10" width="13.5" customWidth="1"/>
    <col min="11" max="11" width="6.5" style="26" customWidth="1"/>
    <col min="12" max="12" width="13.1640625" customWidth="1"/>
    <col min="13" max="13" width="6.83203125" customWidth="1"/>
    <col min="14" max="14" width="22.83203125" customWidth="1"/>
    <col min="15" max="18" width="5.5" customWidth="1"/>
    <col min="20" max="20" width="19.5" customWidth="1"/>
    <col min="21" max="21" width="6.6640625" customWidth="1"/>
    <col min="22" max="23" width="12.5" customWidth="1"/>
    <col min="24" max="24" width="16.5" customWidth="1"/>
    <col min="25" max="25" width="17.5" customWidth="1"/>
    <col min="26" max="26" width="15" customWidth="1"/>
  </cols>
  <sheetData>
    <row r="1" spans="2:26" ht="15" customHeight="1" x14ac:dyDescent="0.2"/>
    <row r="2" spans="2:26" ht="30" customHeight="1" x14ac:dyDescent="0.2">
      <c r="B2" s="40" t="s">
        <v>20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T2" s="24" t="str">
        <f>B2</f>
        <v>Web</v>
      </c>
      <c r="U2" s="24"/>
      <c r="V2" s="24"/>
      <c r="W2" s="24"/>
      <c r="X2" s="24"/>
      <c r="Y2" s="24"/>
      <c r="Z2" s="24"/>
    </row>
    <row r="3" spans="2:26" ht="25.5" customHeight="1" thickBot="1" x14ac:dyDescent="0.25">
      <c r="B3" s="2"/>
      <c r="C3" s="7" t="s">
        <v>21</v>
      </c>
      <c r="D3" s="7" t="s">
        <v>6</v>
      </c>
      <c r="E3" s="15" t="s">
        <v>19</v>
      </c>
      <c r="F3" s="16" t="s">
        <v>17</v>
      </c>
      <c r="G3" s="17" t="s">
        <v>3</v>
      </c>
      <c r="H3" s="18" t="s">
        <v>18</v>
      </c>
      <c r="I3" s="7" t="s">
        <v>4</v>
      </c>
      <c r="J3" s="7" t="s">
        <v>23</v>
      </c>
      <c r="K3" s="29" t="s">
        <v>47</v>
      </c>
      <c r="L3" s="19" t="s">
        <v>22</v>
      </c>
      <c r="M3" s="7" t="s">
        <v>24</v>
      </c>
      <c r="N3" s="7" t="s">
        <v>0</v>
      </c>
      <c r="O3" s="25" t="s">
        <v>71</v>
      </c>
      <c r="P3" s="25" t="s">
        <v>72</v>
      </c>
      <c r="Q3" s="25" t="s">
        <v>18</v>
      </c>
      <c r="R3" s="25" t="s">
        <v>73</v>
      </c>
      <c r="T3" s="28" t="s">
        <v>12</v>
      </c>
      <c r="U3" s="21" t="s">
        <v>3</v>
      </c>
      <c r="V3" s="5" t="s">
        <v>11</v>
      </c>
      <c r="W3" s="5" t="s">
        <v>9</v>
      </c>
      <c r="X3" s="5" t="s">
        <v>8</v>
      </c>
      <c r="Y3" s="5" t="s">
        <v>10</v>
      </c>
      <c r="Z3" s="5" t="s">
        <v>5</v>
      </c>
    </row>
    <row r="4" spans="2:26" ht="30" customHeight="1" thickBot="1" x14ac:dyDescent="0.25">
      <c r="B4" s="41"/>
      <c r="C4" s="27" t="s">
        <v>49</v>
      </c>
      <c r="D4" s="13" t="s">
        <v>1</v>
      </c>
      <c r="E4" s="4">
        <v>1</v>
      </c>
      <c r="F4" s="4">
        <v>1</v>
      </c>
      <c r="G4" s="4">
        <v>1</v>
      </c>
      <c r="H4" s="4">
        <v>1</v>
      </c>
      <c r="I4" s="13" t="s">
        <v>26</v>
      </c>
      <c r="J4" s="13" t="s">
        <v>74</v>
      </c>
      <c r="K4" s="20" t="s">
        <v>48</v>
      </c>
      <c r="L4" s="4" t="str">
        <f t="shared" ref="L4:L24" si="0">IF($K4="","No aplica",IF($K4=0,"Cumple",IF(AND($K4&gt;0,ISNUMBER($K4)),"No cumple","Practicable")))</f>
        <v>Practicable</v>
      </c>
      <c r="M4" s="12">
        <v>0</v>
      </c>
      <c r="N4" s="4" t="s">
        <v>83</v>
      </c>
      <c r="O4" s="44"/>
      <c r="P4" s="4">
        <v>1</v>
      </c>
      <c r="Q4" s="4"/>
      <c r="R4" s="4"/>
      <c r="T4" s="32" t="s">
        <v>70</v>
      </c>
      <c r="U4" s="33">
        <f>SUM(Web_analisis[[#This Row],[Total]]-Web_analisis[[#This Row],[No aplica]])</f>
        <v>12</v>
      </c>
      <c r="V4" s="34">
        <f>SUM(W4:Z4)</f>
        <v>21</v>
      </c>
      <c r="W4" s="34">
        <f>COUNTIF(Web[Análisis],"Cumple")</f>
        <v>3</v>
      </c>
      <c r="X4" s="34">
        <f>COUNTIF(Web[Análisis],"No cumple")</f>
        <v>7</v>
      </c>
      <c r="Y4" s="34">
        <f>COUNTIF(Web[Análisis],"Practicable")</f>
        <v>2</v>
      </c>
      <c r="Z4" s="34">
        <f>COUNTIF(Web[Análisis],"No aplica")</f>
        <v>9</v>
      </c>
    </row>
    <row r="5" spans="2:26" ht="30" customHeight="1" thickBot="1" x14ac:dyDescent="0.25">
      <c r="B5" s="42"/>
      <c r="C5" s="27" t="s">
        <v>50</v>
      </c>
      <c r="D5" s="13" t="s">
        <v>1</v>
      </c>
      <c r="E5" s="4">
        <v>1</v>
      </c>
      <c r="F5" s="4">
        <v>1</v>
      </c>
      <c r="G5" s="4"/>
      <c r="H5" s="4">
        <v>1</v>
      </c>
      <c r="I5" s="13" t="s">
        <v>27</v>
      </c>
      <c r="J5" s="13" t="s">
        <v>74</v>
      </c>
      <c r="K5" s="20">
        <v>0</v>
      </c>
      <c r="L5" s="4" t="str">
        <f t="shared" si="0"/>
        <v>Cumple</v>
      </c>
      <c r="M5" s="12"/>
      <c r="N5" s="4" t="s">
        <v>84</v>
      </c>
      <c r="O5" s="4">
        <v>1</v>
      </c>
      <c r="P5" s="4"/>
      <c r="Q5" s="4"/>
      <c r="R5" s="4"/>
      <c r="T5" s="3" t="s">
        <v>75</v>
      </c>
      <c r="U5" s="11"/>
      <c r="V5" s="22">
        <f>SUM(Web[F])</f>
        <v>7</v>
      </c>
      <c r="W5" s="6">
        <f>COUNTIFS(Web[F],"=1",Web[Med.],"0")</f>
        <v>4</v>
      </c>
      <c r="X5" s="22">
        <f>COUNTIFS(Web[F],"=1",Web[Med.],"&gt;0")</f>
        <v>2</v>
      </c>
      <c r="Y5" s="22">
        <f>COUNTIFS(Web[F],"=1",Web[Med.],"P")</f>
        <v>1</v>
      </c>
      <c r="Z5" s="22">
        <f>COUNTIFS(Web[F],"=1",Web[Med.],"")</f>
        <v>0</v>
      </c>
    </row>
    <row r="6" spans="2:26" ht="30" customHeight="1" thickBot="1" x14ac:dyDescent="0.25">
      <c r="B6" s="42"/>
      <c r="C6" s="27" t="s">
        <v>51</v>
      </c>
      <c r="D6" s="13" t="s">
        <v>3</v>
      </c>
      <c r="E6" s="4">
        <v>1</v>
      </c>
      <c r="F6" s="4">
        <v>1</v>
      </c>
      <c r="G6" s="4"/>
      <c r="H6" s="4"/>
      <c r="I6" s="13" t="s">
        <v>28</v>
      </c>
      <c r="J6" s="13" t="s">
        <v>25</v>
      </c>
      <c r="K6" s="20">
        <v>1</v>
      </c>
      <c r="L6" s="4" t="str">
        <f t="shared" si="0"/>
        <v>No cumple</v>
      </c>
      <c r="M6" s="12"/>
      <c r="N6" s="4" t="s">
        <v>85</v>
      </c>
      <c r="O6" s="4"/>
      <c r="P6" s="4">
        <v>1</v>
      </c>
      <c r="Q6" s="4"/>
      <c r="R6" s="4"/>
      <c r="T6" s="3" t="s">
        <v>76</v>
      </c>
      <c r="U6" s="10"/>
      <c r="V6" s="22">
        <f>SUM(Web[V])</f>
        <v>17</v>
      </c>
      <c r="W6" s="6">
        <f>COUNTIFS(Web[V],"=1",Web[Med.],"0")</f>
        <v>6</v>
      </c>
      <c r="X6" s="22">
        <f>COUNTIFS(Web[V],"=1",Web[Med.],"&gt;0")</f>
        <v>5</v>
      </c>
      <c r="Y6" s="22">
        <f>COUNTIFS(Web[V],"=1",Web[Med.],"P")</f>
        <v>1</v>
      </c>
      <c r="Z6" s="22">
        <f>COUNTIFS(Web[V],"=1",Web[Med.],"")</f>
        <v>5</v>
      </c>
    </row>
    <row r="7" spans="2:26" ht="30" customHeight="1" thickBot="1" x14ac:dyDescent="0.25">
      <c r="B7" s="42"/>
      <c r="C7" s="27" t="s">
        <v>52</v>
      </c>
      <c r="D7" s="13" t="s">
        <v>3</v>
      </c>
      <c r="E7" s="4">
        <v>1</v>
      </c>
      <c r="F7" s="4">
        <v>1</v>
      </c>
      <c r="G7" s="4"/>
      <c r="H7" s="4">
        <v>1</v>
      </c>
      <c r="I7" s="13" t="s">
        <v>29</v>
      </c>
      <c r="J7" s="13" t="s">
        <v>25</v>
      </c>
      <c r="K7" s="20">
        <v>0</v>
      </c>
      <c r="L7" s="4" t="s">
        <v>8</v>
      </c>
      <c r="M7" s="12"/>
      <c r="N7" s="4" t="s">
        <v>86</v>
      </c>
      <c r="O7" s="4"/>
      <c r="P7" s="4">
        <v>1</v>
      </c>
      <c r="Q7" s="4"/>
      <c r="R7" s="4"/>
      <c r="T7" s="3" t="s">
        <v>77</v>
      </c>
      <c r="U7" s="9"/>
      <c r="V7" s="22">
        <f>SUM(Web[A])</f>
        <v>3</v>
      </c>
      <c r="W7" s="6">
        <f>COUNTIFS(Web[A],"=1",Web[Med.],"0")</f>
        <v>1</v>
      </c>
      <c r="X7" s="22">
        <f>COUNTIFS(Web[A],"=1",Web[Med.],"&gt;0")</f>
        <v>0</v>
      </c>
      <c r="Y7" s="22">
        <f>COUNTIFS(Web[A],"=1",Web[Med.],"P")</f>
        <v>1</v>
      </c>
      <c r="Z7" s="22">
        <f>COUNTIFS(Web[A],"=1",Web[Med.],"")</f>
        <v>1</v>
      </c>
    </row>
    <row r="8" spans="2:26" ht="30" customHeight="1" thickBot="1" x14ac:dyDescent="0.25">
      <c r="B8" s="42"/>
      <c r="C8" s="27" t="s">
        <v>53</v>
      </c>
      <c r="D8" s="13" t="s">
        <v>3</v>
      </c>
      <c r="E8" s="4">
        <v>1</v>
      </c>
      <c r="F8" s="4">
        <v>1</v>
      </c>
      <c r="G8" s="4"/>
      <c r="H8" s="4">
        <v>1</v>
      </c>
      <c r="I8" s="13" t="s">
        <v>30</v>
      </c>
      <c r="J8" s="13" t="s">
        <v>25</v>
      </c>
      <c r="K8" s="20">
        <v>1</v>
      </c>
      <c r="L8" s="4" t="str">
        <f t="shared" si="0"/>
        <v>No cumple</v>
      </c>
      <c r="M8" s="12"/>
      <c r="N8" s="13" t="s">
        <v>87</v>
      </c>
      <c r="O8" s="4"/>
      <c r="P8" s="4">
        <v>1</v>
      </c>
      <c r="Q8" s="4"/>
      <c r="R8" s="4"/>
      <c r="T8" s="3" t="s">
        <v>78</v>
      </c>
      <c r="U8" s="8"/>
      <c r="V8" s="22">
        <f>SUM(Web[C])</f>
        <v>7</v>
      </c>
      <c r="W8" s="6">
        <f>COUNTIFS(Web[C],"=1",Web[Med.],"0")</f>
        <v>4</v>
      </c>
      <c r="X8" s="22">
        <f>COUNTIFS(Web[C],"=1",Web[Med.],"&gt;0")</f>
        <v>1</v>
      </c>
      <c r="Y8" s="22">
        <f>COUNTIFS(Web[C],"=1",Web[Med.],"P")</f>
        <v>1</v>
      </c>
      <c r="Z8" s="22">
        <f>COUNTIFS(Web[C],"=1",Web[Med.],"")</f>
        <v>1</v>
      </c>
    </row>
    <row r="9" spans="2:26" ht="30" customHeight="1" thickBot="1" x14ac:dyDescent="0.25">
      <c r="B9" s="42"/>
      <c r="C9" s="27" t="s">
        <v>54</v>
      </c>
      <c r="D9" s="13" t="s">
        <v>2</v>
      </c>
      <c r="E9" s="4"/>
      <c r="F9" s="4">
        <v>1</v>
      </c>
      <c r="G9" s="4"/>
      <c r="H9" s="4"/>
      <c r="I9" s="13" t="s">
        <v>31</v>
      </c>
      <c r="J9" s="13" t="s">
        <v>25</v>
      </c>
      <c r="K9" s="20"/>
      <c r="L9" s="4" t="s">
        <v>89</v>
      </c>
      <c r="M9" s="12"/>
      <c r="N9" s="13" t="s">
        <v>88</v>
      </c>
      <c r="O9" s="4">
        <v>1</v>
      </c>
      <c r="P9" s="4"/>
      <c r="Q9" s="4"/>
      <c r="R9" s="4"/>
      <c r="T9" s="30" t="s">
        <v>13</v>
      </c>
      <c r="U9" s="6" t="s">
        <v>7</v>
      </c>
      <c r="V9" s="22">
        <f>COUNTIF(Web[DA],"D")</f>
        <v>1</v>
      </c>
      <c r="W9" s="6">
        <f>COUNTIFS(Web[DA],"D",Web[Med.],"0")</f>
        <v>1</v>
      </c>
      <c r="X9" s="22">
        <f>COUNTIFS(Web[DA],"D",Web[Med.],"&gt;0")</f>
        <v>0</v>
      </c>
      <c r="Y9" s="22">
        <f>COUNTIFS(Web[DA],"D",Web[Med.],"P")</f>
        <v>0</v>
      </c>
      <c r="Z9" s="22">
        <f>COUNTIFS(Web[DA],"D",Web[Med.],"")</f>
        <v>0</v>
      </c>
    </row>
    <row r="10" spans="2:26" s="1" customFormat="1" ht="30" customHeight="1" thickBot="1" x14ac:dyDescent="0.25">
      <c r="B10" s="42"/>
      <c r="C10" s="27" t="s">
        <v>55</v>
      </c>
      <c r="D10" s="13" t="s">
        <v>2</v>
      </c>
      <c r="E10" s="4"/>
      <c r="F10" s="4">
        <v>1</v>
      </c>
      <c r="G10" s="4"/>
      <c r="H10" s="4"/>
      <c r="I10" s="13" t="s">
        <v>32</v>
      </c>
      <c r="J10" s="13" t="s">
        <v>25</v>
      </c>
      <c r="K10" s="20"/>
      <c r="L10" s="4" t="str">
        <f t="shared" si="0"/>
        <v>No aplica</v>
      </c>
      <c r="M10" s="12"/>
      <c r="N10" s="13"/>
      <c r="O10" s="4">
        <v>1</v>
      </c>
      <c r="P10" s="4"/>
      <c r="Q10" s="4"/>
      <c r="R10" s="4"/>
      <c r="T10" s="30" t="s">
        <v>14</v>
      </c>
      <c r="U10" s="6" t="s">
        <v>3</v>
      </c>
      <c r="V10" s="22">
        <f>COUNTIF(Web[DA],"A")</f>
        <v>3</v>
      </c>
      <c r="W10" s="6">
        <f>COUNTIFS(Web[DA],"A",Web[Med.],"0")</f>
        <v>1</v>
      </c>
      <c r="X10" s="22">
        <f>COUNTIFS(Web[DA],"A",Web[Med.],"&gt;0")</f>
        <v>2</v>
      </c>
      <c r="Y10" s="22">
        <f>COUNTIFS(Web[DA],"A",Web[Med.],"P")</f>
        <v>0</v>
      </c>
      <c r="Z10" s="22">
        <f>COUNTIFS(Web[DA],"A",Web[Med.],"")</f>
        <v>0</v>
      </c>
    </row>
    <row r="11" spans="2:26" ht="30" customHeight="1" thickBot="1" x14ac:dyDescent="0.25">
      <c r="B11" s="42"/>
      <c r="C11" s="27" t="s">
        <v>56</v>
      </c>
      <c r="D11" s="13" t="s">
        <v>7</v>
      </c>
      <c r="E11" s="4">
        <v>1</v>
      </c>
      <c r="F11" s="4">
        <v>1</v>
      </c>
      <c r="G11" s="4"/>
      <c r="H11" s="4"/>
      <c r="I11" s="13" t="s">
        <v>33</v>
      </c>
      <c r="J11" s="13" t="s">
        <v>25</v>
      </c>
      <c r="K11" s="20">
        <v>0</v>
      </c>
      <c r="L11" s="4" t="str">
        <f>IF($K11="","No aplica",IF($K11=0,"Cumple",IF(AND($K11&gt;0,ISNUMBER($K11)),"No cumple","Practicable")))</f>
        <v>Cumple</v>
      </c>
      <c r="M11" s="12"/>
      <c r="N11" s="13" t="s">
        <v>90</v>
      </c>
      <c r="O11" s="4">
        <v>1</v>
      </c>
      <c r="P11" s="4">
        <v>1</v>
      </c>
      <c r="Q11" s="4">
        <v>1</v>
      </c>
      <c r="R11" s="4"/>
      <c r="T11" s="30" t="s">
        <v>15</v>
      </c>
      <c r="U11" s="6" t="s">
        <v>1</v>
      </c>
      <c r="V11" s="22">
        <f>COUNTIF(Web[DA],"L")</f>
        <v>2</v>
      </c>
      <c r="W11" s="6">
        <f>COUNTIFS(Web[DA],"L",Web[Med.],"0")</f>
        <v>1</v>
      </c>
      <c r="X11" s="22">
        <f>COUNTIFS(Web[DA],"L",Web[Med.],"&gt;0")</f>
        <v>0</v>
      </c>
      <c r="Y11" s="22">
        <f>COUNTIFS(Web[DA],"L",Web[Med.],"P")</f>
        <v>1</v>
      </c>
      <c r="Z11" s="22">
        <f>COUNTIFS(Web[DA],"L",Web[Med.],"")</f>
        <v>0</v>
      </c>
    </row>
    <row r="12" spans="2:26" ht="30" customHeight="1" thickBot="1" x14ac:dyDescent="0.25">
      <c r="B12" s="42"/>
      <c r="C12" s="27" t="s">
        <v>57</v>
      </c>
      <c r="D12" s="13" t="s">
        <v>2</v>
      </c>
      <c r="E12" s="4"/>
      <c r="F12" s="4">
        <v>1</v>
      </c>
      <c r="G12" s="4"/>
      <c r="H12" s="4"/>
      <c r="I12" s="13" t="s">
        <v>34</v>
      </c>
      <c r="J12" s="13" t="s">
        <v>25</v>
      </c>
      <c r="K12" s="20">
        <v>1</v>
      </c>
      <c r="L12" s="4" t="s">
        <v>5</v>
      </c>
      <c r="M12" s="12"/>
      <c r="N12" s="13"/>
      <c r="O12" s="4">
        <v>1</v>
      </c>
      <c r="P12" s="4">
        <v>1</v>
      </c>
      <c r="Q12" s="4"/>
      <c r="R12" s="4"/>
      <c r="T12" s="31" t="s">
        <v>16</v>
      </c>
      <c r="U12" s="20" t="s">
        <v>2</v>
      </c>
      <c r="V12" s="23">
        <f>COUNTIF(Web[DA],"CO")</f>
        <v>15</v>
      </c>
      <c r="W12" s="6">
        <f>COUNTIFS(Web[DA],"CO",Web[Med.],"0")</f>
        <v>5</v>
      </c>
      <c r="X12" s="22">
        <f>COUNTIFS(Web[DA],"CO",Web[Med.],"&gt;0")</f>
        <v>3</v>
      </c>
      <c r="Y12" s="22">
        <f>COUNTIFS(Web[DA],"CO",Web[Med.],"P")</f>
        <v>0</v>
      </c>
      <c r="Z12" s="22">
        <f>COUNTIFS(Web[DA],"CO",Web[Med.],"")</f>
        <v>7</v>
      </c>
    </row>
    <row r="13" spans="2:26" ht="30" customHeight="1" thickBot="1" x14ac:dyDescent="0.25">
      <c r="B13" s="42"/>
      <c r="C13" s="27" t="s">
        <v>58</v>
      </c>
      <c r="D13" s="13" t="s">
        <v>2</v>
      </c>
      <c r="E13" s="4"/>
      <c r="F13" s="4">
        <v>1</v>
      </c>
      <c r="G13" s="4"/>
      <c r="H13" s="4"/>
      <c r="I13" s="13" t="s">
        <v>35</v>
      </c>
      <c r="J13" s="13" t="s">
        <v>25</v>
      </c>
      <c r="K13" s="20">
        <v>2</v>
      </c>
      <c r="L13" s="4" t="str">
        <f t="shared" si="0"/>
        <v>No cumple</v>
      </c>
      <c r="M13" s="12"/>
      <c r="N13" s="13" t="s">
        <v>91</v>
      </c>
      <c r="O13" s="4">
        <v>1</v>
      </c>
      <c r="P13" s="4"/>
      <c r="Q13" s="4"/>
      <c r="R13" s="4"/>
      <c r="T13" s="35" t="s">
        <v>79</v>
      </c>
      <c r="U13" s="36" t="s">
        <v>71</v>
      </c>
      <c r="V13" s="22">
        <f>SUM(PORC[P])</f>
        <v>13</v>
      </c>
      <c r="W13" s="6">
        <f>COUNTIFS(PORC[P],"&gt;0",Web[Análisis],"Cumple")</f>
        <v>3</v>
      </c>
      <c r="X13" s="6">
        <f>COUNTIFS(PORC[P],"&gt;0",Web[Análisis],"No cumple")</f>
        <v>2</v>
      </c>
      <c r="Y13" s="6">
        <f>COUNTIFS(PORC[P],"&gt;0",Web[Análisis],"Practicable")</f>
        <v>1</v>
      </c>
      <c r="Z13" s="6">
        <f>COUNTIFS(PORC[P],"&gt;0",Web[Análisis],"No aplica")</f>
        <v>7</v>
      </c>
    </row>
    <row r="14" spans="2:26" ht="30" customHeight="1" thickBot="1" x14ac:dyDescent="0.25">
      <c r="B14" s="42"/>
      <c r="C14" s="27" t="s">
        <v>59</v>
      </c>
      <c r="D14" s="13" t="s">
        <v>2</v>
      </c>
      <c r="E14" s="4"/>
      <c r="F14" s="4">
        <v>1</v>
      </c>
      <c r="G14" s="4"/>
      <c r="H14" s="4"/>
      <c r="I14" s="13" t="s">
        <v>36</v>
      </c>
      <c r="J14" s="13" t="s">
        <v>25</v>
      </c>
      <c r="K14" s="20"/>
      <c r="L14" s="4" t="str">
        <f t="shared" si="0"/>
        <v>No aplica</v>
      </c>
      <c r="M14" s="12"/>
      <c r="N14" s="13"/>
      <c r="O14" s="4">
        <v>1</v>
      </c>
      <c r="P14" s="4"/>
      <c r="Q14" s="4"/>
      <c r="R14" s="4"/>
      <c r="T14" s="35" t="s">
        <v>80</v>
      </c>
      <c r="U14" s="37" t="s">
        <v>72</v>
      </c>
      <c r="V14" s="22">
        <f>SUM(PORC[O])</f>
        <v>6</v>
      </c>
      <c r="W14" s="6">
        <f>COUNTIFS(PORC[O],"&gt;0",Web[Análisis],"Cumple")</f>
        <v>1</v>
      </c>
      <c r="X14" s="6">
        <f>COUNTIFS(PORC[O],"&gt;0",Web[Análisis],"No cumple")</f>
        <v>3</v>
      </c>
      <c r="Y14" s="6">
        <f>COUNTIFS(PORC[O],"&gt;0",Web[Análisis],"Practicable")</f>
        <v>1</v>
      </c>
      <c r="Z14" s="6">
        <f>COUNTIFS(PORC[O],"&gt;0",Web[Análisis],"No aplica")</f>
        <v>1</v>
      </c>
    </row>
    <row r="15" spans="2:26" ht="30" customHeight="1" thickBot="1" x14ac:dyDescent="0.25">
      <c r="B15" s="42"/>
      <c r="C15" s="27" t="s">
        <v>60</v>
      </c>
      <c r="D15" s="13" t="s">
        <v>2</v>
      </c>
      <c r="E15" s="4"/>
      <c r="F15" s="4">
        <v>1</v>
      </c>
      <c r="G15" s="4"/>
      <c r="H15" s="4"/>
      <c r="I15" s="13" t="s">
        <v>37</v>
      </c>
      <c r="J15" s="13" t="s">
        <v>25</v>
      </c>
      <c r="K15" s="20">
        <v>1</v>
      </c>
      <c r="L15" s="4" t="str">
        <f t="shared" si="0"/>
        <v>No cumple</v>
      </c>
      <c r="M15" s="12"/>
      <c r="N15" s="4"/>
      <c r="O15" s="4">
        <v>1</v>
      </c>
      <c r="P15" s="4"/>
      <c r="Q15" s="4"/>
      <c r="R15" s="4"/>
      <c r="T15" s="35" t="s">
        <v>81</v>
      </c>
      <c r="U15" s="38" t="s">
        <v>72</v>
      </c>
      <c r="V15" s="22">
        <f>SUM(PORC[C])</f>
        <v>3</v>
      </c>
      <c r="W15" s="6">
        <f>COUNTIFS(PORC[C],"&gt;0",Web[Análisis],"Cumple")</f>
        <v>1</v>
      </c>
      <c r="X15" s="6">
        <f>COUNTIFS(PORC[C],"&gt;0",Web[Análisis],"No cumple")</f>
        <v>1</v>
      </c>
      <c r="Y15" s="6">
        <f>COUNTIFS(PORC[C],"&gt;0",Web[Análisis],"Practicable")</f>
        <v>0</v>
      </c>
      <c r="Z15" s="6">
        <f>COUNTIFS(PORC[C],"&gt;0",Web[Análisis],"No aplica")</f>
        <v>1</v>
      </c>
    </row>
    <row r="16" spans="2:26" ht="30" customHeight="1" thickBot="1" x14ac:dyDescent="0.25">
      <c r="B16" s="42"/>
      <c r="C16" s="27" t="s">
        <v>61</v>
      </c>
      <c r="D16" s="13" t="s">
        <v>2</v>
      </c>
      <c r="E16" s="4"/>
      <c r="F16" s="4">
        <v>1</v>
      </c>
      <c r="G16" s="4"/>
      <c r="H16" s="4"/>
      <c r="I16" s="13" t="s">
        <v>38</v>
      </c>
      <c r="J16" s="13" t="s">
        <v>25</v>
      </c>
      <c r="K16" s="20"/>
      <c r="L16" s="4" t="str">
        <f t="shared" si="0"/>
        <v>No aplica</v>
      </c>
      <c r="M16" s="12"/>
      <c r="N16" s="4"/>
      <c r="O16" s="4">
        <v>1</v>
      </c>
      <c r="P16" s="4"/>
      <c r="Q16" s="4"/>
      <c r="R16" s="4"/>
      <c r="T16" s="35" t="s">
        <v>82</v>
      </c>
      <c r="U16" s="39" t="s">
        <v>73</v>
      </c>
      <c r="V16" s="22">
        <f>SUM(PORC[R])</f>
        <v>2</v>
      </c>
      <c r="W16" s="6">
        <f>COUNTIFS(PORC[R],"&gt;0",Web[Análisis],"Cumple")</f>
        <v>0</v>
      </c>
      <c r="X16" s="6">
        <f>COUNTIFS(PORC[R],"&gt;0",Web[Análisis],"No cumple")</f>
        <v>1</v>
      </c>
      <c r="Y16" s="6">
        <f>COUNTIFS(PORC[R],"&gt;0",Web[Análisis],"Practicable")</f>
        <v>0</v>
      </c>
      <c r="Z16" s="6">
        <f>COUNTIFS(PORC[R],"&gt;0",Web[Análisis],"No aplica")</f>
        <v>1</v>
      </c>
    </row>
    <row r="17" spans="2:20" ht="30" customHeight="1" x14ac:dyDescent="0.2">
      <c r="B17" s="42"/>
      <c r="C17" s="27" t="s">
        <v>62</v>
      </c>
      <c r="D17" s="13" t="s">
        <v>2</v>
      </c>
      <c r="E17" s="4"/>
      <c r="F17" s="4"/>
      <c r="G17" s="4"/>
      <c r="H17" s="4">
        <v>1</v>
      </c>
      <c r="I17" s="13" t="s">
        <v>39</v>
      </c>
      <c r="J17" s="13" t="s">
        <v>25</v>
      </c>
      <c r="K17" s="20">
        <v>0</v>
      </c>
      <c r="L17" s="4" t="s">
        <v>93</v>
      </c>
      <c r="M17" s="12"/>
      <c r="N17" s="4"/>
      <c r="O17" s="4"/>
      <c r="P17" s="4"/>
      <c r="Q17" s="4">
        <v>1</v>
      </c>
      <c r="R17" s="4"/>
    </row>
    <row r="18" spans="2:20" ht="30" customHeight="1" x14ac:dyDescent="0.2">
      <c r="B18" s="42"/>
      <c r="C18" s="27" t="s">
        <v>63</v>
      </c>
      <c r="D18" s="13" t="s">
        <v>2</v>
      </c>
      <c r="E18" s="4"/>
      <c r="F18" s="4">
        <v>1</v>
      </c>
      <c r="G18" s="4"/>
      <c r="H18" s="4"/>
      <c r="I18" s="13" t="s">
        <v>40</v>
      </c>
      <c r="J18" s="13" t="s">
        <v>25</v>
      </c>
      <c r="K18" s="20"/>
      <c r="L18" s="4" t="str">
        <f t="shared" si="0"/>
        <v>No aplica</v>
      </c>
      <c r="M18" s="12"/>
      <c r="N18" s="4"/>
      <c r="O18" s="4"/>
      <c r="P18" s="4"/>
      <c r="Q18" s="4"/>
      <c r="R18" s="4">
        <v>1</v>
      </c>
    </row>
    <row r="19" spans="2:20" ht="30" customHeight="1" x14ac:dyDescent="0.2">
      <c r="B19" s="42"/>
      <c r="C19" s="27" t="s">
        <v>64</v>
      </c>
      <c r="D19" s="13" t="s">
        <v>2</v>
      </c>
      <c r="E19" s="4">
        <v>1</v>
      </c>
      <c r="F19" s="4">
        <v>1</v>
      </c>
      <c r="G19" s="4"/>
      <c r="H19" s="4">
        <v>1</v>
      </c>
      <c r="I19" s="13" t="s">
        <v>41</v>
      </c>
      <c r="J19" s="13" t="s">
        <v>25</v>
      </c>
      <c r="K19" s="20">
        <v>0</v>
      </c>
      <c r="L19" s="4" t="s">
        <v>94</v>
      </c>
      <c r="M19" s="12"/>
      <c r="N19" s="4"/>
      <c r="O19" s="4">
        <v>1</v>
      </c>
      <c r="P19" s="4"/>
      <c r="Q19" s="4"/>
      <c r="R19" s="4"/>
      <c r="T19" s="14"/>
    </row>
    <row r="20" spans="2:20" ht="30" customHeight="1" x14ac:dyDescent="0.2">
      <c r="B20" s="42"/>
      <c r="C20" s="27" t="s">
        <v>65</v>
      </c>
      <c r="D20" s="13" t="s">
        <v>2</v>
      </c>
      <c r="E20" s="4"/>
      <c r="F20" s="4">
        <v>1</v>
      </c>
      <c r="G20" s="4"/>
      <c r="H20" s="4"/>
      <c r="I20" s="13" t="s">
        <v>42</v>
      </c>
      <c r="J20" s="13" t="s">
        <v>25</v>
      </c>
      <c r="K20" s="20">
        <v>0</v>
      </c>
      <c r="L20" s="4" t="s">
        <v>93</v>
      </c>
      <c r="M20" s="12"/>
      <c r="N20" s="4"/>
      <c r="O20" s="4"/>
      <c r="P20" s="4"/>
      <c r="Q20" s="4"/>
      <c r="R20" s="4">
        <v>1</v>
      </c>
      <c r="T20" s="14"/>
    </row>
    <row r="21" spans="2:20" ht="30" customHeight="1" x14ac:dyDescent="0.2">
      <c r="B21" s="42"/>
      <c r="C21" s="27" t="s">
        <v>66</v>
      </c>
      <c r="D21" s="13" t="s">
        <v>2</v>
      </c>
      <c r="E21" s="4"/>
      <c r="F21" s="4"/>
      <c r="G21" s="4">
        <v>1</v>
      </c>
      <c r="H21" s="4"/>
      <c r="I21" s="13" t="s">
        <v>43</v>
      </c>
      <c r="J21" s="13" t="s">
        <v>25</v>
      </c>
      <c r="K21" s="20">
        <v>0</v>
      </c>
      <c r="L21" s="4" t="s">
        <v>92</v>
      </c>
      <c r="M21" s="12"/>
      <c r="N21" s="13"/>
      <c r="O21" s="4">
        <v>1</v>
      </c>
      <c r="P21" s="4"/>
      <c r="Q21" s="4"/>
      <c r="R21" s="4"/>
      <c r="T21" s="14"/>
    </row>
    <row r="22" spans="2:20" ht="30" customHeight="1" x14ac:dyDescent="0.2">
      <c r="B22" s="42"/>
      <c r="C22" s="27" t="s">
        <v>67</v>
      </c>
      <c r="D22" s="13" t="s">
        <v>2</v>
      </c>
      <c r="E22" s="4"/>
      <c r="F22" s="4"/>
      <c r="G22" s="4">
        <v>1</v>
      </c>
      <c r="H22" s="4"/>
      <c r="I22" s="13" t="s">
        <v>44</v>
      </c>
      <c r="J22" s="13" t="s">
        <v>25</v>
      </c>
      <c r="K22" s="20"/>
      <c r="L22" s="4" t="str">
        <f t="shared" si="0"/>
        <v>No aplica</v>
      </c>
      <c r="M22" s="12"/>
      <c r="N22" s="13"/>
      <c r="O22" s="4">
        <v>1</v>
      </c>
      <c r="P22" s="4"/>
      <c r="Q22" s="4"/>
      <c r="R22" s="4"/>
      <c r="T22" s="14"/>
    </row>
    <row r="23" spans="2:20" ht="30" customHeight="1" x14ac:dyDescent="0.2">
      <c r="B23" s="42"/>
      <c r="C23" s="27" t="s">
        <v>68</v>
      </c>
      <c r="D23" s="13" t="s">
        <v>2</v>
      </c>
      <c r="E23" s="4"/>
      <c r="F23" s="4">
        <v>1</v>
      </c>
      <c r="G23" s="4"/>
      <c r="H23" s="4"/>
      <c r="I23" s="13" t="s">
        <v>45</v>
      </c>
      <c r="J23" s="13" t="s">
        <v>25</v>
      </c>
      <c r="K23" s="20">
        <v>0</v>
      </c>
      <c r="L23" s="4" t="s">
        <v>92</v>
      </c>
      <c r="M23" s="12"/>
      <c r="N23" s="13"/>
      <c r="O23" s="4">
        <v>1</v>
      </c>
      <c r="P23" s="4"/>
      <c r="Q23" s="4"/>
      <c r="R23" s="4"/>
    </row>
    <row r="24" spans="2:20" ht="30" customHeight="1" thickBot="1" x14ac:dyDescent="0.25">
      <c r="B24" s="43"/>
      <c r="C24" s="27" t="s">
        <v>69</v>
      </c>
      <c r="D24" s="13" t="s">
        <v>2</v>
      </c>
      <c r="E24" s="4"/>
      <c r="F24" s="4"/>
      <c r="G24" s="4"/>
      <c r="H24" s="4">
        <v>1</v>
      </c>
      <c r="I24" s="13" t="s">
        <v>46</v>
      </c>
      <c r="J24" s="13" t="s">
        <v>25</v>
      </c>
      <c r="K24" s="20"/>
      <c r="L24" s="4" t="str">
        <f t="shared" si="0"/>
        <v>No aplica</v>
      </c>
      <c r="M24" s="12"/>
      <c r="N24" s="13"/>
      <c r="O24" s="4"/>
      <c r="P24" s="4"/>
      <c r="Q24" s="4">
        <v>1</v>
      </c>
      <c r="R24" s="4"/>
    </row>
    <row r="25" spans="2:20" ht="30" customHeight="1" x14ac:dyDescent="0.2"/>
    <row r="26" spans="2:20" ht="30" customHeight="1" x14ac:dyDescent="0.2"/>
    <row r="29" spans="2:20" ht="30" customHeight="1" x14ac:dyDescent="0.2"/>
    <row r="30" spans="2:20" ht="30" customHeight="1" x14ac:dyDescent="0.2"/>
    <row r="32" spans="2:20" ht="30" customHeight="1" x14ac:dyDescent="0.2"/>
    <row r="33" ht="30" customHeight="1" x14ac:dyDescent="0.2"/>
  </sheetData>
  <mergeCells count="3">
    <mergeCell ref="O2:R2"/>
    <mergeCell ref="B2:N2"/>
    <mergeCell ref="B4:B24"/>
  </mergeCells>
  <phoneticPr fontId="6" type="noConversion"/>
  <conditionalFormatting sqref="M9 L4:M4 M5:M6 L5:L24">
    <cfRule type="containsText" dxfId="516" priority="760" operator="containsText" text="Practicable">
      <formula>NOT(ISERROR(SEARCH("Practicable",L4)))</formula>
    </cfRule>
    <cfRule type="containsText" dxfId="515" priority="761" operator="containsText" text="No cumple">
      <formula>NOT(ISERROR(SEARCH("No cumple",L4)))</formula>
    </cfRule>
    <cfRule type="containsText" dxfId="514" priority="762" operator="containsText" text="Cumple">
      <formula>NOT(ISERROR(SEARCH("Cumple",L4)))</formula>
    </cfRule>
    <cfRule type="containsText" dxfId="513" priority="763" operator="containsText" text="No aplica">
      <formula>NOT(ISERROR(SEARCH("No aplica",L4)))</formula>
    </cfRule>
  </conditionalFormatting>
  <conditionalFormatting sqref="M9">
    <cfRule type="containsText" dxfId="512" priority="756" operator="containsText" text="Practicable">
      <formula>NOT(ISERROR(SEARCH("Practicable",M9)))</formula>
    </cfRule>
    <cfRule type="containsText" dxfId="511" priority="757" operator="containsText" text="No cumple">
      <formula>NOT(ISERROR(SEARCH("No cumple",M9)))</formula>
    </cfRule>
    <cfRule type="containsText" dxfId="510" priority="758" operator="containsText" text="Cumple">
      <formula>NOT(ISERROR(SEARCH("Cumple",M9)))</formula>
    </cfRule>
    <cfRule type="containsText" dxfId="509" priority="759" operator="containsText" text="No aplica">
      <formula>NOT(ISERROR(SEARCH("No aplica",M9)))</formula>
    </cfRule>
  </conditionalFormatting>
  <conditionalFormatting sqref="M8:M10">
    <cfRule type="containsText" dxfId="508" priority="752" operator="containsText" text="Practicable">
      <formula>NOT(ISERROR(SEARCH("Practicable",M8)))</formula>
    </cfRule>
    <cfRule type="containsText" dxfId="507" priority="753" operator="containsText" text="No cumple">
      <formula>NOT(ISERROR(SEARCH("No cumple",M8)))</formula>
    </cfRule>
    <cfRule type="containsText" dxfId="506" priority="754" operator="containsText" text="Cumple">
      <formula>NOT(ISERROR(SEARCH("Cumple",M8)))</formula>
    </cfRule>
    <cfRule type="containsText" dxfId="505" priority="755" operator="containsText" text="No aplica">
      <formula>NOT(ISERROR(SEARCH("No aplica",M8)))</formula>
    </cfRule>
  </conditionalFormatting>
  <conditionalFormatting sqref="M7">
    <cfRule type="containsText" dxfId="504" priority="748" operator="containsText" text="Practicable">
      <formula>NOT(ISERROR(SEARCH("Practicable",M7)))</formula>
    </cfRule>
    <cfRule type="containsText" dxfId="503" priority="749" operator="containsText" text="No cumple">
      <formula>NOT(ISERROR(SEARCH("No cumple",M7)))</formula>
    </cfRule>
    <cfRule type="containsText" dxfId="502" priority="750" operator="containsText" text="Cumple">
      <formula>NOT(ISERROR(SEARCH("Cumple",M7)))</formula>
    </cfRule>
    <cfRule type="containsText" dxfId="501" priority="751" operator="containsText" text="No aplica">
      <formula>NOT(ISERROR(SEARCH("No aplica",M7)))</formula>
    </cfRule>
  </conditionalFormatting>
  <conditionalFormatting sqref="M8">
    <cfRule type="containsText" dxfId="500" priority="744" operator="containsText" text="Practicable">
      <formula>NOT(ISERROR(SEARCH("Practicable",M8)))</formula>
    </cfRule>
    <cfRule type="containsText" dxfId="499" priority="745" operator="containsText" text="No cumple">
      <formula>NOT(ISERROR(SEARCH("No cumple",M8)))</formula>
    </cfRule>
    <cfRule type="containsText" dxfId="498" priority="746" operator="containsText" text="Cumple">
      <formula>NOT(ISERROR(SEARCH("Cumple",M8)))</formula>
    </cfRule>
    <cfRule type="containsText" dxfId="497" priority="747" operator="containsText" text="No aplica">
      <formula>NOT(ISERROR(SEARCH("No aplica",M8)))</formula>
    </cfRule>
  </conditionalFormatting>
  <conditionalFormatting sqref="M9">
    <cfRule type="containsText" dxfId="496" priority="740" operator="containsText" text="Practicable">
      <formula>NOT(ISERROR(SEARCH("Practicable",M9)))</formula>
    </cfRule>
    <cfRule type="containsText" dxfId="495" priority="741" operator="containsText" text="No cumple">
      <formula>NOT(ISERROR(SEARCH("No cumple",M9)))</formula>
    </cfRule>
    <cfRule type="containsText" dxfId="494" priority="742" operator="containsText" text="Cumple">
      <formula>NOT(ISERROR(SEARCH("Cumple",M9)))</formula>
    </cfRule>
    <cfRule type="containsText" dxfId="493" priority="743" operator="containsText" text="No aplica">
      <formula>NOT(ISERROR(SEARCH("No aplica",M9)))</formula>
    </cfRule>
  </conditionalFormatting>
  <conditionalFormatting sqref="M10">
    <cfRule type="containsText" dxfId="492" priority="736" operator="containsText" text="Practicable">
      <formula>NOT(ISERROR(SEARCH("Practicable",M10)))</formula>
    </cfRule>
    <cfRule type="containsText" dxfId="491" priority="737" operator="containsText" text="No cumple">
      <formula>NOT(ISERROR(SEARCH("No cumple",M10)))</formula>
    </cfRule>
    <cfRule type="containsText" dxfId="490" priority="738" operator="containsText" text="Cumple">
      <formula>NOT(ISERROR(SEARCH("Cumple",M10)))</formula>
    </cfRule>
    <cfRule type="containsText" dxfId="489" priority="739" operator="containsText" text="No aplica">
      <formula>NOT(ISERROR(SEARCH("No aplica",M10)))</formula>
    </cfRule>
  </conditionalFormatting>
  <conditionalFormatting sqref="M10">
    <cfRule type="containsText" dxfId="488" priority="732" operator="containsText" text="Practicable">
      <formula>NOT(ISERROR(SEARCH("Practicable",M10)))</formula>
    </cfRule>
    <cfRule type="containsText" dxfId="487" priority="733" operator="containsText" text="No cumple">
      <formula>NOT(ISERROR(SEARCH("No cumple",M10)))</formula>
    </cfRule>
    <cfRule type="containsText" dxfId="486" priority="734" operator="containsText" text="Cumple">
      <formula>NOT(ISERROR(SEARCH("Cumple",M10)))</formula>
    </cfRule>
    <cfRule type="containsText" dxfId="485" priority="735" operator="containsText" text="No aplica">
      <formula>NOT(ISERROR(SEARCH("No aplica",M10)))</formula>
    </cfRule>
  </conditionalFormatting>
  <conditionalFormatting sqref="M10">
    <cfRule type="containsText" dxfId="484" priority="728" operator="containsText" text="Practicable">
      <formula>NOT(ISERROR(SEARCH("Practicable",M10)))</formula>
    </cfRule>
    <cfRule type="containsText" dxfId="483" priority="729" operator="containsText" text="No cumple">
      <formula>NOT(ISERROR(SEARCH("No cumple",M10)))</formula>
    </cfRule>
    <cfRule type="containsText" dxfId="482" priority="730" operator="containsText" text="Cumple">
      <formula>NOT(ISERROR(SEARCH("Cumple",M10)))</formula>
    </cfRule>
    <cfRule type="containsText" dxfId="481" priority="731" operator="containsText" text="No aplica">
      <formula>NOT(ISERROR(SEARCH("No aplica",M10)))</formula>
    </cfRule>
  </conditionalFormatting>
  <conditionalFormatting sqref="M10">
    <cfRule type="containsText" dxfId="480" priority="724" operator="containsText" text="Practicable">
      <formula>NOT(ISERROR(SEARCH("Practicable",M10)))</formula>
    </cfRule>
    <cfRule type="containsText" dxfId="479" priority="725" operator="containsText" text="No cumple">
      <formula>NOT(ISERROR(SEARCH("No cumple",M10)))</formula>
    </cfRule>
    <cfRule type="containsText" dxfId="478" priority="726" operator="containsText" text="Cumple">
      <formula>NOT(ISERROR(SEARCH("Cumple",M10)))</formula>
    </cfRule>
    <cfRule type="containsText" dxfId="477" priority="727" operator="containsText" text="No aplica">
      <formula>NOT(ISERROR(SEARCH("No aplica",M10)))</formula>
    </cfRule>
  </conditionalFormatting>
  <conditionalFormatting sqref="M11">
    <cfRule type="containsText" dxfId="476" priority="720" operator="containsText" text="Practicable">
      <formula>NOT(ISERROR(SEARCH("Practicable",M11)))</formula>
    </cfRule>
    <cfRule type="containsText" dxfId="475" priority="721" operator="containsText" text="No cumple">
      <formula>NOT(ISERROR(SEARCH("No cumple",M11)))</formula>
    </cfRule>
    <cfRule type="containsText" dxfId="474" priority="722" operator="containsText" text="Cumple">
      <formula>NOT(ISERROR(SEARCH("Cumple",M11)))</formula>
    </cfRule>
    <cfRule type="containsText" dxfId="473" priority="723" operator="containsText" text="No aplica">
      <formula>NOT(ISERROR(SEARCH("No aplica",M11)))</formula>
    </cfRule>
  </conditionalFormatting>
  <conditionalFormatting sqref="M11">
    <cfRule type="containsText" dxfId="472" priority="716" operator="containsText" text="Practicable">
      <formula>NOT(ISERROR(SEARCH("Practicable",M11)))</formula>
    </cfRule>
    <cfRule type="containsText" dxfId="471" priority="717" operator="containsText" text="No cumple">
      <formula>NOT(ISERROR(SEARCH("No cumple",M11)))</formula>
    </cfRule>
    <cfRule type="containsText" dxfId="470" priority="718" operator="containsText" text="Cumple">
      <formula>NOT(ISERROR(SEARCH("Cumple",M11)))</formula>
    </cfRule>
    <cfRule type="containsText" dxfId="469" priority="719" operator="containsText" text="No aplica">
      <formula>NOT(ISERROR(SEARCH("No aplica",M11)))</formula>
    </cfRule>
  </conditionalFormatting>
  <conditionalFormatting sqref="M11">
    <cfRule type="containsText" dxfId="468" priority="712" operator="containsText" text="Practicable">
      <formula>NOT(ISERROR(SEARCH("Practicable",M11)))</formula>
    </cfRule>
    <cfRule type="containsText" dxfId="467" priority="713" operator="containsText" text="No cumple">
      <formula>NOT(ISERROR(SEARCH("No cumple",M11)))</formula>
    </cfRule>
    <cfRule type="containsText" dxfId="466" priority="714" operator="containsText" text="Cumple">
      <formula>NOT(ISERROR(SEARCH("Cumple",M11)))</formula>
    </cfRule>
    <cfRule type="containsText" dxfId="465" priority="715" operator="containsText" text="No aplica">
      <formula>NOT(ISERROR(SEARCH("No aplica",M11)))</formula>
    </cfRule>
  </conditionalFormatting>
  <conditionalFormatting sqref="M11">
    <cfRule type="containsText" dxfId="464" priority="708" operator="containsText" text="Practicable">
      <formula>NOT(ISERROR(SEARCH("Practicable",M11)))</formula>
    </cfRule>
    <cfRule type="containsText" dxfId="463" priority="709" operator="containsText" text="No cumple">
      <formula>NOT(ISERROR(SEARCH("No cumple",M11)))</formula>
    </cfRule>
    <cfRule type="containsText" dxfId="462" priority="710" operator="containsText" text="Cumple">
      <formula>NOT(ISERROR(SEARCH("Cumple",M11)))</formula>
    </cfRule>
    <cfRule type="containsText" dxfId="461" priority="711" operator="containsText" text="No aplica">
      <formula>NOT(ISERROR(SEARCH("No aplica",M11)))</formula>
    </cfRule>
  </conditionalFormatting>
  <conditionalFormatting sqref="M12">
    <cfRule type="containsText" dxfId="460" priority="704" operator="containsText" text="Practicable">
      <formula>NOT(ISERROR(SEARCH("Practicable",M12)))</formula>
    </cfRule>
    <cfRule type="containsText" dxfId="459" priority="705" operator="containsText" text="No cumple">
      <formula>NOT(ISERROR(SEARCH("No cumple",M12)))</formula>
    </cfRule>
    <cfRule type="containsText" dxfId="458" priority="706" operator="containsText" text="Cumple">
      <formula>NOT(ISERROR(SEARCH("Cumple",M12)))</formula>
    </cfRule>
    <cfRule type="containsText" dxfId="457" priority="707" operator="containsText" text="No aplica">
      <formula>NOT(ISERROR(SEARCH("No aplica",M12)))</formula>
    </cfRule>
  </conditionalFormatting>
  <conditionalFormatting sqref="M12">
    <cfRule type="containsText" dxfId="456" priority="700" operator="containsText" text="Practicable">
      <formula>NOT(ISERROR(SEARCH("Practicable",M12)))</formula>
    </cfRule>
    <cfRule type="containsText" dxfId="455" priority="701" operator="containsText" text="No cumple">
      <formula>NOT(ISERROR(SEARCH("No cumple",M12)))</formula>
    </cfRule>
    <cfRule type="containsText" dxfId="454" priority="702" operator="containsText" text="Cumple">
      <formula>NOT(ISERROR(SEARCH("Cumple",M12)))</formula>
    </cfRule>
    <cfRule type="containsText" dxfId="453" priority="703" operator="containsText" text="No aplica">
      <formula>NOT(ISERROR(SEARCH("No aplica",M12)))</formula>
    </cfRule>
  </conditionalFormatting>
  <conditionalFormatting sqref="M12">
    <cfRule type="containsText" dxfId="452" priority="696" operator="containsText" text="Practicable">
      <formula>NOT(ISERROR(SEARCH("Practicable",M12)))</formula>
    </cfRule>
    <cfRule type="containsText" dxfId="451" priority="697" operator="containsText" text="No cumple">
      <formula>NOT(ISERROR(SEARCH("No cumple",M12)))</formula>
    </cfRule>
    <cfRule type="containsText" dxfId="450" priority="698" operator="containsText" text="Cumple">
      <formula>NOT(ISERROR(SEARCH("Cumple",M12)))</formula>
    </cfRule>
    <cfRule type="containsText" dxfId="449" priority="699" operator="containsText" text="No aplica">
      <formula>NOT(ISERROR(SEARCH("No aplica",M12)))</formula>
    </cfRule>
  </conditionalFormatting>
  <conditionalFormatting sqref="M12">
    <cfRule type="containsText" dxfId="448" priority="692" operator="containsText" text="Practicable">
      <formula>NOT(ISERROR(SEARCH("Practicable",M12)))</formula>
    </cfRule>
    <cfRule type="containsText" dxfId="447" priority="693" operator="containsText" text="No cumple">
      <formula>NOT(ISERROR(SEARCH("No cumple",M12)))</formula>
    </cfRule>
    <cfRule type="containsText" dxfId="446" priority="694" operator="containsText" text="Cumple">
      <formula>NOT(ISERROR(SEARCH("Cumple",M12)))</formula>
    </cfRule>
    <cfRule type="containsText" dxfId="445" priority="695" operator="containsText" text="No aplica">
      <formula>NOT(ISERROR(SEARCH("No aplica",M12)))</formula>
    </cfRule>
  </conditionalFormatting>
  <conditionalFormatting sqref="M13">
    <cfRule type="containsText" dxfId="444" priority="688" operator="containsText" text="Practicable">
      <formula>NOT(ISERROR(SEARCH("Practicable",M13)))</formula>
    </cfRule>
    <cfRule type="containsText" dxfId="443" priority="689" operator="containsText" text="No cumple">
      <formula>NOT(ISERROR(SEARCH("No cumple",M13)))</formula>
    </cfRule>
    <cfRule type="containsText" dxfId="442" priority="690" operator="containsText" text="Cumple">
      <formula>NOT(ISERROR(SEARCH("Cumple",M13)))</formula>
    </cfRule>
    <cfRule type="containsText" dxfId="441" priority="691" operator="containsText" text="No aplica">
      <formula>NOT(ISERROR(SEARCH("No aplica",M13)))</formula>
    </cfRule>
  </conditionalFormatting>
  <conditionalFormatting sqref="M13">
    <cfRule type="containsText" dxfId="440" priority="684" operator="containsText" text="Practicable">
      <formula>NOT(ISERROR(SEARCH("Practicable",M13)))</formula>
    </cfRule>
    <cfRule type="containsText" dxfId="439" priority="685" operator="containsText" text="No cumple">
      <formula>NOT(ISERROR(SEARCH("No cumple",M13)))</formula>
    </cfRule>
    <cfRule type="containsText" dxfId="438" priority="686" operator="containsText" text="Cumple">
      <formula>NOT(ISERROR(SEARCH("Cumple",M13)))</formula>
    </cfRule>
    <cfRule type="containsText" dxfId="437" priority="687" operator="containsText" text="No aplica">
      <formula>NOT(ISERROR(SEARCH("No aplica",M13)))</formula>
    </cfRule>
  </conditionalFormatting>
  <conditionalFormatting sqref="M13">
    <cfRule type="containsText" dxfId="436" priority="680" operator="containsText" text="Practicable">
      <formula>NOT(ISERROR(SEARCH("Practicable",M13)))</formula>
    </cfRule>
    <cfRule type="containsText" dxfId="435" priority="681" operator="containsText" text="No cumple">
      <formula>NOT(ISERROR(SEARCH("No cumple",M13)))</formula>
    </cfRule>
    <cfRule type="containsText" dxfId="434" priority="682" operator="containsText" text="Cumple">
      <formula>NOT(ISERROR(SEARCH("Cumple",M13)))</formula>
    </cfRule>
    <cfRule type="containsText" dxfId="433" priority="683" operator="containsText" text="No aplica">
      <formula>NOT(ISERROR(SEARCH("No aplica",M13)))</formula>
    </cfRule>
  </conditionalFormatting>
  <conditionalFormatting sqref="M13">
    <cfRule type="containsText" dxfId="432" priority="676" operator="containsText" text="Practicable">
      <formula>NOT(ISERROR(SEARCH("Practicable",M13)))</formula>
    </cfRule>
    <cfRule type="containsText" dxfId="431" priority="677" operator="containsText" text="No cumple">
      <formula>NOT(ISERROR(SEARCH("No cumple",M13)))</formula>
    </cfRule>
    <cfRule type="containsText" dxfId="430" priority="678" operator="containsText" text="Cumple">
      <formula>NOT(ISERROR(SEARCH("Cumple",M13)))</formula>
    </cfRule>
    <cfRule type="containsText" dxfId="429" priority="679" operator="containsText" text="No aplica">
      <formula>NOT(ISERROR(SEARCH("No aplica",M13)))</formula>
    </cfRule>
  </conditionalFormatting>
  <conditionalFormatting sqref="M14">
    <cfRule type="containsText" dxfId="428" priority="672" operator="containsText" text="Practicable">
      <formula>NOT(ISERROR(SEARCH("Practicable",M14)))</formula>
    </cfRule>
    <cfRule type="containsText" dxfId="427" priority="673" operator="containsText" text="No cumple">
      <formula>NOT(ISERROR(SEARCH("No cumple",M14)))</formula>
    </cfRule>
    <cfRule type="containsText" dxfId="426" priority="674" operator="containsText" text="Cumple">
      <formula>NOT(ISERROR(SEARCH("Cumple",M14)))</formula>
    </cfRule>
    <cfRule type="containsText" dxfId="425" priority="675" operator="containsText" text="No aplica">
      <formula>NOT(ISERROR(SEARCH("No aplica",M14)))</formula>
    </cfRule>
  </conditionalFormatting>
  <conditionalFormatting sqref="M14">
    <cfRule type="containsText" dxfId="424" priority="668" operator="containsText" text="Practicable">
      <formula>NOT(ISERROR(SEARCH("Practicable",M14)))</formula>
    </cfRule>
    <cfRule type="containsText" dxfId="423" priority="669" operator="containsText" text="No cumple">
      <formula>NOT(ISERROR(SEARCH("No cumple",M14)))</formula>
    </cfRule>
    <cfRule type="containsText" dxfId="422" priority="670" operator="containsText" text="Cumple">
      <formula>NOT(ISERROR(SEARCH("Cumple",M14)))</formula>
    </cfRule>
    <cfRule type="containsText" dxfId="421" priority="671" operator="containsText" text="No aplica">
      <formula>NOT(ISERROR(SEARCH("No aplica",M14)))</formula>
    </cfRule>
  </conditionalFormatting>
  <conditionalFormatting sqref="M14">
    <cfRule type="containsText" dxfId="420" priority="664" operator="containsText" text="Practicable">
      <formula>NOT(ISERROR(SEARCH("Practicable",M14)))</formula>
    </cfRule>
    <cfRule type="containsText" dxfId="419" priority="665" operator="containsText" text="No cumple">
      <formula>NOT(ISERROR(SEARCH("No cumple",M14)))</formula>
    </cfRule>
    <cfRule type="containsText" dxfId="418" priority="666" operator="containsText" text="Cumple">
      <formula>NOT(ISERROR(SEARCH("Cumple",M14)))</formula>
    </cfRule>
    <cfRule type="containsText" dxfId="417" priority="667" operator="containsText" text="No aplica">
      <formula>NOT(ISERROR(SEARCH("No aplica",M14)))</formula>
    </cfRule>
  </conditionalFormatting>
  <conditionalFormatting sqref="M14">
    <cfRule type="containsText" dxfId="416" priority="660" operator="containsText" text="Practicable">
      <formula>NOT(ISERROR(SEARCH("Practicable",M14)))</formula>
    </cfRule>
    <cfRule type="containsText" dxfId="415" priority="661" operator="containsText" text="No cumple">
      <formula>NOT(ISERROR(SEARCH("No cumple",M14)))</formula>
    </cfRule>
    <cfRule type="containsText" dxfId="414" priority="662" operator="containsText" text="Cumple">
      <formula>NOT(ISERROR(SEARCH("Cumple",M14)))</formula>
    </cfRule>
    <cfRule type="containsText" dxfId="413" priority="663" operator="containsText" text="No aplica">
      <formula>NOT(ISERROR(SEARCH("No aplica",M14)))</formula>
    </cfRule>
  </conditionalFormatting>
  <conditionalFormatting sqref="M20">
    <cfRule type="containsText" dxfId="412" priority="656" operator="containsText" text="Practicable">
      <formula>NOT(ISERROR(SEARCH("Practicable",M20)))</formula>
    </cfRule>
    <cfRule type="containsText" dxfId="411" priority="657" operator="containsText" text="No cumple">
      <formula>NOT(ISERROR(SEARCH("No cumple",M20)))</formula>
    </cfRule>
    <cfRule type="containsText" dxfId="410" priority="658" operator="containsText" text="Cumple">
      <formula>NOT(ISERROR(SEARCH("Cumple",M20)))</formula>
    </cfRule>
    <cfRule type="containsText" dxfId="409" priority="659" operator="containsText" text="No aplica">
      <formula>NOT(ISERROR(SEARCH("No aplica",M20)))</formula>
    </cfRule>
  </conditionalFormatting>
  <conditionalFormatting sqref="M20">
    <cfRule type="containsText" dxfId="408" priority="652" operator="containsText" text="Practicable">
      <formula>NOT(ISERROR(SEARCH("Practicable",M20)))</formula>
    </cfRule>
    <cfRule type="containsText" dxfId="407" priority="653" operator="containsText" text="No cumple">
      <formula>NOT(ISERROR(SEARCH("No cumple",M20)))</formula>
    </cfRule>
    <cfRule type="containsText" dxfId="406" priority="654" operator="containsText" text="Cumple">
      <formula>NOT(ISERROR(SEARCH("Cumple",M20)))</formula>
    </cfRule>
    <cfRule type="containsText" dxfId="405" priority="655" operator="containsText" text="No aplica">
      <formula>NOT(ISERROR(SEARCH("No aplica",M20)))</formula>
    </cfRule>
  </conditionalFormatting>
  <conditionalFormatting sqref="M20">
    <cfRule type="containsText" dxfId="404" priority="648" operator="containsText" text="Practicable">
      <formula>NOT(ISERROR(SEARCH("Practicable",M20)))</formula>
    </cfRule>
    <cfRule type="containsText" dxfId="403" priority="649" operator="containsText" text="No cumple">
      <formula>NOT(ISERROR(SEARCH("No cumple",M20)))</formula>
    </cfRule>
    <cfRule type="containsText" dxfId="402" priority="650" operator="containsText" text="Cumple">
      <formula>NOT(ISERROR(SEARCH("Cumple",M20)))</formula>
    </cfRule>
    <cfRule type="containsText" dxfId="401" priority="651" operator="containsText" text="No aplica">
      <formula>NOT(ISERROR(SEARCH("No aplica",M20)))</formula>
    </cfRule>
  </conditionalFormatting>
  <conditionalFormatting sqref="M20">
    <cfRule type="containsText" dxfId="400" priority="644" operator="containsText" text="Practicable">
      <formula>NOT(ISERROR(SEARCH("Practicable",M20)))</formula>
    </cfRule>
    <cfRule type="containsText" dxfId="399" priority="645" operator="containsText" text="No cumple">
      <formula>NOT(ISERROR(SEARCH("No cumple",M20)))</formula>
    </cfRule>
    <cfRule type="containsText" dxfId="398" priority="646" operator="containsText" text="Cumple">
      <formula>NOT(ISERROR(SEARCH("Cumple",M20)))</formula>
    </cfRule>
    <cfRule type="containsText" dxfId="397" priority="647" operator="containsText" text="No aplica">
      <formula>NOT(ISERROR(SEARCH("No aplica",M20)))</formula>
    </cfRule>
  </conditionalFormatting>
  <conditionalFormatting sqref="M21">
    <cfRule type="containsText" dxfId="396" priority="640" operator="containsText" text="Practicable">
      <formula>NOT(ISERROR(SEARCH("Practicable",M21)))</formula>
    </cfRule>
    <cfRule type="containsText" dxfId="395" priority="641" operator="containsText" text="No cumple">
      <formula>NOT(ISERROR(SEARCH("No cumple",M21)))</formula>
    </cfRule>
    <cfRule type="containsText" dxfId="394" priority="642" operator="containsText" text="Cumple">
      <formula>NOT(ISERROR(SEARCH("Cumple",M21)))</formula>
    </cfRule>
    <cfRule type="containsText" dxfId="393" priority="643" operator="containsText" text="No aplica">
      <formula>NOT(ISERROR(SEARCH("No aplica",M21)))</formula>
    </cfRule>
  </conditionalFormatting>
  <conditionalFormatting sqref="M21">
    <cfRule type="containsText" dxfId="392" priority="636" operator="containsText" text="Practicable">
      <formula>NOT(ISERROR(SEARCH("Practicable",M21)))</formula>
    </cfRule>
    <cfRule type="containsText" dxfId="391" priority="637" operator="containsText" text="No cumple">
      <formula>NOT(ISERROR(SEARCH("No cumple",M21)))</formula>
    </cfRule>
    <cfRule type="containsText" dxfId="390" priority="638" operator="containsText" text="Cumple">
      <formula>NOT(ISERROR(SEARCH("Cumple",M21)))</formula>
    </cfRule>
    <cfRule type="containsText" dxfId="389" priority="639" operator="containsText" text="No aplica">
      <formula>NOT(ISERROR(SEARCH("No aplica",M21)))</formula>
    </cfRule>
  </conditionalFormatting>
  <conditionalFormatting sqref="M21">
    <cfRule type="containsText" dxfId="388" priority="632" operator="containsText" text="Practicable">
      <formula>NOT(ISERROR(SEARCH("Practicable",M21)))</formula>
    </cfRule>
    <cfRule type="containsText" dxfId="387" priority="633" operator="containsText" text="No cumple">
      <formula>NOT(ISERROR(SEARCH("No cumple",M21)))</formula>
    </cfRule>
    <cfRule type="containsText" dxfId="386" priority="634" operator="containsText" text="Cumple">
      <formula>NOT(ISERROR(SEARCH("Cumple",M21)))</formula>
    </cfRule>
    <cfRule type="containsText" dxfId="385" priority="635" operator="containsText" text="No aplica">
      <formula>NOT(ISERROR(SEARCH("No aplica",M21)))</formula>
    </cfRule>
  </conditionalFormatting>
  <conditionalFormatting sqref="M21">
    <cfRule type="containsText" dxfId="384" priority="628" operator="containsText" text="Practicable">
      <formula>NOT(ISERROR(SEARCH("Practicable",M21)))</formula>
    </cfRule>
    <cfRule type="containsText" dxfId="383" priority="629" operator="containsText" text="No cumple">
      <formula>NOT(ISERROR(SEARCH("No cumple",M21)))</formula>
    </cfRule>
    <cfRule type="containsText" dxfId="382" priority="630" operator="containsText" text="Cumple">
      <formula>NOT(ISERROR(SEARCH("Cumple",M21)))</formula>
    </cfRule>
    <cfRule type="containsText" dxfId="381" priority="631" operator="containsText" text="No aplica">
      <formula>NOT(ISERROR(SEARCH("No aplica",M21)))</formula>
    </cfRule>
  </conditionalFormatting>
  <conditionalFormatting sqref="M22">
    <cfRule type="containsText" dxfId="380" priority="624" operator="containsText" text="Practicable">
      <formula>NOT(ISERROR(SEARCH("Practicable",M22)))</formula>
    </cfRule>
    <cfRule type="containsText" dxfId="379" priority="625" operator="containsText" text="No cumple">
      <formula>NOT(ISERROR(SEARCH("No cumple",M22)))</formula>
    </cfRule>
    <cfRule type="containsText" dxfId="378" priority="626" operator="containsText" text="Cumple">
      <formula>NOT(ISERROR(SEARCH("Cumple",M22)))</formula>
    </cfRule>
    <cfRule type="containsText" dxfId="377" priority="627" operator="containsText" text="No aplica">
      <formula>NOT(ISERROR(SEARCH("No aplica",M22)))</formula>
    </cfRule>
  </conditionalFormatting>
  <conditionalFormatting sqref="M22">
    <cfRule type="containsText" dxfId="376" priority="620" operator="containsText" text="Practicable">
      <formula>NOT(ISERROR(SEARCH("Practicable",M22)))</formula>
    </cfRule>
    <cfRule type="containsText" dxfId="375" priority="621" operator="containsText" text="No cumple">
      <formula>NOT(ISERROR(SEARCH("No cumple",M22)))</formula>
    </cfRule>
    <cfRule type="containsText" dxfId="374" priority="622" operator="containsText" text="Cumple">
      <formula>NOT(ISERROR(SEARCH("Cumple",M22)))</formula>
    </cfRule>
    <cfRule type="containsText" dxfId="373" priority="623" operator="containsText" text="No aplica">
      <formula>NOT(ISERROR(SEARCH("No aplica",M22)))</formula>
    </cfRule>
  </conditionalFormatting>
  <conditionalFormatting sqref="M22">
    <cfRule type="containsText" dxfId="372" priority="616" operator="containsText" text="Practicable">
      <formula>NOT(ISERROR(SEARCH("Practicable",M22)))</formula>
    </cfRule>
    <cfRule type="containsText" dxfId="371" priority="617" operator="containsText" text="No cumple">
      <formula>NOT(ISERROR(SEARCH("No cumple",M22)))</formula>
    </cfRule>
    <cfRule type="containsText" dxfId="370" priority="618" operator="containsText" text="Cumple">
      <formula>NOT(ISERROR(SEARCH("Cumple",M22)))</formula>
    </cfRule>
    <cfRule type="containsText" dxfId="369" priority="619" operator="containsText" text="No aplica">
      <formula>NOT(ISERROR(SEARCH("No aplica",M22)))</formula>
    </cfRule>
  </conditionalFormatting>
  <conditionalFormatting sqref="M22">
    <cfRule type="containsText" dxfId="368" priority="612" operator="containsText" text="Practicable">
      <formula>NOT(ISERROR(SEARCH("Practicable",M22)))</formula>
    </cfRule>
    <cfRule type="containsText" dxfId="367" priority="613" operator="containsText" text="No cumple">
      <formula>NOT(ISERROR(SEARCH("No cumple",M22)))</formula>
    </cfRule>
    <cfRule type="containsText" dxfId="366" priority="614" operator="containsText" text="Cumple">
      <formula>NOT(ISERROR(SEARCH("Cumple",M22)))</formula>
    </cfRule>
    <cfRule type="containsText" dxfId="365" priority="615" operator="containsText" text="No aplica">
      <formula>NOT(ISERROR(SEARCH("No aplica",M22)))</formula>
    </cfRule>
  </conditionalFormatting>
  <conditionalFormatting sqref="M23">
    <cfRule type="containsText" dxfId="364" priority="608" operator="containsText" text="Practicable">
      <formula>NOT(ISERROR(SEARCH("Practicable",M23)))</formula>
    </cfRule>
    <cfRule type="containsText" dxfId="363" priority="609" operator="containsText" text="No cumple">
      <formula>NOT(ISERROR(SEARCH("No cumple",M23)))</formula>
    </cfRule>
    <cfRule type="containsText" dxfId="362" priority="610" operator="containsText" text="Cumple">
      <formula>NOT(ISERROR(SEARCH("Cumple",M23)))</formula>
    </cfRule>
    <cfRule type="containsText" dxfId="361" priority="611" operator="containsText" text="No aplica">
      <formula>NOT(ISERROR(SEARCH("No aplica",M23)))</formula>
    </cfRule>
  </conditionalFormatting>
  <conditionalFormatting sqref="M23">
    <cfRule type="containsText" dxfId="360" priority="604" operator="containsText" text="Practicable">
      <formula>NOT(ISERROR(SEARCH("Practicable",M23)))</formula>
    </cfRule>
    <cfRule type="containsText" dxfId="359" priority="605" operator="containsText" text="No cumple">
      <formula>NOT(ISERROR(SEARCH("No cumple",M23)))</formula>
    </cfRule>
    <cfRule type="containsText" dxfId="358" priority="606" operator="containsText" text="Cumple">
      <formula>NOT(ISERROR(SEARCH("Cumple",M23)))</formula>
    </cfRule>
    <cfRule type="containsText" dxfId="357" priority="607" operator="containsText" text="No aplica">
      <formula>NOT(ISERROR(SEARCH("No aplica",M23)))</formula>
    </cfRule>
  </conditionalFormatting>
  <conditionalFormatting sqref="M23">
    <cfRule type="containsText" dxfId="356" priority="600" operator="containsText" text="Practicable">
      <formula>NOT(ISERROR(SEARCH("Practicable",M23)))</formula>
    </cfRule>
    <cfRule type="containsText" dxfId="355" priority="601" operator="containsText" text="No cumple">
      <formula>NOT(ISERROR(SEARCH("No cumple",M23)))</formula>
    </cfRule>
    <cfRule type="containsText" dxfId="354" priority="602" operator="containsText" text="Cumple">
      <formula>NOT(ISERROR(SEARCH("Cumple",M23)))</formula>
    </cfRule>
    <cfRule type="containsText" dxfId="353" priority="603" operator="containsText" text="No aplica">
      <formula>NOT(ISERROR(SEARCH("No aplica",M23)))</formula>
    </cfRule>
  </conditionalFormatting>
  <conditionalFormatting sqref="M23">
    <cfRule type="containsText" dxfId="352" priority="596" operator="containsText" text="Practicable">
      <formula>NOT(ISERROR(SEARCH("Practicable",M23)))</formula>
    </cfRule>
    <cfRule type="containsText" dxfId="351" priority="597" operator="containsText" text="No cumple">
      <formula>NOT(ISERROR(SEARCH("No cumple",M23)))</formula>
    </cfRule>
    <cfRule type="containsText" dxfId="350" priority="598" operator="containsText" text="Cumple">
      <formula>NOT(ISERROR(SEARCH("Cumple",M23)))</formula>
    </cfRule>
    <cfRule type="containsText" dxfId="349" priority="599" operator="containsText" text="No aplica">
      <formula>NOT(ISERROR(SEARCH("No aplica",M23)))</formula>
    </cfRule>
  </conditionalFormatting>
  <conditionalFormatting sqref="M24">
    <cfRule type="containsText" dxfId="348" priority="592" operator="containsText" text="Practicable">
      <formula>NOT(ISERROR(SEARCH("Practicable",M24)))</formula>
    </cfRule>
    <cfRule type="containsText" dxfId="347" priority="593" operator="containsText" text="No cumple">
      <formula>NOT(ISERROR(SEARCH("No cumple",M24)))</formula>
    </cfRule>
    <cfRule type="containsText" dxfId="346" priority="594" operator="containsText" text="Cumple">
      <formula>NOT(ISERROR(SEARCH("Cumple",M24)))</formula>
    </cfRule>
    <cfRule type="containsText" dxfId="345" priority="595" operator="containsText" text="No aplica">
      <formula>NOT(ISERROR(SEARCH("No aplica",M24)))</formula>
    </cfRule>
  </conditionalFormatting>
  <conditionalFormatting sqref="M24">
    <cfRule type="containsText" dxfId="344" priority="588" operator="containsText" text="Practicable">
      <formula>NOT(ISERROR(SEARCH("Practicable",M24)))</formula>
    </cfRule>
    <cfRule type="containsText" dxfId="343" priority="589" operator="containsText" text="No cumple">
      <formula>NOT(ISERROR(SEARCH("No cumple",M24)))</formula>
    </cfRule>
    <cfRule type="containsText" dxfId="342" priority="590" operator="containsText" text="Cumple">
      <formula>NOT(ISERROR(SEARCH("Cumple",M24)))</formula>
    </cfRule>
    <cfRule type="containsText" dxfId="341" priority="591" operator="containsText" text="No aplica">
      <formula>NOT(ISERROR(SEARCH("No aplica",M24)))</formula>
    </cfRule>
  </conditionalFormatting>
  <conditionalFormatting sqref="M24">
    <cfRule type="containsText" dxfId="340" priority="584" operator="containsText" text="Practicable">
      <formula>NOT(ISERROR(SEARCH("Practicable",M24)))</formula>
    </cfRule>
    <cfRule type="containsText" dxfId="339" priority="585" operator="containsText" text="No cumple">
      <formula>NOT(ISERROR(SEARCH("No cumple",M24)))</formula>
    </cfRule>
    <cfRule type="containsText" dxfId="338" priority="586" operator="containsText" text="Cumple">
      <formula>NOT(ISERROR(SEARCH("Cumple",M24)))</formula>
    </cfRule>
    <cfRule type="containsText" dxfId="337" priority="587" operator="containsText" text="No aplica">
      <formula>NOT(ISERROR(SEARCH("No aplica",M24)))</formula>
    </cfRule>
  </conditionalFormatting>
  <conditionalFormatting sqref="M24">
    <cfRule type="containsText" dxfId="336" priority="580" operator="containsText" text="Practicable">
      <formula>NOT(ISERROR(SEARCH("Practicable",M24)))</formula>
    </cfRule>
    <cfRule type="containsText" dxfId="335" priority="581" operator="containsText" text="No cumple">
      <formula>NOT(ISERROR(SEARCH("No cumple",M24)))</formula>
    </cfRule>
    <cfRule type="containsText" dxfId="334" priority="582" operator="containsText" text="Cumple">
      <formula>NOT(ISERROR(SEARCH("Cumple",M24)))</formula>
    </cfRule>
    <cfRule type="containsText" dxfId="333" priority="583" operator="containsText" text="No aplica">
      <formula>NOT(ISERROR(SEARCH("No aplica",M24)))</formula>
    </cfRule>
  </conditionalFormatting>
  <conditionalFormatting sqref="M15">
    <cfRule type="containsText" dxfId="332" priority="496" operator="containsText" text="Practicable">
      <formula>NOT(ISERROR(SEARCH("Practicable",M15)))</formula>
    </cfRule>
    <cfRule type="containsText" dxfId="331" priority="497" operator="containsText" text="No cumple">
      <formula>NOT(ISERROR(SEARCH("No cumple",M15)))</formula>
    </cfRule>
    <cfRule type="containsText" dxfId="330" priority="498" operator="containsText" text="Cumple">
      <formula>NOT(ISERROR(SEARCH("Cumple",M15)))</formula>
    </cfRule>
    <cfRule type="containsText" dxfId="329" priority="499" operator="containsText" text="No aplica">
      <formula>NOT(ISERROR(SEARCH("No aplica",M15)))</formula>
    </cfRule>
  </conditionalFormatting>
  <conditionalFormatting sqref="M15">
    <cfRule type="containsText" dxfId="328" priority="492" operator="containsText" text="Practicable">
      <formula>NOT(ISERROR(SEARCH("Practicable",M15)))</formula>
    </cfRule>
    <cfRule type="containsText" dxfId="327" priority="493" operator="containsText" text="No cumple">
      <formula>NOT(ISERROR(SEARCH("No cumple",M15)))</formula>
    </cfRule>
    <cfRule type="containsText" dxfId="326" priority="494" operator="containsText" text="Cumple">
      <formula>NOT(ISERROR(SEARCH("Cumple",M15)))</formula>
    </cfRule>
    <cfRule type="containsText" dxfId="325" priority="495" operator="containsText" text="No aplica">
      <formula>NOT(ISERROR(SEARCH("No aplica",M15)))</formula>
    </cfRule>
  </conditionalFormatting>
  <conditionalFormatting sqref="M15">
    <cfRule type="containsText" dxfId="324" priority="488" operator="containsText" text="Practicable">
      <formula>NOT(ISERROR(SEARCH("Practicable",M15)))</formula>
    </cfRule>
    <cfRule type="containsText" dxfId="323" priority="489" operator="containsText" text="No cumple">
      <formula>NOT(ISERROR(SEARCH("No cumple",M15)))</formula>
    </cfRule>
    <cfRule type="containsText" dxfId="322" priority="490" operator="containsText" text="Cumple">
      <formula>NOT(ISERROR(SEARCH("Cumple",M15)))</formula>
    </cfRule>
    <cfRule type="containsText" dxfId="321" priority="491" operator="containsText" text="No aplica">
      <formula>NOT(ISERROR(SEARCH("No aplica",M15)))</formula>
    </cfRule>
  </conditionalFormatting>
  <conditionalFormatting sqref="M15">
    <cfRule type="containsText" dxfId="320" priority="484" operator="containsText" text="Practicable">
      <formula>NOT(ISERROR(SEARCH("Practicable",M15)))</formula>
    </cfRule>
    <cfRule type="containsText" dxfId="319" priority="485" operator="containsText" text="No cumple">
      <formula>NOT(ISERROR(SEARCH("No cumple",M15)))</formula>
    </cfRule>
    <cfRule type="containsText" dxfId="318" priority="486" operator="containsText" text="Cumple">
      <formula>NOT(ISERROR(SEARCH("Cumple",M15)))</formula>
    </cfRule>
    <cfRule type="containsText" dxfId="317" priority="487" operator="containsText" text="No aplica">
      <formula>NOT(ISERROR(SEARCH("No aplica",M15)))</formula>
    </cfRule>
  </conditionalFormatting>
  <conditionalFormatting sqref="M16">
    <cfRule type="containsText" dxfId="316" priority="480" operator="containsText" text="Practicable">
      <formula>NOT(ISERROR(SEARCH("Practicable",M16)))</formula>
    </cfRule>
    <cfRule type="containsText" dxfId="315" priority="481" operator="containsText" text="No cumple">
      <formula>NOT(ISERROR(SEARCH("No cumple",M16)))</formula>
    </cfRule>
    <cfRule type="containsText" dxfId="314" priority="482" operator="containsText" text="Cumple">
      <formula>NOT(ISERROR(SEARCH("Cumple",M16)))</formula>
    </cfRule>
    <cfRule type="containsText" dxfId="313" priority="483" operator="containsText" text="No aplica">
      <formula>NOT(ISERROR(SEARCH("No aplica",M16)))</formula>
    </cfRule>
  </conditionalFormatting>
  <conditionalFormatting sqref="M16">
    <cfRule type="containsText" dxfId="312" priority="476" operator="containsText" text="Practicable">
      <formula>NOT(ISERROR(SEARCH("Practicable",M16)))</formula>
    </cfRule>
    <cfRule type="containsText" dxfId="311" priority="477" operator="containsText" text="No cumple">
      <formula>NOT(ISERROR(SEARCH("No cumple",M16)))</formula>
    </cfRule>
    <cfRule type="containsText" dxfId="310" priority="478" operator="containsText" text="Cumple">
      <formula>NOT(ISERROR(SEARCH("Cumple",M16)))</formula>
    </cfRule>
    <cfRule type="containsText" dxfId="309" priority="479" operator="containsText" text="No aplica">
      <formula>NOT(ISERROR(SEARCH("No aplica",M16)))</formula>
    </cfRule>
  </conditionalFormatting>
  <conditionalFormatting sqref="M16">
    <cfRule type="containsText" dxfId="308" priority="472" operator="containsText" text="Practicable">
      <formula>NOT(ISERROR(SEARCH("Practicable",M16)))</formula>
    </cfRule>
    <cfRule type="containsText" dxfId="307" priority="473" operator="containsText" text="No cumple">
      <formula>NOT(ISERROR(SEARCH("No cumple",M16)))</formula>
    </cfRule>
    <cfRule type="containsText" dxfId="306" priority="474" operator="containsText" text="Cumple">
      <formula>NOT(ISERROR(SEARCH("Cumple",M16)))</formula>
    </cfRule>
    <cfRule type="containsText" dxfId="305" priority="475" operator="containsText" text="No aplica">
      <formula>NOT(ISERROR(SEARCH("No aplica",M16)))</formula>
    </cfRule>
  </conditionalFormatting>
  <conditionalFormatting sqref="M16">
    <cfRule type="containsText" dxfId="304" priority="468" operator="containsText" text="Practicable">
      <formula>NOT(ISERROR(SEARCH("Practicable",M16)))</formula>
    </cfRule>
    <cfRule type="containsText" dxfId="303" priority="469" operator="containsText" text="No cumple">
      <formula>NOT(ISERROR(SEARCH("No cumple",M16)))</formula>
    </cfRule>
    <cfRule type="containsText" dxfId="302" priority="470" operator="containsText" text="Cumple">
      <formula>NOT(ISERROR(SEARCH("Cumple",M16)))</formula>
    </cfRule>
    <cfRule type="containsText" dxfId="301" priority="471" operator="containsText" text="No aplica">
      <formula>NOT(ISERROR(SEARCH("No aplica",M16)))</formula>
    </cfRule>
  </conditionalFormatting>
  <conditionalFormatting sqref="M17">
    <cfRule type="containsText" dxfId="300" priority="464" operator="containsText" text="Practicable">
      <formula>NOT(ISERROR(SEARCH("Practicable",M17)))</formula>
    </cfRule>
    <cfRule type="containsText" dxfId="299" priority="465" operator="containsText" text="No cumple">
      <formula>NOT(ISERROR(SEARCH("No cumple",M17)))</formula>
    </cfRule>
    <cfRule type="containsText" dxfId="298" priority="466" operator="containsText" text="Cumple">
      <formula>NOT(ISERROR(SEARCH("Cumple",M17)))</formula>
    </cfRule>
    <cfRule type="containsText" dxfId="297" priority="467" operator="containsText" text="No aplica">
      <formula>NOT(ISERROR(SEARCH("No aplica",M17)))</formula>
    </cfRule>
  </conditionalFormatting>
  <conditionalFormatting sqref="M17">
    <cfRule type="containsText" dxfId="296" priority="460" operator="containsText" text="Practicable">
      <formula>NOT(ISERROR(SEARCH("Practicable",M17)))</formula>
    </cfRule>
    <cfRule type="containsText" dxfId="295" priority="461" operator="containsText" text="No cumple">
      <formula>NOT(ISERROR(SEARCH("No cumple",M17)))</formula>
    </cfRule>
    <cfRule type="containsText" dxfId="294" priority="462" operator="containsText" text="Cumple">
      <formula>NOT(ISERROR(SEARCH("Cumple",M17)))</formula>
    </cfRule>
    <cfRule type="containsText" dxfId="293" priority="463" operator="containsText" text="No aplica">
      <formula>NOT(ISERROR(SEARCH("No aplica",M17)))</formula>
    </cfRule>
  </conditionalFormatting>
  <conditionalFormatting sqref="M17">
    <cfRule type="containsText" dxfId="292" priority="456" operator="containsText" text="Practicable">
      <formula>NOT(ISERROR(SEARCH("Practicable",M17)))</formula>
    </cfRule>
    <cfRule type="containsText" dxfId="291" priority="457" operator="containsText" text="No cumple">
      <formula>NOT(ISERROR(SEARCH("No cumple",M17)))</formula>
    </cfRule>
    <cfRule type="containsText" dxfId="290" priority="458" operator="containsText" text="Cumple">
      <formula>NOT(ISERROR(SEARCH("Cumple",M17)))</formula>
    </cfRule>
    <cfRule type="containsText" dxfId="289" priority="459" operator="containsText" text="No aplica">
      <formula>NOT(ISERROR(SEARCH("No aplica",M17)))</formula>
    </cfRule>
  </conditionalFormatting>
  <conditionalFormatting sqref="M17">
    <cfRule type="containsText" dxfId="288" priority="452" operator="containsText" text="Practicable">
      <formula>NOT(ISERROR(SEARCH("Practicable",M17)))</formula>
    </cfRule>
    <cfRule type="containsText" dxfId="287" priority="453" operator="containsText" text="No cumple">
      <formula>NOT(ISERROR(SEARCH("No cumple",M17)))</formula>
    </cfRule>
    <cfRule type="containsText" dxfId="286" priority="454" operator="containsText" text="Cumple">
      <formula>NOT(ISERROR(SEARCH("Cumple",M17)))</formula>
    </cfRule>
    <cfRule type="containsText" dxfId="285" priority="455" operator="containsText" text="No aplica">
      <formula>NOT(ISERROR(SEARCH("No aplica",M17)))</formula>
    </cfRule>
  </conditionalFormatting>
  <conditionalFormatting sqref="M18">
    <cfRule type="containsText" dxfId="284" priority="448" operator="containsText" text="Practicable">
      <formula>NOT(ISERROR(SEARCH("Practicable",M18)))</formula>
    </cfRule>
    <cfRule type="containsText" dxfId="283" priority="449" operator="containsText" text="No cumple">
      <formula>NOT(ISERROR(SEARCH("No cumple",M18)))</formula>
    </cfRule>
    <cfRule type="containsText" dxfId="282" priority="450" operator="containsText" text="Cumple">
      <formula>NOT(ISERROR(SEARCH("Cumple",M18)))</formula>
    </cfRule>
    <cfRule type="containsText" dxfId="281" priority="451" operator="containsText" text="No aplica">
      <formula>NOT(ISERROR(SEARCH("No aplica",M18)))</formula>
    </cfRule>
  </conditionalFormatting>
  <conditionalFormatting sqref="M18">
    <cfRule type="containsText" dxfId="280" priority="444" operator="containsText" text="Practicable">
      <formula>NOT(ISERROR(SEARCH("Practicable",M18)))</formula>
    </cfRule>
    <cfRule type="containsText" dxfId="279" priority="445" operator="containsText" text="No cumple">
      <formula>NOT(ISERROR(SEARCH("No cumple",M18)))</formula>
    </cfRule>
    <cfRule type="containsText" dxfId="278" priority="446" operator="containsText" text="Cumple">
      <formula>NOT(ISERROR(SEARCH("Cumple",M18)))</formula>
    </cfRule>
    <cfRule type="containsText" dxfId="277" priority="447" operator="containsText" text="No aplica">
      <formula>NOT(ISERROR(SEARCH("No aplica",M18)))</formula>
    </cfRule>
  </conditionalFormatting>
  <conditionalFormatting sqref="M18">
    <cfRule type="containsText" dxfId="276" priority="440" operator="containsText" text="Practicable">
      <formula>NOT(ISERROR(SEARCH("Practicable",M18)))</formula>
    </cfRule>
    <cfRule type="containsText" dxfId="275" priority="441" operator="containsText" text="No cumple">
      <formula>NOT(ISERROR(SEARCH("No cumple",M18)))</formula>
    </cfRule>
    <cfRule type="containsText" dxfId="274" priority="442" operator="containsText" text="Cumple">
      <formula>NOT(ISERROR(SEARCH("Cumple",M18)))</formula>
    </cfRule>
    <cfRule type="containsText" dxfId="273" priority="443" operator="containsText" text="No aplica">
      <formula>NOT(ISERROR(SEARCH("No aplica",M18)))</formula>
    </cfRule>
  </conditionalFormatting>
  <conditionalFormatting sqref="M18">
    <cfRule type="containsText" dxfId="272" priority="436" operator="containsText" text="Practicable">
      <formula>NOT(ISERROR(SEARCH("Practicable",M18)))</formula>
    </cfRule>
    <cfRule type="containsText" dxfId="271" priority="437" operator="containsText" text="No cumple">
      <formula>NOT(ISERROR(SEARCH("No cumple",M18)))</formula>
    </cfRule>
    <cfRule type="containsText" dxfId="270" priority="438" operator="containsText" text="Cumple">
      <formula>NOT(ISERROR(SEARCH("Cumple",M18)))</formula>
    </cfRule>
    <cfRule type="containsText" dxfId="269" priority="439" operator="containsText" text="No aplica">
      <formula>NOT(ISERROR(SEARCH("No aplica",M18)))</formula>
    </cfRule>
  </conditionalFormatting>
  <conditionalFormatting sqref="M19">
    <cfRule type="containsText" dxfId="268" priority="432" operator="containsText" text="Practicable">
      <formula>NOT(ISERROR(SEARCH("Practicable",M19)))</formula>
    </cfRule>
    <cfRule type="containsText" dxfId="267" priority="433" operator="containsText" text="No cumple">
      <formula>NOT(ISERROR(SEARCH("No cumple",M19)))</formula>
    </cfRule>
    <cfRule type="containsText" dxfId="266" priority="434" operator="containsText" text="Cumple">
      <formula>NOT(ISERROR(SEARCH("Cumple",M19)))</formula>
    </cfRule>
    <cfRule type="containsText" dxfId="265" priority="435" operator="containsText" text="No aplica">
      <formula>NOT(ISERROR(SEARCH("No aplica",M19)))</formula>
    </cfRule>
  </conditionalFormatting>
  <conditionalFormatting sqref="M19">
    <cfRule type="containsText" dxfId="264" priority="428" operator="containsText" text="Practicable">
      <formula>NOT(ISERROR(SEARCH("Practicable",M19)))</formula>
    </cfRule>
    <cfRule type="containsText" dxfId="263" priority="429" operator="containsText" text="No cumple">
      <formula>NOT(ISERROR(SEARCH("No cumple",M19)))</formula>
    </cfRule>
    <cfRule type="containsText" dxfId="262" priority="430" operator="containsText" text="Cumple">
      <formula>NOT(ISERROR(SEARCH("Cumple",M19)))</formula>
    </cfRule>
    <cfRule type="containsText" dxfId="261" priority="431" operator="containsText" text="No aplica">
      <formula>NOT(ISERROR(SEARCH("No aplica",M19)))</formula>
    </cfRule>
  </conditionalFormatting>
  <conditionalFormatting sqref="M19">
    <cfRule type="containsText" dxfId="260" priority="424" operator="containsText" text="Practicable">
      <formula>NOT(ISERROR(SEARCH("Practicable",M19)))</formula>
    </cfRule>
    <cfRule type="containsText" dxfId="259" priority="425" operator="containsText" text="No cumple">
      <formula>NOT(ISERROR(SEARCH("No cumple",M19)))</formula>
    </cfRule>
    <cfRule type="containsText" dxfId="258" priority="426" operator="containsText" text="Cumple">
      <formula>NOT(ISERROR(SEARCH("Cumple",M19)))</formula>
    </cfRule>
    <cfRule type="containsText" dxfId="257" priority="427" operator="containsText" text="No aplica">
      <formula>NOT(ISERROR(SEARCH("No aplica",M19)))</formula>
    </cfRule>
  </conditionalFormatting>
  <conditionalFormatting sqref="M19">
    <cfRule type="containsText" dxfId="256" priority="420" operator="containsText" text="Practicable">
      <formula>NOT(ISERROR(SEARCH("Practicable",M19)))</formula>
    </cfRule>
    <cfRule type="containsText" dxfId="255" priority="421" operator="containsText" text="No cumple">
      <formula>NOT(ISERROR(SEARCH("No cumple",M19)))</formula>
    </cfRule>
    <cfRule type="containsText" dxfId="254" priority="422" operator="containsText" text="Cumple">
      <formula>NOT(ISERROR(SEARCH("Cumple",M19)))</formula>
    </cfRule>
    <cfRule type="containsText" dxfId="253" priority="423" operator="containsText" text="No aplica">
      <formula>NOT(ISERROR(SEARCH("No aplica",M19)))</formula>
    </cfRule>
  </conditionalFormatting>
  <conditionalFormatting sqref="M7 M10">
    <cfRule type="containsText" dxfId="252" priority="416" operator="containsText" text="Practicable">
      <formula>NOT(ISERROR(SEARCH("Practicable",M7)))</formula>
    </cfRule>
    <cfRule type="containsText" dxfId="251" priority="417" operator="containsText" text="No cumple">
      <formula>NOT(ISERROR(SEARCH("No cumple",M7)))</formula>
    </cfRule>
    <cfRule type="containsText" dxfId="250" priority="418" operator="containsText" text="Cumple">
      <formula>NOT(ISERROR(SEARCH("Cumple",M7)))</formula>
    </cfRule>
    <cfRule type="containsText" dxfId="249" priority="419" operator="containsText" text="No aplica">
      <formula>NOT(ISERROR(SEARCH("No aplica",M7)))</formula>
    </cfRule>
  </conditionalFormatting>
  <conditionalFormatting sqref="M10">
    <cfRule type="containsText" dxfId="248" priority="412" operator="containsText" text="Practicable">
      <formula>NOT(ISERROR(SEARCH("Practicable",M10)))</formula>
    </cfRule>
    <cfRule type="containsText" dxfId="247" priority="413" operator="containsText" text="No cumple">
      <formula>NOT(ISERROR(SEARCH("No cumple",M10)))</formula>
    </cfRule>
    <cfRule type="containsText" dxfId="246" priority="414" operator="containsText" text="Cumple">
      <formula>NOT(ISERROR(SEARCH("Cumple",M10)))</formula>
    </cfRule>
    <cfRule type="containsText" dxfId="245" priority="415" operator="containsText" text="No aplica">
      <formula>NOT(ISERROR(SEARCH("No aplica",M10)))</formula>
    </cfRule>
  </conditionalFormatting>
  <conditionalFormatting sqref="M8">
    <cfRule type="containsText" dxfId="244" priority="408" operator="containsText" text="Practicable">
      <formula>NOT(ISERROR(SEARCH("Practicable",M8)))</formula>
    </cfRule>
    <cfRule type="containsText" dxfId="243" priority="409" operator="containsText" text="No cumple">
      <formula>NOT(ISERROR(SEARCH("No cumple",M8)))</formula>
    </cfRule>
    <cfRule type="containsText" dxfId="242" priority="410" operator="containsText" text="Cumple">
      <formula>NOT(ISERROR(SEARCH("Cumple",M8)))</formula>
    </cfRule>
    <cfRule type="containsText" dxfId="241" priority="411" operator="containsText" text="No aplica">
      <formula>NOT(ISERROR(SEARCH("No aplica",M8)))</formula>
    </cfRule>
  </conditionalFormatting>
  <conditionalFormatting sqref="M9">
    <cfRule type="containsText" dxfId="240" priority="404" operator="containsText" text="Practicable">
      <formula>NOT(ISERROR(SEARCH("Practicable",M9)))</formula>
    </cfRule>
    <cfRule type="containsText" dxfId="239" priority="405" operator="containsText" text="No cumple">
      <formula>NOT(ISERROR(SEARCH("No cumple",M9)))</formula>
    </cfRule>
    <cfRule type="containsText" dxfId="238" priority="406" operator="containsText" text="Cumple">
      <formula>NOT(ISERROR(SEARCH("Cumple",M9)))</formula>
    </cfRule>
    <cfRule type="containsText" dxfId="237" priority="407" operator="containsText" text="No aplica">
      <formula>NOT(ISERROR(SEARCH("No aplica",M9)))</formula>
    </cfRule>
  </conditionalFormatting>
  <conditionalFormatting sqref="M10">
    <cfRule type="containsText" dxfId="236" priority="400" operator="containsText" text="Practicable">
      <formula>NOT(ISERROR(SEARCH("Practicable",M10)))</formula>
    </cfRule>
    <cfRule type="containsText" dxfId="235" priority="401" operator="containsText" text="No cumple">
      <formula>NOT(ISERROR(SEARCH("No cumple",M10)))</formula>
    </cfRule>
    <cfRule type="containsText" dxfId="234" priority="402" operator="containsText" text="Cumple">
      <formula>NOT(ISERROR(SEARCH("Cumple",M10)))</formula>
    </cfRule>
    <cfRule type="containsText" dxfId="233" priority="403" operator="containsText" text="No aplica">
      <formula>NOT(ISERROR(SEARCH("No aplica",M10)))</formula>
    </cfRule>
  </conditionalFormatting>
  <conditionalFormatting sqref="M11">
    <cfRule type="containsText" dxfId="232" priority="396" operator="containsText" text="Practicable">
      <formula>NOT(ISERROR(SEARCH("Practicable",M11)))</formula>
    </cfRule>
    <cfRule type="containsText" dxfId="231" priority="397" operator="containsText" text="No cumple">
      <formula>NOT(ISERROR(SEARCH("No cumple",M11)))</formula>
    </cfRule>
    <cfRule type="containsText" dxfId="230" priority="398" operator="containsText" text="Cumple">
      <formula>NOT(ISERROR(SEARCH("Cumple",M11)))</formula>
    </cfRule>
    <cfRule type="containsText" dxfId="229" priority="399" operator="containsText" text="No aplica">
      <formula>NOT(ISERROR(SEARCH("No aplica",M11)))</formula>
    </cfRule>
  </conditionalFormatting>
  <conditionalFormatting sqref="M11">
    <cfRule type="containsText" dxfId="228" priority="392" operator="containsText" text="Practicable">
      <formula>NOT(ISERROR(SEARCH("Practicable",M11)))</formula>
    </cfRule>
    <cfRule type="containsText" dxfId="227" priority="393" operator="containsText" text="No cumple">
      <formula>NOT(ISERROR(SEARCH("No cumple",M11)))</formula>
    </cfRule>
    <cfRule type="containsText" dxfId="226" priority="394" operator="containsText" text="Cumple">
      <formula>NOT(ISERROR(SEARCH("Cumple",M11)))</formula>
    </cfRule>
    <cfRule type="containsText" dxfId="225" priority="395" operator="containsText" text="No aplica">
      <formula>NOT(ISERROR(SEARCH("No aplica",M11)))</formula>
    </cfRule>
  </conditionalFormatting>
  <conditionalFormatting sqref="M11">
    <cfRule type="containsText" dxfId="224" priority="388" operator="containsText" text="Practicable">
      <formula>NOT(ISERROR(SEARCH("Practicable",M11)))</formula>
    </cfRule>
    <cfRule type="containsText" dxfId="223" priority="389" operator="containsText" text="No cumple">
      <formula>NOT(ISERROR(SEARCH("No cumple",M11)))</formula>
    </cfRule>
    <cfRule type="containsText" dxfId="222" priority="390" operator="containsText" text="Cumple">
      <formula>NOT(ISERROR(SEARCH("Cumple",M11)))</formula>
    </cfRule>
    <cfRule type="containsText" dxfId="221" priority="391" operator="containsText" text="No aplica">
      <formula>NOT(ISERROR(SEARCH("No aplica",M11)))</formula>
    </cfRule>
  </conditionalFormatting>
  <conditionalFormatting sqref="M11">
    <cfRule type="containsText" dxfId="220" priority="384" operator="containsText" text="Practicable">
      <formula>NOT(ISERROR(SEARCH("Practicable",M11)))</formula>
    </cfRule>
    <cfRule type="containsText" dxfId="219" priority="385" operator="containsText" text="No cumple">
      <formula>NOT(ISERROR(SEARCH("No cumple",M11)))</formula>
    </cfRule>
    <cfRule type="containsText" dxfId="218" priority="386" operator="containsText" text="Cumple">
      <formula>NOT(ISERROR(SEARCH("Cumple",M11)))</formula>
    </cfRule>
    <cfRule type="containsText" dxfId="217" priority="387" operator="containsText" text="No aplica">
      <formula>NOT(ISERROR(SEARCH("No aplica",M11)))</formula>
    </cfRule>
  </conditionalFormatting>
  <conditionalFormatting sqref="M12">
    <cfRule type="containsText" dxfId="216" priority="380" operator="containsText" text="Practicable">
      <formula>NOT(ISERROR(SEARCH("Practicable",M12)))</formula>
    </cfRule>
    <cfRule type="containsText" dxfId="215" priority="381" operator="containsText" text="No cumple">
      <formula>NOT(ISERROR(SEARCH("No cumple",M12)))</formula>
    </cfRule>
    <cfRule type="containsText" dxfId="214" priority="382" operator="containsText" text="Cumple">
      <formula>NOT(ISERROR(SEARCH("Cumple",M12)))</formula>
    </cfRule>
    <cfRule type="containsText" dxfId="213" priority="383" operator="containsText" text="No aplica">
      <formula>NOT(ISERROR(SEARCH("No aplica",M12)))</formula>
    </cfRule>
  </conditionalFormatting>
  <conditionalFormatting sqref="M12">
    <cfRule type="containsText" dxfId="212" priority="376" operator="containsText" text="Practicable">
      <formula>NOT(ISERROR(SEARCH("Practicable",M12)))</formula>
    </cfRule>
    <cfRule type="containsText" dxfId="211" priority="377" operator="containsText" text="No cumple">
      <formula>NOT(ISERROR(SEARCH("No cumple",M12)))</formula>
    </cfRule>
    <cfRule type="containsText" dxfId="210" priority="378" operator="containsText" text="Cumple">
      <formula>NOT(ISERROR(SEARCH("Cumple",M12)))</formula>
    </cfRule>
    <cfRule type="containsText" dxfId="209" priority="379" operator="containsText" text="No aplica">
      <formula>NOT(ISERROR(SEARCH("No aplica",M12)))</formula>
    </cfRule>
  </conditionalFormatting>
  <conditionalFormatting sqref="M12">
    <cfRule type="containsText" dxfId="208" priority="372" operator="containsText" text="Practicable">
      <formula>NOT(ISERROR(SEARCH("Practicable",M12)))</formula>
    </cfRule>
    <cfRule type="containsText" dxfId="207" priority="373" operator="containsText" text="No cumple">
      <formula>NOT(ISERROR(SEARCH("No cumple",M12)))</formula>
    </cfRule>
    <cfRule type="containsText" dxfId="206" priority="374" operator="containsText" text="Cumple">
      <formula>NOT(ISERROR(SEARCH("Cumple",M12)))</formula>
    </cfRule>
    <cfRule type="containsText" dxfId="205" priority="375" operator="containsText" text="No aplica">
      <formula>NOT(ISERROR(SEARCH("No aplica",M12)))</formula>
    </cfRule>
  </conditionalFormatting>
  <conditionalFormatting sqref="M12">
    <cfRule type="containsText" dxfId="204" priority="368" operator="containsText" text="Practicable">
      <formula>NOT(ISERROR(SEARCH("Practicable",M12)))</formula>
    </cfRule>
    <cfRule type="containsText" dxfId="203" priority="369" operator="containsText" text="No cumple">
      <formula>NOT(ISERROR(SEARCH("No cumple",M12)))</formula>
    </cfRule>
    <cfRule type="containsText" dxfId="202" priority="370" operator="containsText" text="Cumple">
      <formula>NOT(ISERROR(SEARCH("Cumple",M12)))</formula>
    </cfRule>
    <cfRule type="containsText" dxfId="201" priority="371" operator="containsText" text="No aplica">
      <formula>NOT(ISERROR(SEARCH("No aplica",M12)))</formula>
    </cfRule>
  </conditionalFormatting>
  <conditionalFormatting sqref="M13">
    <cfRule type="containsText" dxfId="200" priority="364" operator="containsText" text="Practicable">
      <formula>NOT(ISERROR(SEARCH("Practicable",M13)))</formula>
    </cfRule>
    <cfRule type="containsText" dxfId="199" priority="365" operator="containsText" text="No cumple">
      <formula>NOT(ISERROR(SEARCH("No cumple",M13)))</formula>
    </cfRule>
    <cfRule type="containsText" dxfId="198" priority="366" operator="containsText" text="Cumple">
      <formula>NOT(ISERROR(SEARCH("Cumple",M13)))</formula>
    </cfRule>
    <cfRule type="containsText" dxfId="197" priority="367" operator="containsText" text="No aplica">
      <formula>NOT(ISERROR(SEARCH("No aplica",M13)))</formula>
    </cfRule>
  </conditionalFormatting>
  <conditionalFormatting sqref="M13">
    <cfRule type="containsText" dxfId="196" priority="360" operator="containsText" text="Practicable">
      <formula>NOT(ISERROR(SEARCH("Practicable",M13)))</formula>
    </cfRule>
    <cfRule type="containsText" dxfId="195" priority="361" operator="containsText" text="No cumple">
      <formula>NOT(ISERROR(SEARCH("No cumple",M13)))</formula>
    </cfRule>
    <cfRule type="containsText" dxfId="194" priority="362" operator="containsText" text="Cumple">
      <formula>NOT(ISERROR(SEARCH("Cumple",M13)))</formula>
    </cfRule>
    <cfRule type="containsText" dxfId="193" priority="363" operator="containsText" text="No aplica">
      <formula>NOT(ISERROR(SEARCH("No aplica",M13)))</formula>
    </cfRule>
  </conditionalFormatting>
  <conditionalFormatting sqref="M13">
    <cfRule type="containsText" dxfId="192" priority="356" operator="containsText" text="Practicable">
      <formula>NOT(ISERROR(SEARCH("Practicable",M13)))</formula>
    </cfRule>
    <cfRule type="containsText" dxfId="191" priority="357" operator="containsText" text="No cumple">
      <formula>NOT(ISERROR(SEARCH("No cumple",M13)))</formula>
    </cfRule>
    <cfRule type="containsText" dxfId="190" priority="358" operator="containsText" text="Cumple">
      <formula>NOT(ISERROR(SEARCH("Cumple",M13)))</formula>
    </cfRule>
    <cfRule type="containsText" dxfId="189" priority="359" operator="containsText" text="No aplica">
      <formula>NOT(ISERROR(SEARCH("No aplica",M13)))</formula>
    </cfRule>
  </conditionalFormatting>
  <conditionalFormatting sqref="M13">
    <cfRule type="containsText" dxfId="188" priority="352" operator="containsText" text="Practicable">
      <formula>NOT(ISERROR(SEARCH("Practicable",M13)))</formula>
    </cfRule>
    <cfRule type="containsText" dxfId="187" priority="353" operator="containsText" text="No cumple">
      <formula>NOT(ISERROR(SEARCH("No cumple",M13)))</formula>
    </cfRule>
    <cfRule type="containsText" dxfId="186" priority="354" operator="containsText" text="Cumple">
      <formula>NOT(ISERROR(SEARCH("Cumple",M13)))</formula>
    </cfRule>
    <cfRule type="containsText" dxfId="185" priority="355" operator="containsText" text="No aplica">
      <formula>NOT(ISERROR(SEARCH("No aplica",M13)))</formula>
    </cfRule>
  </conditionalFormatting>
  <conditionalFormatting sqref="M14">
    <cfRule type="containsText" dxfId="184" priority="348" operator="containsText" text="Practicable">
      <formula>NOT(ISERROR(SEARCH("Practicable",M14)))</formula>
    </cfRule>
    <cfRule type="containsText" dxfId="183" priority="349" operator="containsText" text="No cumple">
      <formula>NOT(ISERROR(SEARCH("No cumple",M14)))</formula>
    </cfRule>
    <cfRule type="containsText" dxfId="182" priority="350" operator="containsText" text="Cumple">
      <formula>NOT(ISERROR(SEARCH("Cumple",M14)))</formula>
    </cfRule>
    <cfRule type="containsText" dxfId="181" priority="351" operator="containsText" text="No aplica">
      <formula>NOT(ISERROR(SEARCH("No aplica",M14)))</formula>
    </cfRule>
  </conditionalFormatting>
  <conditionalFormatting sqref="M14">
    <cfRule type="containsText" dxfId="180" priority="344" operator="containsText" text="Practicable">
      <formula>NOT(ISERROR(SEARCH("Practicable",M14)))</formula>
    </cfRule>
    <cfRule type="containsText" dxfId="179" priority="345" operator="containsText" text="No cumple">
      <formula>NOT(ISERROR(SEARCH("No cumple",M14)))</formula>
    </cfRule>
    <cfRule type="containsText" dxfId="178" priority="346" operator="containsText" text="Cumple">
      <formula>NOT(ISERROR(SEARCH("Cumple",M14)))</formula>
    </cfRule>
    <cfRule type="containsText" dxfId="177" priority="347" operator="containsText" text="No aplica">
      <formula>NOT(ISERROR(SEARCH("No aplica",M14)))</formula>
    </cfRule>
  </conditionalFormatting>
  <conditionalFormatting sqref="M14">
    <cfRule type="containsText" dxfId="176" priority="340" operator="containsText" text="Practicable">
      <formula>NOT(ISERROR(SEARCH("Practicable",M14)))</formula>
    </cfRule>
    <cfRule type="containsText" dxfId="175" priority="341" operator="containsText" text="No cumple">
      <formula>NOT(ISERROR(SEARCH("No cumple",M14)))</formula>
    </cfRule>
    <cfRule type="containsText" dxfId="174" priority="342" operator="containsText" text="Cumple">
      <formula>NOT(ISERROR(SEARCH("Cumple",M14)))</formula>
    </cfRule>
    <cfRule type="containsText" dxfId="173" priority="343" operator="containsText" text="No aplica">
      <formula>NOT(ISERROR(SEARCH("No aplica",M14)))</formula>
    </cfRule>
  </conditionalFormatting>
  <conditionalFormatting sqref="M14">
    <cfRule type="containsText" dxfId="172" priority="336" operator="containsText" text="Practicable">
      <formula>NOT(ISERROR(SEARCH("Practicable",M14)))</formula>
    </cfRule>
    <cfRule type="containsText" dxfId="171" priority="337" operator="containsText" text="No cumple">
      <formula>NOT(ISERROR(SEARCH("No cumple",M14)))</formula>
    </cfRule>
    <cfRule type="containsText" dxfId="170" priority="338" operator="containsText" text="Cumple">
      <formula>NOT(ISERROR(SEARCH("Cumple",M14)))</formula>
    </cfRule>
    <cfRule type="containsText" dxfId="169" priority="339" operator="containsText" text="No aplica">
      <formula>NOT(ISERROR(SEARCH("No aplica",M14)))</formula>
    </cfRule>
  </conditionalFormatting>
  <conditionalFormatting sqref="M15">
    <cfRule type="containsText" dxfId="168" priority="332" operator="containsText" text="Practicable">
      <formula>NOT(ISERROR(SEARCH("Practicable",M15)))</formula>
    </cfRule>
    <cfRule type="containsText" dxfId="167" priority="333" operator="containsText" text="No cumple">
      <formula>NOT(ISERROR(SEARCH("No cumple",M15)))</formula>
    </cfRule>
    <cfRule type="containsText" dxfId="166" priority="334" operator="containsText" text="Cumple">
      <formula>NOT(ISERROR(SEARCH("Cumple",M15)))</formula>
    </cfRule>
    <cfRule type="containsText" dxfId="165" priority="335" operator="containsText" text="No aplica">
      <formula>NOT(ISERROR(SEARCH("No aplica",M15)))</formula>
    </cfRule>
  </conditionalFormatting>
  <conditionalFormatting sqref="M15">
    <cfRule type="containsText" dxfId="164" priority="328" operator="containsText" text="Practicable">
      <formula>NOT(ISERROR(SEARCH("Practicable",M15)))</formula>
    </cfRule>
    <cfRule type="containsText" dxfId="163" priority="329" operator="containsText" text="No cumple">
      <formula>NOT(ISERROR(SEARCH("No cumple",M15)))</formula>
    </cfRule>
    <cfRule type="containsText" dxfId="162" priority="330" operator="containsText" text="Cumple">
      <formula>NOT(ISERROR(SEARCH("Cumple",M15)))</formula>
    </cfRule>
    <cfRule type="containsText" dxfId="161" priority="331" operator="containsText" text="No aplica">
      <formula>NOT(ISERROR(SEARCH("No aplica",M15)))</formula>
    </cfRule>
  </conditionalFormatting>
  <conditionalFormatting sqref="M15">
    <cfRule type="containsText" dxfId="160" priority="324" operator="containsText" text="Practicable">
      <formula>NOT(ISERROR(SEARCH("Practicable",M15)))</formula>
    </cfRule>
    <cfRule type="containsText" dxfId="159" priority="325" operator="containsText" text="No cumple">
      <formula>NOT(ISERROR(SEARCH("No cumple",M15)))</formula>
    </cfRule>
    <cfRule type="containsText" dxfId="158" priority="326" operator="containsText" text="Cumple">
      <formula>NOT(ISERROR(SEARCH("Cumple",M15)))</formula>
    </cfRule>
    <cfRule type="containsText" dxfId="157" priority="327" operator="containsText" text="No aplica">
      <formula>NOT(ISERROR(SEARCH("No aplica",M15)))</formula>
    </cfRule>
  </conditionalFormatting>
  <conditionalFormatting sqref="M15">
    <cfRule type="containsText" dxfId="156" priority="320" operator="containsText" text="Practicable">
      <formula>NOT(ISERROR(SEARCH("Practicable",M15)))</formula>
    </cfRule>
    <cfRule type="containsText" dxfId="155" priority="321" operator="containsText" text="No cumple">
      <formula>NOT(ISERROR(SEARCH("No cumple",M15)))</formula>
    </cfRule>
    <cfRule type="containsText" dxfId="154" priority="322" operator="containsText" text="Cumple">
      <formula>NOT(ISERROR(SEARCH("Cumple",M15)))</formula>
    </cfRule>
    <cfRule type="containsText" dxfId="153" priority="323" operator="containsText" text="No aplica">
      <formula>NOT(ISERROR(SEARCH("No aplica",M15)))</formula>
    </cfRule>
  </conditionalFormatting>
  <conditionalFormatting sqref="M21">
    <cfRule type="containsText" dxfId="152" priority="316" operator="containsText" text="Practicable">
      <formula>NOT(ISERROR(SEARCH("Practicable",M21)))</formula>
    </cfRule>
    <cfRule type="containsText" dxfId="151" priority="317" operator="containsText" text="No cumple">
      <formula>NOT(ISERROR(SEARCH("No cumple",M21)))</formula>
    </cfRule>
    <cfRule type="containsText" dxfId="150" priority="318" operator="containsText" text="Cumple">
      <formula>NOT(ISERROR(SEARCH("Cumple",M21)))</formula>
    </cfRule>
    <cfRule type="containsText" dxfId="149" priority="319" operator="containsText" text="No aplica">
      <formula>NOT(ISERROR(SEARCH("No aplica",M21)))</formula>
    </cfRule>
  </conditionalFormatting>
  <conditionalFormatting sqref="M21">
    <cfRule type="containsText" dxfId="148" priority="312" operator="containsText" text="Practicable">
      <formula>NOT(ISERROR(SEARCH("Practicable",M21)))</formula>
    </cfRule>
    <cfRule type="containsText" dxfId="147" priority="313" operator="containsText" text="No cumple">
      <formula>NOT(ISERROR(SEARCH("No cumple",M21)))</formula>
    </cfRule>
    <cfRule type="containsText" dxfId="146" priority="314" operator="containsText" text="Cumple">
      <formula>NOT(ISERROR(SEARCH("Cumple",M21)))</formula>
    </cfRule>
    <cfRule type="containsText" dxfId="145" priority="315" operator="containsText" text="No aplica">
      <formula>NOT(ISERROR(SEARCH("No aplica",M21)))</formula>
    </cfRule>
  </conditionalFormatting>
  <conditionalFormatting sqref="M21">
    <cfRule type="containsText" dxfId="144" priority="308" operator="containsText" text="Practicable">
      <formula>NOT(ISERROR(SEARCH("Practicable",M21)))</formula>
    </cfRule>
    <cfRule type="containsText" dxfId="143" priority="309" operator="containsText" text="No cumple">
      <formula>NOT(ISERROR(SEARCH("No cumple",M21)))</formula>
    </cfRule>
    <cfRule type="containsText" dxfId="142" priority="310" operator="containsText" text="Cumple">
      <formula>NOT(ISERROR(SEARCH("Cumple",M21)))</formula>
    </cfRule>
    <cfRule type="containsText" dxfId="141" priority="311" operator="containsText" text="No aplica">
      <formula>NOT(ISERROR(SEARCH("No aplica",M21)))</formula>
    </cfRule>
  </conditionalFormatting>
  <conditionalFormatting sqref="M21">
    <cfRule type="containsText" dxfId="140" priority="304" operator="containsText" text="Practicable">
      <formula>NOT(ISERROR(SEARCH("Practicable",M21)))</formula>
    </cfRule>
    <cfRule type="containsText" dxfId="139" priority="305" operator="containsText" text="No cumple">
      <formula>NOT(ISERROR(SEARCH("No cumple",M21)))</formula>
    </cfRule>
    <cfRule type="containsText" dxfId="138" priority="306" operator="containsText" text="Cumple">
      <formula>NOT(ISERROR(SEARCH("Cumple",M21)))</formula>
    </cfRule>
    <cfRule type="containsText" dxfId="137" priority="307" operator="containsText" text="No aplica">
      <formula>NOT(ISERROR(SEARCH("No aplica",M21)))</formula>
    </cfRule>
  </conditionalFormatting>
  <conditionalFormatting sqref="M22">
    <cfRule type="containsText" dxfId="136" priority="300" operator="containsText" text="Practicable">
      <formula>NOT(ISERROR(SEARCH("Practicable",M22)))</formula>
    </cfRule>
    <cfRule type="containsText" dxfId="135" priority="301" operator="containsText" text="No cumple">
      <formula>NOT(ISERROR(SEARCH("No cumple",M22)))</formula>
    </cfRule>
    <cfRule type="containsText" dxfId="134" priority="302" operator="containsText" text="Cumple">
      <formula>NOT(ISERROR(SEARCH("Cumple",M22)))</formula>
    </cfRule>
    <cfRule type="containsText" dxfId="133" priority="303" operator="containsText" text="No aplica">
      <formula>NOT(ISERROR(SEARCH("No aplica",M22)))</formula>
    </cfRule>
  </conditionalFormatting>
  <conditionalFormatting sqref="M22">
    <cfRule type="containsText" dxfId="132" priority="296" operator="containsText" text="Practicable">
      <formula>NOT(ISERROR(SEARCH("Practicable",M22)))</formula>
    </cfRule>
    <cfRule type="containsText" dxfId="131" priority="297" operator="containsText" text="No cumple">
      <formula>NOT(ISERROR(SEARCH("No cumple",M22)))</formula>
    </cfRule>
    <cfRule type="containsText" dxfId="130" priority="298" operator="containsText" text="Cumple">
      <formula>NOT(ISERROR(SEARCH("Cumple",M22)))</formula>
    </cfRule>
    <cfRule type="containsText" dxfId="129" priority="299" operator="containsText" text="No aplica">
      <formula>NOT(ISERROR(SEARCH("No aplica",M22)))</formula>
    </cfRule>
  </conditionalFormatting>
  <conditionalFormatting sqref="M22">
    <cfRule type="containsText" dxfId="128" priority="292" operator="containsText" text="Practicable">
      <formula>NOT(ISERROR(SEARCH("Practicable",M22)))</formula>
    </cfRule>
    <cfRule type="containsText" dxfId="127" priority="293" operator="containsText" text="No cumple">
      <formula>NOT(ISERROR(SEARCH("No cumple",M22)))</formula>
    </cfRule>
    <cfRule type="containsText" dxfId="126" priority="294" operator="containsText" text="Cumple">
      <formula>NOT(ISERROR(SEARCH("Cumple",M22)))</formula>
    </cfRule>
    <cfRule type="containsText" dxfId="125" priority="295" operator="containsText" text="No aplica">
      <formula>NOT(ISERROR(SEARCH("No aplica",M22)))</formula>
    </cfRule>
  </conditionalFormatting>
  <conditionalFormatting sqref="M22">
    <cfRule type="containsText" dxfId="124" priority="288" operator="containsText" text="Practicable">
      <formula>NOT(ISERROR(SEARCH("Practicable",M22)))</formula>
    </cfRule>
    <cfRule type="containsText" dxfId="123" priority="289" operator="containsText" text="No cumple">
      <formula>NOT(ISERROR(SEARCH("No cumple",M22)))</formula>
    </cfRule>
    <cfRule type="containsText" dxfId="122" priority="290" operator="containsText" text="Cumple">
      <formula>NOT(ISERROR(SEARCH("Cumple",M22)))</formula>
    </cfRule>
    <cfRule type="containsText" dxfId="121" priority="291" operator="containsText" text="No aplica">
      <formula>NOT(ISERROR(SEARCH("No aplica",M22)))</formula>
    </cfRule>
  </conditionalFormatting>
  <conditionalFormatting sqref="M23">
    <cfRule type="containsText" dxfId="120" priority="284" operator="containsText" text="Practicable">
      <formula>NOT(ISERROR(SEARCH("Practicable",M23)))</formula>
    </cfRule>
    <cfRule type="containsText" dxfId="119" priority="285" operator="containsText" text="No cumple">
      <formula>NOT(ISERROR(SEARCH("No cumple",M23)))</formula>
    </cfRule>
    <cfRule type="containsText" dxfId="118" priority="286" operator="containsText" text="Cumple">
      <formula>NOT(ISERROR(SEARCH("Cumple",M23)))</formula>
    </cfRule>
    <cfRule type="containsText" dxfId="117" priority="287" operator="containsText" text="No aplica">
      <formula>NOT(ISERROR(SEARCH("No aplica",M23)))</formula>
    </cfRule>
  </conditionalFormatting>
  <conditionalFormatting sqref="M23">
    <cfRule type="containsText" dxfId="116" priority="280" operator="containsText" text="Practicable">
      <formula>NOT(ISERROR(SEARCH("Practicable",M23)))</formula>
    </cfRule>
    <cfRule type="containsText" dxfId="115" priority="281" operator="containsText" text="No cumple">
      <formula>NOT(ISERROR(SEARCH("No cumple",M23)))</formula>
    </cfRule>
    <cfRule type="containsText" dxfId="114" priority="282" operator="containsText" text="Cumple">
      <formula>NOT(ISERROR(SEARCH("Cumple",M23)))</formula>
    </cfRule>
    <cfRule type="containsText" dxfId="113" priority="283" operator="containsText" text="No aplica">
      <formula>NOT(ISERROR(SEARCH("No aplica",M23)))</formula>
    </cfRule>
  </conditionalFormatting>
  <conditionalFormatting sqref="M23">
    <cfRule type="containsText" dxfId="112" priority="276" operator="containsText" text="Practicable">
      <formula>NOT(ISERROR(SEARCH("Practicable",M23)))</formula>
    </cfRule>
    <cfRule type="containsText" dxfId="111" priority="277" operator="containsText" text="No cumple">
      <formula>NOT(ISERROR(SEARCH("No cumple",M23)))</formula>
    </cfRule>
    <cfRule type="containsText" dxfId="110" priority="278" operator="containsText" text="Cumple">
      <formula>NOT(ISERROR(SEARCH("Cumple",M23)))</formula>
    </cfRule>
    <cfRule type="containsText" dxfId="109" priority="279" operator="containsText" text="No aplica">
      <formula>NOT(ISERROR(SEARCH("No aplica",M23)))</formula>
    </cfRule>
  </conditionalFormatting>
  <conditionalFormatting sqref="M23">
    <cfRule type="containsText" dxfId="108" priority="272" operator="containsText" text="Practicable">
      <formula>NOT(ISERROR(SEARCH("Practicable",M23)))</formula>
    </cfRule>
    <cfRule type="containsText" dxfId="107" priority="273" operator="containsText" text="No cumple">
      <formula>NOT(ISERROR(SEARCH("No cumple",M23)))</formula>
    </cfRule>
    <cfRule type="containsText" dxfId="106" priority="274" operator="containsText" text="Cumple">
      <formula>NOT(ISERROR(SEARCH("Cumple",M23)))</formula>
    </cfRule>
    <cfRule type="containsText" dxfId="105" priority="275" operator="containsText" text="No aplica">
      <formula>NOT(ISERROR(SEARCH("No aplica",M23)))</formula>
    </cfRule>
  </conditionalFormatting>
  <conditionalFormatting sqref="M24">
    <cfRule type="containsText" dxfId="104" priority="268" operator="containsText" text="Practicable">
      <formula>NOT(ISERROR(SEARCH("Practicable",M24)))</formula>
    </cfRule>
    <cfRule type="containsText" dxfId="103" priority="269" operator="containsText" text="No cumple">
      <formula>NOT(ISERROR(SEARCH("No cumple",M24)))</formula>
    </cfRule>
    <cfRule type="containsText" dxfId="102" priority="270" operator="containsText" text="Cumple">
      <formula>NOT(ISERROR(SEARCH("Cumple",M24)))</formula>
    </cfRule>
    <cfRule type="containsText" dxfId="101" priority="271" operator="containsText" text="No aplica">
      <formula>NOT(ISERROR(SEARCH("No aplica",M24)))</formula>
    </cfRule>
  </conditionalFormatting>
  <conditionalFormatting sqref="M24">
    <cfRule type="containsText" dxfId="100" priority="264" operator="containsText" text="Practicable">
      <formula>NOT(ISERROR(SEARCH("Practicable",M24)))</formula>
    </cfRule>
    <cfRule type="containsText" dxfId="99" priority="265" operator="containsText" text="No cumple">
      <formula>NOT(ISERROR(SEARCH("No cumple",M24)))</formula>
    </cfRule>
    <cfRule type="containsText" dxfId="98" priority="266" operator="containsText" text="Cumple">
      <formula>NOT(ISERROR(SEARCH("Cumple",M24)))</formula>
    </cfRule>
    <cfRule type="containsText" dxfId="97" priority="267" operator="containsText" text="No aplica">
      <formula>NOT(ISERROR(SEARCH("No aplica",M24)))</formula>
    </cfRule>
  </conditionalFormatting>
  <conditionalFormatting sqref="M24">
    <cfRule type="containsText" dxfId="96" priority="260" operator="containsText" text="Practicable">
      <formula>NOT(ISERROR(SEARCH("Practicable",M24)))</formula>
    </cfRule>
    <cfRule type="containsText" dxfId="95" priority="261" operator="containsText" text="No cumple">
      <formula>NOT(ISERROR(SEARCH("No cumple",M24)))</formula>
    </cfRule>
    <cfRule type="containsText" dxfId="94" priority="262" operator="containsText" text="Cumple">
      <formula>NOT(ISERROR(SEARCH("Cumple",M24)))</formula>
    </cfRule>
    <cfRule type="containsText" dxfId="93" priority="263" operator="containsText" text="No aplica">
      <formula>NOT(ISERROR(SEARCH("No aplica",M24)))</formula>
    </cfRule>
  </conditionalFormatting>
  <conditionalFormatting sqref="M24">
    <cfRule type="containsText" dxfId="92" priority="256" operator="containsText" text="Practicable">
      <formula>NOT(ISERROR(SEARCH("Practicable",M24)))</formula>
    </cfRule>
    <cfRule type="containsText" dxfId="91" priority="257" operator="containsText" text="No cumple">
      <formula>NOT(ISERROR(SEARCH("No cumple",M24)))</formula>
    </cfRule>
    <cfRule type="containsText" dxfId="90" priority="258" operator="containsText" text="Cumple">
      <formula>NOT(ISERROR(SEARCH("Cumple",M24)))</formula>
    </cfRule>
    <cfRule type="containsText" dxfId="89" priority="259" operator="containsText" text="No aplica">
      <formula>NOT(ISERROR(SEARCH("No aplica",M24)))</formula>
    </cfRule>
  </conditionalFormatting>
  <conditionalFormatting sqref="M16">
    <cfRule type="containsText" dxfId="88" priority="156" operator="containsText" text="Practicable">
      <formula>NOT(ISERROR(SEARCH("Practicable",M16)))</formula>
    </cfRule>
    <cfRule type="containsText" dxfId="87" priority="157" operator="containsText" text="No cumple">
      <formula>NOT(ISERROR(SEARCH("No cumple",M16)))</formula>
    </cfRule>
    <cfRule type="containsText" dxfId="86" priority="158" operator="containsText" text="Cumple">
      <formula>NOT(ISERROR(SEARCH("Cumple",M16)))</formula>
    </cfRule>
    <cfRule type="containsText" dxfId="85" priority="159" operator="containsText" text="No aplica">
      <formula>NOT(ISERROR(SEARCH("No aplica",M16)))</formula>
    </cfRule>
  </conditionalFormatting>
  <conditionalFormatting sqref="M16">
    <cfRule type="containsText" dxfId="84" priority="152" operator="containsText" text="Practicable">
      <formula>NOT(ISERROR(SEARCH("Practicable",M16)))</formula>
    </cfRule>
    <cfRule type="containsText" dxfId="83" priority="153" operator="containsText" text="No cumple">
      <formula>NOT(ISERROR(SEARCH("No cumple",M16)))</formula>
    </cfRule>
    <cfRule type="containsText" dxfId="82" priority="154" operator="containsText" text="Cumple">
      <formula>NOT(ISERROR(SEARCH("Cumple",M16)))</formula>
    </cfRule>
    <cfRule type="containsText" dxfId="81" priority="155" operator="containsText" text="No aplica">
      <formula>NOT(ISERROR(SEARCH("No aplica",M16)))</formula>
    </cfRule>
  </conditionalFormatting>
  <conditionalFormatting sqref="M16">
    <cfRule type="containsText" dxfId="80" priority="148" operator="containsText" text="Practicable">
      <formula>NOT(ISERROR(SEARCH("Practicable",M16)))</formula>
    </cfRule>
    <cfRule type="containsText" dxfId="79" priority="149" operator="containsText" text="No cumple">
      <formula>NOT(ISERROR(SEARCH("No cumple",M16)))</formula>
    </cfRule>
    <cfRule type="containsText" dxfId="78" priority="150" operator="containsText" text="Cumple">
      <formula>NOT(ISERROR(SEARCH("Cumple",M16)))</formula>
    </cfRule>
    <cfRule type="containsText" dxfId="77" priority="151" operator="containsText" text="No aplica">
      <formula>NOT(ISERROR(SEARCH("No aplica",M16)))</formula>
    </cfRule>
  </conditionalFormatting>
  <conditionalFormatting sqref="M16">
    <cfRule type="containsText" dxfId="76" priority="144" operator="containsText" text="Practicable">
      <formula>NOT(ISERROR(SEARCH("Practicable",M16)))</formula>
    </cfRule>
    <cfRule type="containsText" dxfId="75" priority="145" operator="containsText" text="No cumple">
      <formula>NOT(ISERROR(SEARCH("No cumple",M16)))</formula>
    </cfRule>
    <cfRule type="containsText" dxfId="74" priority="146" operator="containsText" text="Cumple">
      <formula>NOT(ISERROR(SEARCH("Cumple",M16)))</formula>
    </cfRule>
    <cfRule type="containsText" dxfId="73" priority="147" operator="containsText" text="No aplica">
      <formula>NOT(ISERROR(SEARCH("No aplica",M16)))</formula>
    </cfRule>
  </conditionalFormatting>
  <conditionalFormatting sqref="M17">
    <cfRule type="containsText" dxfId="72" priority="140" operator="containsText" text="Practicable">
      <formula>NOT(ISERROR(SEARCH("Practicable",M17)))</formula>
    </cfRule>
    <cfRule type="containsText" dxfId="71" priority="141" operator="containsText" text="No cumple">
      <formula>NOT(ISERROR(SEARCH("No cumple",M17)))</formula>
    </cfRule>
    <cfRule type="containsText" dxfId="70" priority="142" operator="containsText" text="Cumple">
      <formula>NOT(ISERROR(SEARCH("Cumple",M17)))</formula>
    </cfRule>
    <cfRule type="containsText" dxfId="69" priority="143" operator="containsText" text="No aplica">
      <formula>NOT(ISERROR(SEARCH("No aplica",M17)))</formula>
    </cfRule>
  </conditionalFormatting>
  <conditionalFormatting sqref="M17">
    <cfRule type="containsText" dxfId="68" priority="136" operator="containsText" text="Practicable">
      <formula>NOT(ISERROR(SEARCH("Practicable",M17)))</formula>
    </cfRule>
    <cfRule type="containsText" dxfId="67" priority="137" operator="containsText" text="No cumple">
      <formula>NOT(ISERROR(SEARCH("No cumple",M17)))</formula>
    </cfRule>
    <cfRule type="containsText" dxfId="66" priority="138" operator="containsText" text="Cumple">
      <formula>NOT(ISERROR(SEARCH("Cumple",M17)))</formula>
    </cfRule>
    <cfRule type="containsText" dxfId="65" priority="139" operator="containsText" text="No aplica">
      <formula>NOT(ISERROR(SEARCH("No aplica",M17)))</formula>
    </cfRule>
  </conditionalFormatting>
  <conditionalFormatting sqref="M17">
    <cfRule type="containsText" dxfId="64" priority="132" operator="containsText" text="Practicable">
      <formula>NOT(ISERROR(SEARCH("Practicable",M17)))</formula>
    </cfRule>
    <cfRule type="containsText" dxfId="63" priority="133" operator="containsText" text="No cumple">
      <formula>NOT(ISERROR(SEARCH("No cumple",M17)))</formula>
    </cfRule>
    <cfRule type="containsText" dxfId="62" priority="134" operator="containsText" text="Cumple">
      <formula>NOT(ISERROR(SEARCH("Cumple",M17)))</formula>
    </cfRule>
    <cfRule type="containsText" dxfId="61" priority="135" operator="containsText" text="No aplica">
      <formula>NOT(ISERROR(SEARCH("No aplica",M17)))</formula>
    </cfRule>
  </conditionalFormatting>
  <conditionalFormatting sqref="M17">
    <cfRule type="containsText" dxfId="60" priority="128" operator="containsText" text="Practicable">
      <formula>NOT(ISERROR(SEARCH("Practicable",M17)))</formula>
    </cfRule>
    <cfRule type="containsText" dxfId="59" priority="129" operator="containsText" text="No cumple">
      <formula>NOT(ISERROR(SEARCH("No cumple",M17)))</formula>
    </cfRule>
    <cfRule type="containsText" dxfId="58" priority="130" operator="containsText" text="Cumple">
      <formula>NOT(ISERROR(SEARCH("Cumple",M17)))</formula>
    </cfRule>
    <cfRule type="containsText" dxfId="57" priority="131" operator="containsText" text="No aplica">
      <formula>NOT(ISERROR(SEARCH("No aplica",M17)))</formula>
    </cfRule>
  </conditionalFormatting>
  <conditionalFormatting sqref="M18">
    <cfRule type="containsText" dxfId="56" priority="124" operator="containsText" text="Practicable">
      <formula>NOT(ISERROR(SEARCH("Practicable",M18)))</formula>
    </cfRule>
    <cfRule type="containsText" dxfId="55" priority="125" operator="containsText" text="No cumple">
      <formula>NOT(ISERROR(SEARCH("No cumple",M18)))</formula>
    </cfRule>
    <cfRule type="containsText" dxfId="54" priority="126" operator="containsText" text="Cumple">
      <formula>NOT(ISERROR(SEARCH("Cumple",M18)))</formula>
    </cfRule>
    <cfRule type="containsText" dxfId="53" priority="127" operator="containsText" text="No aplica">
      <formula>NOT(ISERROR(SEARCH("No aplica",M18)))</formula>
    </cfRule>
  </conditionalFormatting>
  <conditionalFormatting sqref="M18">
    <cfRule type="containsText" dxfId="52" priority="120" operator="containsText" text="Practicable">
      <formula>NOT(ISERROR(SEARCH("Practicable",M18)))</formula>
    </cfRule>
    <cfRule type="containsText" dxfId="51" priority="121" operator="containsText" text="No cumple">
      <formula>NOT(ISERROR(SEARCH("No cumple",M18)))</formula>
    </cfRule>
    <cfRule type="containsText" dxfId="50" priority="122" operator="containsText" text="Cumple">
      <formula>NOT(ISERROR(SEARCH("Cumple",M18)))</formula>
    </cfRule>
    <cfRule type="containsText" dxfId="49" priority="123" operator="containsText" text="No aplica">
      <formula>NOT(ISERROR(SEARCH("No aplica",M18)))</formula>
    </cfRule>
  </conditionalFormatting>
  <conditionalFormatting sqref="M18">
    <cfRule type="containsText" dxfId="48" priority="116" operator="containsText" text="Practicable">
      <formula>NOT(ISERROR(SEARCH("Practicable",M18)))</formula>
    </cfRule>
    <cfRule type="containsText" dxfId="47" priority="117" operator="containsText" text="No cumple">
      <formula>NOT(ISERROR(SEARCH("No cumple",M18)))</formula>
    </cfRule>
    <cfRule type="containsText" dxfId="46" priority="118" operator="containsText" text="Cumple">
      <formula>NOT(ISERROR(SEARCH("Cumple",M18)))</formula>
    </cfRule>
    <cfRule type="containsText" dxfId="45" priority="119" operator="containsText" text="No aplica">
      <formula>NOT(ISERROR(SEARCH("No aplica",M18)))</formula>
    </cfRule>
  </conditionalFormatting>
  <conditionalFormatting sqref="M18">
    <cfRule type="containsText" dxfId="44" priority="112" operator="containsText" text="Practicable">
      <formula>NOT(ISERROR(SEARCH("Practicable",M18)))</formula>
    </cfRule>
    <cfRule type="containsText" dxfId="43" priority="113" operator="containsText" text="No cumple">
      <formula>NOT(ISERROR(SEARCH("No cumple",M18)))</formula>
    </cfRule>
    <cfRule type="containsText" dxfId="42" priority="114" operator="containsText" text="Cumple">
      <formula>NOT(ISERROR(SEARCH("Cumple",M18)))</formula>
    </cfRule>
    <cfRule type="containsText" dxfId="41" priority="115" operator="containsText" text="No aplica">
      <formula>NOT(ISERROR(SEARCH("No aplica",M18)))</formula>
    </cfRule>
  </conditionalFormatting>
  <conditionalFormatting sqref="M19">
    <cfRule type="containsText" dxfId="40" priority="108" operator="containsText" text="Practicable">
      <formula>NOT(ISERROR(SEARCH("Practicable",M19)))</formula>
    </cfRule>
    <cfRule type="containsText" dxfId="39" priority="109" operator="containsText" text="No cumple">
      <formula>NOT(ISERROR(SEARCH("No cumple",M19)))</formula>
    </cfRule>
    <cfRule type="containsText" dxfId="38" priority="110" operator="containsText" text="Cumple">
      <formula>NOT(ISERROR(SEARCH("Cumple",M19)))</formula>
    </cfRule>
    <cfRule type="containsText" dxfId="37" priority="111" operator="containsText" text="No aplica">
      <formula>NOT(ISERROR(SEARCH("No aplica",M19)))</formula>
    </cfRule>
  </conditionalFormatting>
  <conditionalFormatting sqref="M19">
    <cfRule type="containsText" dxfId="36" priority="104" operator="containsText" text="Practicable">
      <formula>NOT(ISERROR(SEARCH("Practicable",M19)))</formula>
    </cfRule>
    <cfRule type="containsText" dxfId="35" priority="105" operator="containsText" text="No cumple">
      <formula>NOT(ISERROR(SEARCH("No cumple",M19)))</formula>
    </cfRule>
    <cfRule type="containsText" dxfId="34" priority="106" operator="containsText" text="Cumple">
      <formula>NOT(ISERROR(SEARCH("Cumple",M19)))</formula>
    </cfRule>
    <cfRule type="containsText" dxfId="33" priority="107" operator="containsText" text="No aplica">
      <formula>NOT(ISERROR(SEARCH("No aplica",M19)))</formula>
    </cfRule>
  </conditionalFormatting>
  <conditionalFormatting sqref="M19">
    <cfRule type="containsText" dxfId="32" priority="100" operator="containsText" text="Practicable">
      <formula>NOT(ISERROR(SEARCH("Practicable",M19)))</formula>
    </cfRule>
    <cfRule type="containsText" dxfId="31" priority="101" operator="containsText" text="No cumple">
      <formula>NOT(ISERROR(SEARCH("No cumple",M19)))</formula>
    </cfRule>
    <cfRule type="containsText" dxfId="30" priority="102" operator="containsText" text="Cumple">
      <formula>NOT(ISERROR(SEARCH("Cumple",M19)))</formula>
    </cfRule>
    <cfRule type="containsText" dxfId="29" priority="103" operator="containsText" text="No aplica">
      <formula>NOT(ISERROR(SEARCH("No aplica",M19)))</formula>
    </cfRule>
  </conditionalFormatting>
  <conditionalFormatting sqref="M19">
    <cfRule type="containsText" dxfId="28" priority="96" operator="containsText" text="Practicable">
      <formula>NOT(ISERROR(SEARCH("Practicable",M19)))</formula>
    </cfRule>
    <cfRule type="containsText" dxfId="27" priority="97" operator="containsText" text="No cumple">
      <formula>NOT(ISERROR(SEARCH("No cumple",M19)))</formula>
    </cfRule>
    <cfRule type="containsText" dxfId="26" priority="98" operator="containsText" text="Cumple">
      <formula>NOT(ISERROR(SEARCH("Cumple",M19)))</formula>
    </cfRule>
    <cfRule type="containsText" dxfId="25" priority="99" operator="containsText" text="No aplica">
      <formula>NOT(ISERROR(SEARCH("No aplica",M19)))</formula>
    </cfRule>
  </conditionalFormatting>
  <conditionalFormatting sqref="M20">
    <cfRule type="containsText" dxfId="24" priority="92" operator="containsText" text="Practicable">
      <formula>NOT(ISERROR(SEARCH("Practicable",M20)))</formula>
    </cfRule>
    <cfRule type="containsText" dxfId="23" priority="93" operator="containsText" text="No cumple">
      <formula>NOT(ISERROR(SEARCH("No cumple",M20)))</formula>
    </cfRule>
    <cfRule type="containsText" dxfId="22" priority="94" operator="containsText" text="Cumple">
      <formula>NOT(ISERROR(SEARCH("Cumple",M20)))</formula>
    </cfRule>
    <cfRule type="containsText" dxfId="21" priority="95" operator="containsText" text="No aplica">
      <formula>NOT(ISERROR(SEARCH("No aplica",M20)))</formula>
    </cfRule>
  </conditionalFormatting>
  <conditionalFormatting sqref="M20">
    <cfRule type="containsText" dxfId="20" priority="88" operator="containsText" text="Practicable">
      <formula>NOT(ISERROR(SEARCH("Practicable",M20)))</formula>
    </cfRule>
    <cfRule type="containsText" dxfId="19" priority="89" operator="containsText" text="No cumple">
      <formula>NOT(ISERROR(SEARCH("No cumple",M20)))</formula>
    </cfRule>
    <cfRule type="containsText" dxfId="18" priority="90" operator="containsText" text="Cumple">
      <formula>NOT(ISERROR(SEARCH("Cumple",M20)))</formula>
    </cfRule>
    <cfRule type="containsText" dxfId="17" priority="91" operator="containsText" text="No aplica">
      <formula>NOT(ISERROR(SEARCH("No aplica",M20)))</formula>
    </cfRule>
  </conditionalFormatting>
  <conditionalFormatting sqref="M20">
    <cfRule type="containsText" dxfId="16" priority="84" operator="containsText" text="Practicable">
      <formula>NOT(ISERROR(SEARCH("Practicable",M20)))</formula>
    </cfRule>
    <cfRule type="containsText" dxfId="15" priority="85" operator="containsText" text="No cumple">
      <formula>NOT(ISERROR(SEARCH("No cumple",M20)))</formula>
    </cfRule>
    <cfRule type="containsText" dxfId="14" priority="86" operator="containsText" text="Cumple">
      <formula>NOT(ISERROR(SEARCH("Cumple",M20)))</formula>
    </cfRule>
    <cfRule type="containsText" dxfId="13" priority="87" operator="containsText" text="No aplica">
      <formula>NOT(ISERROR(SEARCH("No aplica",M20)))</formula>
    </cfRule>
  </conditionalFormatting>
  <conditionalFormatting sqref="M20">
    <cfRule type="containsText" dxfId="12" priority="80" operator="containsText" text="Practicable">
      <formula>NOT(ISERROR(SEARCH("Practicable",M20)))</formula>
    </cfRule>
    <cfRule type="containsText" dxfId="11" priority="81" operator="containsText" text="No cumple">
      <formula>NOT(ISERROR(SEARCH("No cumple",M20)))</formula>
    </cfRule>
    <cfRule type="containsText" dxfId="10" priority="82" operator="containsText" text="Cumple">
      <formula>NOT(ISERROR(SEARCH("Cumple",M20)))</formula>
    </cfRule>
    <cfRule type="containsText" dxfId="9" priority="83" operator="containsText" text="No aplica">
      <formula>NOT(ISERROR(SEARCH("No aplica",M20)))</formula>
    </cfRule>
  </conditionalFormatting>
  <conditionalFormatting sqref="E4:E24">
    <cfRule type="cellIs" dxfId="8" priority="15" operator="equal">
      <formula>1</formula>
    </cfRule>
  </conditionalFormatting>
  <conditionalFormatting sqref="F4:F24">
    <cfRule type="cellIs" dxfId="7" priority="14" operator="equal">
      <formula>1</formula>
    </cfRule>
  </conditionalFormatting>
  <conditionalFormatting sqref="G4:G24">
    <cfRule type="cellIs" dxfId="6" priority="13" operator="equal">
      <formula>1</formula>
    </cfRule>
  </conditionalFormatting>
  <conditionalFormatting sqref="H4:H24">
    <cfRule type="cellIs" dxfId="5" priority="12" operator="equal">
      <formula>1</formula>
    </cfRule>
  </conditionalFormatting>
  <conditionalFormatting sqref="O5:O24 N4">
    <cfRule type="cellIs" dxfId="4" priority="4" operator="equal">
      <formula>1</formula>
    </cfRule>
  </conditionalFormatting>
  <conditionalFormatting sqref="P4:P24">
    <cfRule type="cellIs" dxfId="3" priority="3" operator="equal">
      <formula>1</formula>
    </cfRule>
  </conditionalFormatting>
  <conditionalFormatting sqref="Q4:Q24">
    <cfRule type="cellIs" dxfId="2" priority="2" operator="equal">
      <formula>1</formula>
    </cfRule>
  </conditionalFormatting>
  <conditionalFormatting sqref="R4:R24">
    <cfRule type="cellIs" dxfId="1" priority="1" operator="equal">
      <formula>1</formula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+ H x X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h 8 V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f F d S K I p H u A 4 A A A A R A A A A E w A c A E Z v c m 1 1 b G F z L 1 N l Y 3 R p b 2 4 x L m 0 g o h g A K K A U A A A A A A A A A A A A A A A A A A A A A A A A A A A A K 0 5 N L s n M z 1 M I h t C G 1 g B Q S w E C L Q A U A A I A C A D 4 f F d S V 6 z M x q I A A A D 1 A A A A E g A A A A A A A A A A A A A A A A A A A A A A Q 2 9 u Z m l n L 1 B h Y 2 t h Z 2 U u e G 1 s U E s B A i 0 A F A A C A A g A + H x X U g / K 6 a u k A A A A 6 Q A A A B M A A A A A A A A A A A A A A A A A 7 g A A A F t D b 2 5 0 Z W 5 0 X 1 R 5 c G V z X S 5 4 b W x Q S w E C L Q A U A A I A C A D 4 f F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/ 3 A v n T D 0 k q 5 Z r V x c U e c k Q A A A A A C A A A A A A A Q Z g A A A A E A A C A A A A B o y b 2 c B Y w + Q 1 f e r R r P F r 6 x z i R I 0 W l c z h m + y F O m P s + 5 P A A A A A A O g A A A A A I A A C A A A A B d 5 w B A 7 H K Z y f s L B t p h i w 8 m S 2 w V h u 1 a 6 5 j X 8 R Q n 1 O F D E l A A A A C L W n P 9 T o 9 A o 4 v s / d o r 1 P D Y N Y z t 3 s j c + V t J V c n w h l j d g r o A K i Z 5 4 N j K z w W D Z U H Z R + v i O J d j v J X i e 3 I 4 9 e / 2 k u B F c m h K x L r w 0 J l q L d / r F y z z o k A A A A B f 3 U N 2 N m e o b i G W H + 7 n 8 Q f 1 Z R j e 0 7 u R N n Z e q 1 f t D u 1 7 d i A A M m u S V t u y D U i 1 B O n R / I A w u 9 j 2 p / F l B i 2 b Z G C E H 0 R 9 < / D a t a M a s h u p > 
</file>

<file path=customXml/itemProps1.xml><?xml version="1.0" encoding="utf-8"?>
<ds:datastoreItem xmlns:ds="http://schemas.openxmlformats.org/officeDocument/2006/customXml" ds:itemID="{23E99289-20DB-4D0A-967A-F2AF5011C6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Iñigo Idoate Sagardia</cp:lastModifiedBy>
  <dcterms:created xsi:type="dcterms:W3CDTF">2019-08-06T09:30:19Z</dcterms:created>
  <dcterms:modified xsi:type="dcterms:W3CDTF">2021-03-22T22:55:47Z</dcterms:modified>
</cp:coreProperties>
</file>