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19440" windowHeight="11760" tabRatio="807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31" r:id="rId6"/>
    <sheet name="7" sheetId="7" r:id="rId7"/>
    <sheet name="8" sheetId="8" r:id="rId8"/>
    <sheet name="9" sheetId="9" r:id="rId9"/>
    <sheet name="10" sheetId="32" r:id="rId10"/>
    <sheet name="11" sheetId="10" r:id="rId11"/>
    <sheet name="12" sheetId="33" r:id="rId12"/>
    <sheet name="13" sheetId="11" r:id="rId13"/>
    <sheet name="14" sheetId="12" r:id="rId14"/>
    <sheet name="15" sheetId="13" r:id="rId15"/>
    <sheet name="16" sheetId="14" r:id="rId16"/>
    <sheet name="17" sheetId="15" r:id="rId17"/>
    <sheet name="18" sheetId="16" r:id="rId18"/>
    <sheet name="19" sheetId="34" r:id="rId19"/>
    <sheet name="20" sheetId="17" r:id="rId20"/>
    <sheet name="21" sheetId="35" r:id="rId21"/>
    <sheet name="22" sheetId="18" r:id="rId22"/>
    <sheet name="23" sheetId="36" r:id="rId23"/>
    <sheet name="24" sheetId="19" r:id="rId24"/>
    <sheet name="25" sheetId="20" r:id="rId25"/>
    <sheet name="26" sheetId="37" r:id="rId26"/>
    <sheet name="27" sheetId="21" r:id="rId27"/>
    <sheet name="28" sheetId="22" r:id="rId28"/>
    <sheet name="29" sheetId="39" r:id="rId29"/>
    <sheet name="30" sheetId="38" r:id="rId30"/>
    <sheet name="31" sheetId="23" r:id="rId31"/>
    <sheet name="32" sheetId="40" r:id="rId32"/>
    <sheet name="33" sheetId="24" r:id="rId33"/>
    <sheet name="34" sheetId="25" r:id="rId34"/>
    <sheet name="35" sheetId="26" r:id="rId35"/>
    <sheet name="36" sheetId="43" r:id="rId36"/>
    <sheet name="37" sheetId="41" r:id="rId37"/>
    <sheet name="38" sheetId="27" r:id="rId38"/>
    <sheet name="39" sheetId="28" r:id="rId39"/>
    <sheet name="40" sheetId="29" r:id="rId40"/>
    <sheet name="41" sheetId="30" r:id="rId41"/>
    <sheet name="10 (2)" sheetId="42" state="hidden" r:id="rId42"/>
  </sheets>
  <externalReferences>
    <externalReference r:id="rId43"/>
  </externalReferences>
  <definedNames>
    <definedName name="deltaX" localSheetId="9">[1]группа!#REF!</definedName>
    <definedName name="deltaX" localSheetId="41">[1]группа!#REF!</definedName>
    <definedName name="deltaX" localSheetId="10">[1]группа!#REF!</definedName>
    <definedName name="deltaX" localSheetId="11">[1]группа!#REF!</definedName>
    <definedName name="deltaX" localSheetId="12">[1]группа!#REF!</definedName>
    <definedName name="deltaX" localSheetId="13">[1]группа!#REF!</definedName>
    <definedName name="deltaX" localSheetId="14">[1]группа!#REF!</definedName>
    <definedName name="deltaX" localSheetId="15">[1]группа!#REF!</definedName>
    <definedName name="deltaX" localSheetId="16">[1]группа!#REF!</definedName>
    <definedName name="deltaX" localSheetId="17">[1]группа!#REF!</definedName>
    <definedName name="deltaX" localSheetId="18">[1]группа!#REF!</definedName>
    <definedName name="deltaX" localSheetId="19">[1]группа!#REF!</definedName>
    <definedName name="deltaX" localSheetId="20">[1]группа!#REF!</definedName>
    <definedName name="deltaX" localSheetId="21">[1]группа!#REF!</definedName>
    <definedName name="deltaX" localSheetId="22">[1]группа!#REF!</definedName>
    <definedName name="deltaX" localSheetId="23">[1]группа!#REF!</definedName>
    <definedName name="deltaX" localSheetId="24">[1]группа!#REF!</definedName>
    <definedName name="deltaX" localSheetId="25">[1]группа!#REF!</definedName>
    <definedName name="deltaX" localSheetId="26">[1]группа!#REF!</definedName>
    <definedName name="deltaX" localSheetId="27">[1]группа!#REF!</definedName>
    <definedName name="deltaX" localSheetId="28">[1]группа!#REF!</definedName>
    <definedName name="deltaX" localSheetId="2">[1]группа!#REF!</definedName>
    <definedName name="deltaX" localSheetId="29">[1]группа!#REF!</definedName>
    <definedName name="deltaX" localSheetId="30">[1]группа!#REF!</definedName>
    <definedName name="deltaX" localSheetId="31">[1]группа!#REF!</definedName>
    <definedName name="deltaX" localSheetId="32">[1]группа!#REF!</definedName>
    <definedName name="deltaX" localSheetId="33">[1]группа!#REF!</definedName>
    <definedName name="deltaX" localSheetId="34">[1]группа!#REF!</definedName>
    <definedName name="deltaX" localSheetId="35">[1]группа!#REF!</definedName>
    <definedName name="deltaX" localSheetId="36">[1]группа!#REF!</definedName>
    <definedName name="deltaX" localSheetId="37">[1]группа!#REF!</definedName>
    <definedName name="deltaX" localSheetId="38">[1]группа!#REF!</definedName>
    <definedName name="deltaX" localSheetId="3">[1]группа!#REF!</definedName>
    <definedName name="deltaX" localSheetId="39">[1]группа!#REF!</definedName>
    <definedName name="deltaX" localSheetId="40">[1]группа!#REF!</definedName>
    <definedName name="deltaX" localSheetId="4">[1]группа!#REF!</definedName>
    <definedName name="deltaX" localSheetId="5">[1]группа!#REF!</definedName>
    <definedName name="deltaX" localSheetId="6">[1]группа!#REF!</definedName>
    <definedName name="deltaX" localSheetId="7">[1]группа!#REF!</definedName>
    <definedName name="deltaX" localSheetId="8">[1]группа!#REF!</definedName>
    <definedName name="deltaX">[1]группа!#REF!</definedName>
    <definedName name="deltaY" localSheetId="9">[1]группа!#REF!</definedName>
    <definedName name="deltaY" localSheetId="41">[1]группа!#REF!</definedName>
    <definedName name="deltaY" localSheetId="10">[1]группа!#REF!</definedName>
    <definedName name="deltaY" localSheetId="11">[1]группа!#REF!</definedName>
    <definedName name="deltaY" localSheetId="12">[1]группа!#REF!</definedName>
    <definedName name="deltaY" localSheetId="13">[1]группа!#REF!</definedName>
    <definedName name="deltaY" localSheetId="14">[1]группа!#REF!</definedName>
    <definedName name="deltaY" localSheetId="15">[1]группа!#REF!</definedName>
    <definedName name="deltaY" localSheetId="16">[1]группа!#REF!</definedName>
    <definedName name="deltaY" localSheetId="17">[1]группа!#REF!</definedName>
    <definedName name="deltaY" localSheetId="18">[1]группа!#REF!</definedName>
    <definedName name="deltaY" localSheetId="19">[1]группа!#REF!</definedName>
    <definedName name="deltaY" localSheetId="20">[1]группа!#REF!</definedName>
    <definedName name="deltaY" localSheetId="21">[1]группа!#REF!</definedName>
    <definedName name="deltaY" localSheetId="22">[1]группа!#REF!</definedName>
    <definedName name="deltaY" localSheetId="23">[1]группа!#REF!</definedName>
    <definedName name="deltaY" localSheetId="24">[1]группа!#REF!</definedName>
    <definedName name="deltaY" localSheetId="25">[1]группа!#REF!</definedName>
    <definedName name="deltaY" localSheetId="26">[1]группа!#REF!</definedName>
    <definedName name="deltaY" localSheetId="27">[1]группа!#REF!</definedName>
    <definedName name="deltaY" localSheetId="28">[1]группа!#REF!</definedName>
    <definedName name="deltaY" localSheetId="2">[1]группа!#REF!</definedName>
    <definedName name="deltaY" localSheetId="29">[1]группа!#REF!</definedName>
    <definedName name="deltaY" localSheetId="30">[1]группа!#REF!</definedName>
    <definedName name="deltaY" localSheetId="31">[1]группа!#REF!</definedName>
    <definedName name="deltaY" localSheetId="32">[1]группа!#REF!</definedName>
    <definedName name="deltaY" localSheetId="33">[1]группа!#REF!</definedName>
    <definedName name="deltaY" localSheetId="34">[1]группа!#REF!</definedName>
    <definedName name="deltaY" localSheetId="35">[1]группа!#REF!</definedName>
    <definedName name="deltaY" localSheetId="36">[1]группа!#REF!</definedName>
    <definedName name="deltaY" localSheetId="37">[1]группа!#REF!</definedName>
    <definedName name="deltaY" localSheetId="38">[1]группа!#REF!</definedName>
    <definedName name="deltaY" localSheetId="3">[1]группа!#REF!</definedName>
    <definedName name="deltaY" localSheetId="39">[1]группа!#REF!</definedName>
    <definedName name="deltaY" localSheetId="40">[1]группа!#REF!</definedName>
    <definedName name="deltaY" localSheetId="4">[1]группа!#REF!</definedName>
    <definedName name="deltaY" localSheetId="5">[1]группа!#REF!</definedName>
    <definedName name="deltaY" localSheetId="6">[1]группа!#REF!</definedName>
    <definedName name="deltaY" localSheetId="7">[1]группа!#REF!</definedName>
    <definedName name="deltaY" localSheetId="8">[1]группа!#REF!</definedName>
    <definedName name="deltaY">[1]группа!#REF!</definedName>
    <definedName name="deltaZ" localSheetId="9">[1]группа!#REF!</definedName>
    <definedName name="deltaZ" localSheetId="41">[1]группа!#REF!</definedName>
    <definedName name="deltaZ" localSheetId="10">[1]группа!#REF!</definedName>
    <definedName name="deltaZ" localSheetId="11">[1]группа!#REF!</definedName>
    <definedName name="deltaZ" localSheetId="12">[1]группа!#REF!</definedName>
    <definedName name="deltaZ" localSheetId="13">[1]группа!#REF!</definedName>
    <definedName name="deltaZ" localSheetId="14">[1]группа!#REF!</definedName>
    <definedName name="deltaZ" localSheetId="15">[1]группа!#REF!</definedName>
    <definedName name="deltaZ" localSheetId="16">[1]группа!#REF!</definedName>
    <definedName name="deltaZ" localSheetId="17">[1]группа!#REF!</definedName>
    <definedName name="deltaZ" localSheetId="18">[1]группа!#REF!</definedName>
    <definedName name="deltaZ" localSheetId="19">[1]группа!#REF!</definedName>
    <definedName name="deltaZ" localSheetId="20">[1]группа!#REF!</definedName>
    <definedName name="deltaZ" localSheetId="21">[1]группа!#REF!</definedName>
    <definedName name="deltaZ" localSheetId="22">[1]группа!#REF!</definedName>
    <definedName name="deltaZ" localSheetId="23">[1]группа!#REF!</definedName>
    <definedName name="deltaZ" localSheetId="24">[1]группа!#REF!</definedName>
    <definedName name="deltaZ" localSheetId="25">[1]группа!#REF!</definedName>
    <definedName name="deltaZ" localSheetId="26">[1]группа!#REF!</definedName>
    <definedName name="deltaZ" localSheetId="27">[1]группа!#REF!</definedName>
    <definedName name="deltaZ" localSheetId="28">[1]группа!#REF!</definedName>
    <definedName name="deltaZ" localSheetId="2">[1]группа!#REF!</definedName>
    <definedName name="deltaZ" localSheetId="29">[1]группа!#REF!</definedName>
    <definedName name="deltaZ" localSheetId="30">[1]группа!#REF!</definedName>
    <definedName name="deltaZ" localSheetId="31">[1]группа!#REF!</definedName>
    <definedName name="deltaZ" localSheetId="32">[1]группа!#REF!</definedName>
    <definedName name="deltaZ" localSheetId="33">[1]группа!#REF!</definedName>
    <definedName name="deltaZ" localSheetId="34">[1]группа!#REF!</definedName>
    <definedName name="deltaZ" localSheetId="35">[1]группа!#REF!</definedName>
    <definedName name="deltaZ" localSheetId="36">[1]группа!#REF!</definedName>
    <definedName name="deltaZ" localSheetId="37">[1]группа!#REF!</definedName>
    <definedName name="deltaZ" localSheetId="38">[1]группа!#REF!</definedName>
    <definedName name="deltaZ" localSheetId="3">[1]группа!#REF!</definedName>
    <definedName name="deltaZ" localSheetId="39">[1]группа!#REF!</definedName>
    <definedName name="deltaZ" localSheetId="40">[1]группа!#REF!</definedName>
    <definedName name="deltaZ" localSheetId="4">[1]группа!#REF!</definedName>
    <definedName name="deltaZ" localSheetId="5">[1]группа!#REF!</definedName>
    <definedName name="deltaZ" localSheetId="6">[1]группа!#REF!</definedName>
    <definedName name="deltaZ" localSheetId="7">[1]группа!#REF!</definedName>
    <definedName name="deltaZ" localSheetId="8">[1]группа!#REF!</definedName>
    <definedName name="deltaZ">[1]группа!#REF!</definedName>
    <definedName name="X" localSheetId="9">[1]группа!#REF!</definedName>
    <definedName name="X" localSheetId="41">[1]группа!#REF!</definedName>
    <definedName name="X" localSheetId="10">[1]группа!#REF!</definedName>
    <definedName name="X" localSheetId="11">[1]группа!#REF!</definedName>
    <definedName name="X" localSheetId="12">[1]группа!#REF!</definedName>
    <definedName name="X" localSheetId="13">[1]группа!#REF!</definedName>
    <definedName name="X" localSheetId="14">[1]группа!#REF!</definedName>
    <definedName name="X" localSheetId="15">[1]группа!#REF!</definedName>
    <definedName name="X" localSheetId="16">[1]группа!#REF!</definedName>
    <definedName name="X" localSheetId="17">[1]группа!#REF!</definedName>
    <definedName name="X" localSheetId="18">[1]группа!#REF!</definedName>
    <definedName name="X" localSheetId="19">[1]группа!#REF!</definedName>
    <definedName name="X" localSheetId="20">[1]группа!#REF!</definedName>
    <definedName name="X" localSheetId="21">[1]группа!#REF!</definedName>
    <definedName name="X" localSheetId="22">[1]группа!#REF!</definedName>
    <definedName name="X" localSheetId="23">[1]группа!#REF!</definedName>
    <definedName name="X" localSheetId="24">[1]группа!#REF!</definedName>
    <definedName name="X" localSheetId="25">[1]группа!#REF!</definedName>
    <definedName name="X" localSheetId="26">[1]группа!#REF!</definedName>
    <definedName name="X" localSheetId="27">[1]группа!#REF!</definedName>
    <definedName name="X" localSheetId="28">[1]группа!#REF!</definedName>
    <definedName name="X" localSheetId="2">[1]группа!#REF!</definedName>
    <definedName name="X" localSheetId="29">[1]группа!#REF!</definedName>
    <definedName name="X" localSheetId="30">[1]группа!#REF!</definedName>
    <definedName name="X" localSheetId="31">[1]группа!#REF!</definedName>
    <definedName name="X" localSheetId="32">[1]группа!#REF!</definedName>
    <definedName name="X" localSheetId="33">[1]группа!#REF!</definedName>
    <definedName name="X" localSheetId="34">[1]группа!#REF!</definedName>
    <definedName name="X" localSheetId="35">[1]группа!#REF!</definedName>
    <definedName name="X" localSheetId="36">[1]группа!#REF!</definedName>
    <definedName name="X" localSheetId="37">[1]группа!#REF!</definedName>
    <definedName name="X" localSheetId="38">[1]группа!#REF!</definedName>
    <definedName name="X" localSheetId="3">[1]группа!#REF!</definedName>
    <definedName name="X" localSheetId="39">[1]группа!#REF!</definedName>
    <definedName name="X" localSheetId="40">[1]группа!#REF!</definedName>
    <definedName name="X" localSheetId="4">[1]группа!#REF!</definedName>
    <definedName name="X" localSheetId="5">[1]группа!#REF!</definedName>
    <definedName name="X" localSheetId="6">[1]группа!#REF!</definedName>
    <definedName name="X" localSheetId="7">[1]группа!#REF!</definedName>
    <definedName name="X" localSheetId="8">[1]группа!#REF!</definedName>
    <definedName name="X">[1]группа!#REF!</definedName>
    <definedName name="Дельта" localSheetId="9">[1]группа!#REF!</definedName>
    <definedName name="Дельта" localSheetId="41">[1]группа!#REF!</definedName>
    <definedName name="Дельта" localSheetId="10">[1]группа!#REF!</definedName>
    <definedName name="Дельта" localSheetId="11">[1]группа!#REF!</definedName>
    <definedName name="Дельта" localSheetId="12">[1]группа!#REF!</definedName>
    <definedName name="Дельта" localSheetId="13">[1]группа!#REF!</definedName>
    <definedName name="Дельта" localSheetId="14">[1]группа!#REF!</definedName>
    <definedName name="Дельта" localSheetId="15">[1]группа!#REF!</definedName>
    <definedName name="Дельта" localSheetId="16">[1]группа!#REF!</definedName>
    <definedName name="Дельта" localSheetId="17">[1]группа!#REF!</definedName>
    <definedName name="Дельта" localSheetId="18">[1]группа!#REF!</definedName>
    <definedName name="Дельта" localSheetId="19">[1]группа!#REF!</definedName>
    <definedName name="Дельта" localSheetId="20">[1]группа!#REF!</definedName>
    <definedName name="Дельта" localSheetId="21">[1]группа!#REF!</definedName>
    <definedName name="Дельта" localSheetId="22">[1]группа!#REF!</definedName>
    <definedName name="Дельта" localSheetId="23">[1]группа!#REF!</definedName>
    <definedName name="Дельта" localSheetId="24">[1]группа!#REF!</definedName>
    <definedName name="Дельта" localSheetId="25">[1]группа!#REF!</definedName>
    <definedName name="Дельта" localSheetId="26">[1]группа!#REF!</definedName>
    <definedName name="Дельта" localSheetId="27">[1]группа!#REF!</definedName>
    <definedName name="Дельта" localSheetId="28">[1]группа!#REF!</definedName>
    <definedName name="Дельта" localSheetId="2">[1]группа!#REF!</definedName>
    <definedName name="Дельта" localSheetId="29">[1]группа!#REF!</definedName>
    <definedName name="Дельта" localSheetId="30">[1]группа!#REF!</definedName>
    <definedName name="Дельта" localSheetId="31">[1]группа!#REF!</definedName>
    <definedName name="Дельта" localSheetId="32">[1]группа!#REF!</definedName>
    <definedName name="Дельта" localSheetId="33">[1]группа!#REF!</definedName>
    <definedName name="Дельта" localSheetId="34">[1]группа!#REF!</definedName>
    <definedName name="Дельта" localSheetId="35">[1]группа!#REF!</definedName>
    <definedName name="Дельта" localSheetId="36">[1]группа!#REF!</definedName>
    <definedName name="Дельта" localSheetId="37">[1]группа!#REF!</definedName>
    <definedName name="Дельта" localSheetId="38">[1]группа!#REF!</definedName>
    <definedName name="Дельта" localSheetId="3">[1]группа!#REF!</definedName>
    <definedName name="Дельта" localSheetId="39">[1]группа!#REF!</definedName>
    <definedName name="Дельта" localSheetId="40">[1]группа!#REF!</definedName>
    <definedName name="Дельта" localSheetId="4">[1]группа!#REF!</definedName>
    <definedName name="Дельта" localSheetId="5">[1]группа!#REF!</definedName>
    <definedName name="Дельта" localSheetId="6">[1]группа!#REF!</definedName>
    <definedName name="Дельта" localSheetId="7">[1]группа!#REF!</definedName>
    <definedName name="Дельта" localSheetId="8">[1]группа!#REF!</definedName>
    <definedName name="Дельта">[1]группа!#REF!</definedName>
    <definedName name="ДельтаX" localSheetId="9">[1]группа!#REF!</definedName>
    <definedName name="ДельтаX" localSheetId="41">[1]группа!#REF!</definedName>
    <definedName name="ДельтаX" localSheetId="11">[1]группа!#REF!</definedName>
    <definedName name="ДельтаX" localSheetId="18">[1]группа!#REF!</definedName>
    <definedName name="ДельтаX" localSheetId="20">[1]группа!#REF!</definedName>
    <definedName name="ДельтаX" localSheetId="22">[1]группа!#REF!</definedName>
    <definedName name="ДельтаX" localSheetId="25">[1]группа!#REF!</definedName>
    <definedName name="ДельтаX" localSheetId="28">[1]группа!#REF!</definedName>
    <definedName name="ДельтаX" localSheetId="29">[1]группа!#REF!</definedName>
    <definedName name="ДельтаX" localSheetId="31">[1]группа!#REF!</definedName>
    <definedName name="ДельтаX" localSheetId="35">[1]группа!#REF!</definedName>
    <definedName name="ДельтаX" localSheetId="36">[1]группа!#REF!</definedName>
    <definedName name="ДельтаX" localSheetId="5">[1]группа!#REF!</definedName>
    <definedName name="ДельтаX">[1]группа!#REF!</definedName>
    <definedName name="_xlnm.Print_Area" localSheetId="0">'1'!$A$2:$Q$35</definedName>
    <definedName name="_xlnm.Print_Area" localSheetId="9">'10'!$A$1:$V$28</definedName>
    <definedName name="_xlnm.Print_Area" localSheetId="41">'10 (2)'!$A$1:$V$28</definedName>
    <definedName name="_xlnm.Print_Area" localSheetId="10">'11'!$A$1:$V$28</definedName>
    <definedName name="_xlnm.Print_Area" localSheetId="11">'12'!$A$1:$V$28</definedName>
    <definedName name="_xlnm.Print_Area" localSheetId="12">'13'!$A$1:$V$28</definedName>
    <definedName name="_xlnm.Print_Area" localSheetId="13">'14'!$A$1:$V$28</definedName>
    <definedName name="_xlnm.Print_Area" localSheetId="14">'15'!$A$1:$V$28</definedName>
    <definedName name="_xlnm.Print_Area" localSheetId="15">'16'!$A$1:$V$28</definedName>
    <definedName name="_xlnm.Print_Area" localSheetId="16">'17'!$A$1:$V$28</definedName>
    <definedName name="_xlnm.Print_Area" localSheetId="17">'18'!$A$1:$V$28</definedName>
    <definedName name="_xlnm.Print_Area" localSheetId="18">'19'!$A$1:$V$28</definedName>
    <definedName name="_xlnm.Print_Area" localSheetId="1">'2'!$A$1:$V$28</definedName>
    <definedName name="_xlnm.Print_Area" localSheetId="19">'20'!$A$1:$V$28</definedName>
    <definedName name="_xlnm.Print_Area" localSheetId="20">'21'!$A$1:$V$28</definedName>
    <definedName name="_xlnm.Print_Area" localSheetId="21">'22'!$A$1:$V$28</definedName>
    <definedName name="_xlnm.Print_Area" localSheetId="22">'23'!$A$1:$V$28</definedName>
    <definedName name="_xlnm.Print_Area" localSheetId="23">'24'!$A$1:$V$28</definedName>
    <definedName name="_xlnm.Print_Area" localSheetId="24">'25'!$A$1:$V$28</definedName>
    <definedName name="_xlnm.Print_Area" localSheetId="25">'26'!$A$1:$V$29</definedName>
    <definedName name="_xlnm.Print_Area" localSheetId="26">'27'!$A$1:$V$28</definedName>
    <definedName name="_xlnm.Print_Area" localSheetId="27">'28'!$A$1:$V$28</definedName>
    <definedName name="_xlnm.Print_Area" localSheetId="28">'29'!$A$1:$V$28</definedName>
    <definedName name="_xlnm.Print_Area" localSheetId="2">'3'!$A$1:$V$28</definedName>
    <definedName name="_xlnm.Print_Area" localSheetId="29">'30'!$A$1:$V$28</definedName>
    <definedName name="_xlnm.Print_Area" localSheetId="30">'31'!$A$1:$V$28</definedName>
    <definedName name="_xlnm.Print_Area" localSheetId="31">'32'!$A$1:$V$28</definedName>
    <definedName name="_xlnm.Print_Area" localSheetId="32">'33'!$A$1:$V$28</definedName>
    <definedName name="_xlnm.Print_Area" localSheetId="33">'34'!$A$1:$V$28</definedName>
    <definedName name="_xlnm.Print_Area" localSheetId="34">'35'!$A$1:$V$28</definedName>
    <definedName name="_xlnm.Print_Area" localSheetId="35">'36'!$A$1:$V$28</definedName>
    <definedName name="_xlnm.Print_Area" localSheetId="36">'37'!$A$1:$V$28</definedName>
    <definedName name="_xlnm.Print_Area" localSheetId="37">'38'!$A$1:$V$28</definedName>
    <definedName name="_xlnm.Print_Area" localSheetId="38">'39'!$A$1:$V$28</definedName>
    <definedName name="_xlnm.Print_Area" localSheetId="3">'4'!$A$1:$V$28</definedName>
    <definedName name="_xlnm.Print_Area" localSheetId="39">'40'!$A$1:$V$28</definedName>
    <definedName name="_xlnm.Print_Area" localSheetId="40">'41'!$A$1:$V$28</definedName>
    <definedName name="_xlnm.Print_Area" localSheetId="4">'5'!$A$1:$V$28</definedName>
    <definedName name="_xlnm.Print_Area" localSheetId="5">'6'!$A$1:$V$28</definedName>
    <definedName name="_xlnm.Print_Area" localSheetId="6">'7'!$A$1:$V$28</definedName>
    <definedName name="_xlnm.Print_Area" localSheetId="7">'8'!$A$1:$V$28</definedName>
    <definedName name="_xlnm.Print_Area" localSheetId="8">'9'!$A$1:$V$28</definedName>
  </definedNames>
  <calcPr calcId="145621"/>
</workbook>
</file>

<file path=xl/calcChain.xml><?xml version="1.0" encoding="utf-8"?>
<calcChain xmlns="http://schemas.openxmlformats.org/spreadsheetml/2006/main">
  <c r="M10" i="40" l="1"/>
  <c r="M12" i="43"/>
  <c r="K12" i="43"/>
  <c r="M10" i="43"/>
  <c r="M14" i="7"/>
  <c r="M23" i="7"/>
  <c r="M17" i="10"/>
  <c r="M30" i="10" s="1"/>
  <c r="M30" i="27" l="1"/>
  <c r="M30" i="28"/>
  <c r="M31" i="29"/>
  <c r="M31" i="30"/>
  <c r="M16" i="26"/>
  <c r="M10" i="26"/>
  <c r="M16" i="25"/>
  <c r="M21" i="25"/>
  <c r="M10" i="25"/>
  <c r="M30" i="24"/>
  <c r="M24" i="38"/>
  <c r="M22" i="38" s="1"/>
  <c r="M30" i="23"/>
  <c r="M11" i="23"/>
  <c r="M9" i="38"/>
  <c r="M9" i="39"/>
  <c r="M9" i="37"/>
  <c r="M30" i="21"/>
  <c r="M31" i="22"/>
  <c r="M21" i="37"/>
  <c r="M10" i="36"/>
  <c r="M31" i="20"/>
  <c r="M31" i="19"/>
  <c r="M10" i="35"/>
  <c r="M30" i="18"/>
  <c r="M17" i="16"/>
  <c r="M10" i="17"/>
  <c r="M16" i="34"/>
  <c r="M10" i="34"/>
  <c r="M29" i="12"/>
  <c r="M31" i="13"/>
  <c r="M31" i="14"/>
  <c r="M31" i="15"/>
  <c r="M32" i="16"/>
  <c r="M10" i="32"/>
  <c r="M10" i="9"/>
  <c r="M13" i="32"/>
  <c r="M10" i="6"/>
  <c r="M15" i="31"/>
  <c r="M10" i="8"/>
  <c r="M31" i="7"/>
  <c r="M10" i="3"/>
  <c r="M32" i="5"/>
  <c r="M31" i="4"/>
  <c r="M10" i="23"/>
  <c r="M18" i="23"/>
  <c r="M15" i="8"/>
  <c r="M10" i="31" l="1"/>
  <c r="M19" i="42"/>
  <c r="M18" i="42"/>
  <c r="M24" i="42"/>
  <c r="M23" i="42"/>
  <c r="M22" i="42"/>
  <c r="M21" i="42"/>
  <c r="M16" i="42"/>
  <c r="M15" i="42"/>
  <c r="M14" i="42"/>
  <c r="M13" i="42"/>
  <c r="M13" i="8" l="1"/>
  <c r="M16" i="23" l="1"/>
  <c r="M18" i="38"/>
  <c r="M23" i="27" l="1"/>
  <c r="M18" i="30"/>
  <c r="M19" i="30"/>
  <c r="M17" i="30"/>
  <c r="M16" i="30"/>
  <c r="M15" i="30"/>
  <c r="M14" i="30"/>
  <c r="M13" i="30"/>
  <c r="M12" i="30"/>
  <c r="M11" i="30"/>
  <c r="M10" i="30"/>
  <c r="M22" i="29"/>
  <c r="M21" i="29"/>
  <c r="M20" i="29"/>
  <c r="M19" i="29"/>
  <c r="M18" i="29"/>
  <c r="M17" i="29"/>
  <c r="M16" i="29"/>
  <c r="M15" i="29"/>
  <c r="M14" i="29"/>
  <c r="M13" i="29"/>
  <c r="M12" i="29"/>
  <c r="M10" i="29"/>
  <c r="M23" i="28"/>
  <c r="M22" i="28"/>
  <c r="M21" i="28"/>
  <c r="M20" i="28"/>
  <c r="M19" i="28"/>
  <c r="M18" i="28"/>
  <c r="M17" i="28"/>
  <c r="M16" i="28"/>
  <c r="M15" i="28"/>
  <c r="M14" i="28"/>
  <c r="M13" i="28"/>
  <c r="M12" i="28"/>
  <c r="M11" i="28"/>
  <c r="M10" i="28"/>
  <c r="M22" i="27"/>
  <c r="M21" i="27"/>
  <c r="M20" i="27"/>
  <c r="M19" i="27"/>
  <c r="M17" i="27"/>
  <c r="M16" i="27"/>
  <c r="M15" i="27"/>
  <c r="M14" i="27"/>
  <c r="M13" i="27"/>
  <c r="M12" i="27"/>
  <c r="M11" i="27"/>
  <c r="M10" i="27"/>
  <c r="M23" i="41"/>
  <c r="M22" i="41"/>
  <c r="M21" i="41"/>
  <c r="M14" i="41"/>
  <c r="M15" i="41"/>
  <c r="M16" i="41"/>
  <c r="M17" i="41"/>
  <c r="M18" i="41"/>
  <c r="M19" i="41"/>
  <c r="M20" i="41"/>
  <c r="M13" i="41"/>
  <c r="M14" i="25"/>
  <c r="M16" i="19"/>
  <c r="M19" i="11"/>
  <c r="L19" i="13"/>
  <c r="M18" i="11"/>
  <c r="M30" i="11" s="1"/>
  <c r="M10" i="33" s="1"/>
  <c r="M13" i="10"/>
  <c r="M22" i="32"/>
  <c r="M15" i="32"/>
  <c r="M17" i="7"/>
  <c r="M30" i="41" l="1"/>
  <c r="E11" i="2" s="1"/>
  <c r="M20" i="4"/>
  <c r="M19" i="4"/>
  <c r="M21" i="3"/>
  <c r="M22" i="3"/>
  <c r="M10" i="4"/>
  <c r="M9" i="4"/>
  <c r="M23" i="3"/>
  <c r="L12" i="41"/>
</calcChain>
</file>

<file path=xl/sharedStrings.xml><?xml version="1.0" encoding="utf-8"?>
<sst xmlns="http://schemas.openxmlformats.org/spreadsheetml/2006/main" count="1930" uniqueCount="555">
  <si>
    <t>Лит.</t>
  </si>
  <si>
    <t>Ограничение</t>
  </si>
  <si>
    <t>Стр.</t>
  </si>
  <si>
    <t>Код статьи</t>
  </si>
  <si>
    <r>
      <t>m</t>
    </r>
    <r>
      <rPr>
        <i/>
        <vertAlign val="subscript"/>
        <sz val="12"/>
        <color theme="1"/>
        <rFont val="GOST 2.304 type A"/>
        <family val="2"/>
        <charset val="204"/>
      </rPr>
      <t>i</t>
    </r>
  </si>
  <si>
    <t>X</t>
  </si>
  <si>
    <t>Y</t>
  </si>
  <si>
    <t>Z</t>
  </si>
  <si>
    <t>изм.</t>
  </si>
  <si>
    <t>годности</t>
  </si>
  <si>
    <t>р-н</t>
  </si>
  <si>
    <t>Масса, т</t>
  </si>
  <si>
    <t>Плечо, м</t>
  </si>
  <si>
    <t>Нагрузка по ОСТ5Р.0206-2002</t>
  </si>
  <si>
    <t xml:space="preserve"> </t>
  </si>
  <si>
    <t>Секция</t>
  </si>
  <si>
    <t>Примечание</t>
  </si>
  <si>
    <t>Позиция</t>
  </si>
  <si>
    <t>Наименование</t>
  </si>
  <si>
    <t>Номер строки</t>
  </si>
  <si>
    <t>Код  ед. измерения</t>
  </si>
  <si>
    <t>Количество</t>
  </si>
  <si>
    <t>Масса, кг</t>
  </si>
  <si>
    <t>Коды</t>
  </si>
  <si>
    <t>Марка материала</t>
  </si>
  <si>
    <t>Вид работ</t>
  </si>
  <si>
    <t>Цех  этап</t>
  </si>
  <si>
    <t>Единицы</t>
  </si>
  <si>
    <t>Общая</t>
  </si>
  <si>
    <t>Покрытия</t>
  </si>
  <si>
    <t>Изготовление</t>
  </si>
  <si>
    <t>Блока (стап.)</t>
  </si>
  <si>
    <t>Конструкторская группа</t>
  </si>
  <si>
    <t>Стр.район</t>
  </si>
  <si>
    <t>Блок</t>
  </si>
  <si>
    <t>Ведомости заказа</t>
  </si>
  <si>
    <t>Обозначение                                     Код изделия или материала</t>
  </si>
  <si>
    <t>ПОДКРЕПЛЕНИЯ</t>
  </si>
  <si>
    <t>Полособульб 14б L = 287</t>
  </si>
  <si>
    <t>Полособульб 14б L = 291</t>
  </si>
  <si>
    <t>Полособульб 14б L = 340</t>
  </si>
  <si>
    <t>796</t>
  </si>
  <si>
    <t>Полособульб 14б L = 376</t>
  </si>
  <si>
    <t>Полособульб 14б L = 381</t>
  </si>
  <si>
    <t>Полособульб 14б L = 391</t>
  </si>
  <si>
    <t>Полособульб 14б L = 476</t>
  </si>
  <si>
    <t>Полособульб 14б L = 481</t>
  </si>
  <si>
    <t>Полособульб 14б L = 491</t>
  </si>
  <si>
    <t>Полособульб 14б L = 500</t>
  </si>
  <si>
    <t>Полособульб 14б L = 516</t>
  </si>
  <si>
    <t>Полособульб 14б L = 570</t>
  </si>
  <si>
    <t>Полособульб 14б L = 541</t>
  </si>
  <si>
    <t>Полособульб 14б L = 580</t>
  </si>
  <si>
    <t>Полособульб 14б L = 566</t>
  </si>
  <si>
    <t>Полособульб 14б L = 577</t>
  </si>
  <si>
    <t>Полособульб 14б L = 564</t>
  </si>
  <si>
    <t>Полособульб 14б L = 575</t>
  </si>
  <si>
    <t>Полособульб 14б L = 589</t>
  </si>
  <si>
    <t>Полособульб 14б L = 591</t>
  </si>
  <si>
    <t>Полособульб 14б L = 616</t>
  </si>
  <si>
    <t>Полособульб 14б L = 614</t>
  </si>
  <si>
    <t>Полособульб 14б L = 617</t>
  </si>
  <si>
    <t>Полособульб 14б L = 671</t>
  </si>
  <si>
    <t>Полособульб 14б L = 690</t>
  </si>
  <si>
    <t>Полособульб 14б L = 693</t>
  </si>
  <si>
    <t>Полособульб 14б L = 2586</t>
  </si>
  <si>
    <t>Полособульб 14б L = 3586</t>
  </si>
  <si>
    <t>Лист 4х54х54</t>
  </si>
  <si>
    <t>Лист 4х74х74</t>
  </si>
  <si>
    <t>Лист 4х94х94</t>
  </si>
  <si>
    <t>Лист 4x94x100</t>
  </si>
  <si>
    <t>Лист 4x114x114</t>
  </si>
  <si>
    <t>Кница 6х50х50</t>
  </si>
  <si>
    <t>Кница 6х85х85</t>
  </si>
  <si>
    <t>Кница 6х85х100</t>
  </si>
  <si>
    <t>Лист 6x60x74</t>
  </si>
  <si>
    <t>Бракета 6x50x165</t>
  </si>
  <si>
    <t>Лист 6х110х150</t>
  </si>
  <si>
    <t>Кница 6х115х225</t>
  </si>
  <si>
    <t>Кница 6х160х160</t>
  </si>
  <si>
    <t>Лист 6х150х150</t>
  </si>
  <si>
    <t>Бракета 6х120х140</t>
  </si>
  <si>
    <t>Кница 6х175х175</t>
  </si>
  <si>
    <t>Лист 6x50x340</t>
  </si>
  <si>
    <t>Лист 6x50x363</t>
  </si>
  <si>
    <t>Лист 6x50x378</t>
  </si>
  <si>
    <t>Бракета 6x50x550</t>
  </si>
  <si>
    <t>Лист 6x161x200</t>
  </si>
  <si>
    <t>Бракета 6x50x750</t>
  </si>
  <si>
    <t>Лист 6х186х200</t>
  </si>
  <si>
    <t>Лист 6х250х250</t>
  </si>
  <si>
    <t>Лист 6x120x450</t>
  </si>
  <si>
    <t>Лист 6х190х400</t>
  </si>
  <si>
    <t>Лист 6х290х300</t>
  </si>
  <si>
    <t>Бракета 6x125x550</t>
  </si>
  <si>
    <t>Бракета 6x125x700</t>
  </si>
  <si>
    <t>Бракета 6x125x990</t>
  </si>
  <si>
    <t>Бракета 6x200x700</t>
  </si>
  <si>
    <t>Бракета 6x325x990</t>
  </si>
  <si>
    <t>Кница 8х100х215</t>
  </si>
  <si>
    <t>Кница 8х150х300</t>
  </si>
  <si>
    <t>Лист 8х120х380</t>
  </si>
  <si>
    <t>Лист 8х200х266</t>
  </si>
  <si>
    <t>Лист 8х350х176</t>
  </si>
  <si>
    <t>Лист 8х350х180</t>
  </si>
  <si>
    <t>Лист 8х350х230</t>
  </si>
  <si>
    <t>Лист 8х160х610</t>
  </si>
  <si>
    <t>Лист 8х180х710</t>
  </si>
  <si>
    <t>Лист 8х180х750</t>
  </si>
  <si>
    <t>Лист 8х350х380</t>
  </si>
  <si>
    <t>Лист 8х200х752</t>
  </si>
  <si>
    <t>Платик 10х150х150</t>
  </si>
  <si>
    <t>Лист 10x150x150</t>
  </si>
  <si>
    <t>Лист 10x140x200</t>
  </si>
  <si>
    <t>Лист 10x200x200</t>
  </si>
  <si>
    <t>Лист 10x150x300</t>
  </si>
  <si>
    <t>Лист 10x200x300</t>
  </si>
  <si>
    <t>Лист 10x200x330</t>
  </si>
  <si>
    <t>Лист 10x200x350</t>
  </si>
  <si>
    <t>Лист 10x300x300</t>
  </si>
  <si>
    <t>Лист 10х300х300</t>
  </si>
  <si>
    <t>Лист 10х350х350</t>
  </si>
  <si>
    <t>Лист 10x200x600</t>
  </si>
  <si>
    <t>Лист 10x330x400</t>
  </si>
  <si>
    <t>Лист 10x300x530</t>
  </si>
  <si>
    <t>Лист 10x300x550</t>
  </si>
  <si>
    <t>Лист 10x330x500</t>
  </si>
  <si>
    <t>Лист 10х450х450</t>
  </si>
  <si>
    <t>Лист 10x400x600</t>
  </si>
  <si>
    <t>Платик 10х100х100</t>
  </si>
  <si>
    <t>Кница 10х150х150</t>
  </si>
  <si>
    <t>Лист 10х120х120</t>
  </si>
  <si>
    <t>Лист 10х160х90</t>
  </si>
  <si>
    <t>Лист 10х180х200</t>
  </si>
  <si>
    <t>Лист 10х158х160</t>
  </si>
  <si>
    <t>Лист 10х160х319</t>
  </si>
  <si>
    <t>Лист 10х163х160</t>
  </si>
  <si>
    <t>Лист 10х160х200</t>
  </si>
  <si>
    <t>Лист 10х150х250</t>
  </si>
  <si>
    <t>Лист 10х160х240</t>
  </si>
  <si>
    <t>Лист 10х200х200</t>
  </si>
  <si>
    <t>Лист 10х146х280</t>
  </si>
  <si>
    <t>Кница 10х200х400</t>
  </si>
  <si>
    <t>Лист 10х160х280</t>
  </si>
  <si>
    <t>Лист 10х163х280</t>
  </si>
  <si>
    <t>Лист 10х146х450</t>
  </si>
  <si>
    <t>Лист 10х146х460</t>
  </si>
  <si>
    <t>Кница 10x225x312</t>
  </si>
  <si>
    <t>Лист 10х158х450</t>
  </si>
  <si>
    <t>Лист 10х163х450</t>
  </si>
  <si>
    <t>Кница 10x225x340</t>
  </si>
  <si>
    <t>Лист 10х250х250</t>
  </si>
  <si>
    <t>Лист 10х180х470</t>
  </si>
  <si>
    <t>Лист 10х410х270</t>
  </si>
  <si>
    <t>Кница 10x225x370</t>
  </si>
  <si>
    <t>Лист 10х146х600</t>
  </si>
  <si>
    <t>Лист 10х200х435</t>
  </si>
  <si>
    <t>Лист 10х200х450</t>
  </si>
  <si>
    <t>Лист 10х319х319</t>
  </si>
  <si>
    <t>Лист 10х250х474</t>
  </si>
  <si>
    <t>Лист 10х158х600</t>
  </si>
  <si>
    <t>Лист 10х250х495</t>
  </si>
  <si>
    <t>Лист 10х163х600</t>
  </si>
  <si>
    <t>Лист 10х410х350</t>
  </si>
  <si>
    <t>Лист 10х146х900</t>
  </si>
  <si>
    <t>Лист 10х250х408</t>
  </si>
  <si>
    <t>Лист 10х180х700</t>
  </si>
  <si>
    <t>Лист 10х158х900</t>
  </si>
  <si>
    <t>Лист 10х162х900</t>
  </si>
  <si>
    <t>Лист 10х300х435</t>
  </si>
  <si>
    <t>Лист 10х300х450</t>
  </si>
  <si>
    <t>Лист 10х160х860</t>
  </si>
  <si>
    <t>Лист 10х410х450</t>
  </si>
  <si>
    <t>Лист 10х410х460</t>
  </si>
  <si>
    <t>Лист 10х250х600</t>
  </si>
  <si>
    <t>Поясок 10x300x575</t>
  </si>
  <si>
    <t>Лист 10х250х636</t>
  </si>
  <si>
    <t>Лист 10х250х750</t>
  </si>
  <si>
    <t>Лист 10х410х408</t>
  </si>
  <si>
    <t>Лист 10х250х1000</t>
  </si>
  <si>
    <t>Лист 10х421х500</t>
  </si>
  <si>
    <t>Стенка 10x312x845</t>
  </si>
  <si>
    <t>Стенка 10x340x845</t>
  </si>
  <si>
    <t>Лист 10х300х1100</t>
  </si>
  <si>
    <t>Стенка 10x370x845</t>
  </si>
  <si>
    <t>Лист 10х515х750</t>
  </si>
  <si>
    <t>Лист 10х410х1250</t>
  </si>
  <si>
    <t>Лист 10х365х1780</t>
  </si>
  <si>
    <t>Лист 10х365х1813</t>
  </si>
  <si>
    <t>Лист 10х421х1486</t>
  </si>
  <si>
    <t>Лист 10х365х2366</t>
  </si>
  <si>
    <t>Лист10х410х2025</t>
  </si>
  <si>
    <t>Лист 12х130х300</t>
  </si>
  <si>
    <t>Лист 12х200х1400</t>
  </si>
  <si>
    <t>Лист 12х230х1900</t>
  </si>
  <si>
    <t>Лист 16х319х319</t>
  </si>
  <si>
    <t>Лист 16х250х500</t>
  </si>
  <si>
    <t>Лист 16х400х400</t>
  </si>
  <si>
    <t>Лист 16х319х500</t>
  </si>
  <si>
    <t>Лист 16х250х335</t>
  </si>
  <si>
    <t>Лист 18х600х1000</t>
  </si>
  <si>
    <t>Лист 18х500х1050</t>
  </si>
  <si>
    <t>Труба 60x6 L = 204</t>
  </si>
  <si>
    <t>Труба 60x6 L = 220</t>
  </si>
  <si>
    <t>Труба 60x6 L = 755</t>
  </si>
  <si>
    <t>Труба 60x6 L = 816</t>
  </si>
  <si>
    <t>Труба 60x6 L = 270</t>
  </si>
  <si>
    <t>Труба 60x6 L = 1091</t>
  </si>
  <si>
    <t>Труба 60x6 L = 278</t>
  </si>
  <si>
    <t>Труба 60x6 L = 1260</t>
  </si>
  <si>
    <t>Труба 60x6 L = 335</t>
  </si>
  <si>
    <t>Труба 60x6 L = 380</t>
  </si>
  <si>
    <t>Труба 60x6 L = 580</t>
  </si>
  <si>
    <t>Труба 60x6 L = 588</t>
  </si>
  <si>
    <t>Труба 60x6 L = 340</t>
  </si>
  <si>
    <t>Труба 60x6 L = 594</t>
  </si>
  <si>
    <t>Труба 60x6 L = 630</t>
  </si>
  <si>
    <t>Труба 80x6 L = 210</t>
  </si>
  <si>
    <t>Труба 80x6 L = 230</t>
  </si>
  <si>
    <t>Труба 80x6 L =240</t>
  </si>
  <si>
    <t>Труба 80x6 L = 250</t>
  </si>
  <si>
    <t>Труба 80x6 L = 260</t>
  </si>
  <si>
    <t>Труба 80x6 L =280</t>
  </si>
  <si>
    <t>Труба 80x6 L = 300</t>
  </si>
  <si>
    <t>Труба 80x6 L = 340</t>
  </si>
  <si>
    <t>Труба 80x6 L = 380</t>
  </si>
  <si>
    <t>Труба 80x6 L = 390</t>
  </si>
  <si>
    <t>Труба 80x6 L = 410</t>
  </si>
  <si>
    <t>Труба 80x6 L = 460</t>
  </si>
  <si>
    <t>Труба 80x6 L = 490</t>
  </si>
  <si>
    <t>Труба 80x6 L = 550</t>
  </si>
  <si>
    <t>Труба 80x6 L = 650</t>
  </si>
  <si>
    <t>Труба 80x6 L = 680</t>
  </si>
  <si>
    <t>Труба 80x6 L = 802</t>
  </si>
  <si>
    <t>Труба 80x6 L = 790</t>
  </si>
  <si>
    <t>Труба 80x6 L = 840</t>
  </si>
  <si>
    <t>Труба 80x6 L = 845</t>
  </si>
  <si>
    <t>Труба 80x6 L = 920</t>
  </si>
  <si>
    <t>Труба 80x6 L = 1050</t>
  </si>
  <si>
    <t>Труба 80x6 L = 1210</t>
  </si>
  <si>
    <t>Труба 80x6 L = 1500</t>
  </si>
  <si>
    <t>Труба 80x6 L = 1620</t>
  </si>
  <si>
    <t>Труба 80х6 L = 1660</t>
  </si>
  <si>
    <t>Труба 80x6 L = 1700</t>
  </si>
  <si>
    <t>Труба 80x6 L = 1950</t>
  </si>
  <si>
    <t>Труба 100х6 L = 150</t>
  </si>
  <si>
    <t>Труба 100x6 L = 190</t>
  </si>
  <si>
    <t>Труба 100х6 L = 320</t>
  </si>
  <si>
    <t>Труба 100х6 L = 360</t>
  </si>
  <si>
    <t>Труба 100х6 L = 430</t>
  </si>
  <si>
    <t>Труба 100х6 L = 500</t>
  </si>
  <si>
    <t>Труба 100х6 L = 570</t>
  </si>
  <si>
    <t>Труба 100х6 L = 620</t>
  </si>
  <si>
    <t>Труба 100x6 L = 635</t>
  </si>
  <si>
    <t>Труба 100х6 L = 668</t>
  </si>
  <si>
    <t>Труба 100х6 L = 680</t>
  </si>
  <si>
    <t>Труба 100x6 L = 762</t>
  </si>
  <si>
    <t>Труба 100х6 L = 830</t>
  </si>
  <si>
    <t>Труба 100x6 L = 1066</t>
  </si>
  <si>
    <t>Труба 100х6 L = 1220</t>
  </si>
  <si>
    <t>Труба 100x6 L = 1470</t>
  </si>
  <si>
    <t>Труба 100x6 L = 1575</t>
  </si>
  <si>
    <t>Труба 100х6 L = 1580</t>
  </si>
  <si>
    <t>Труба 100x6 L = 1696</t>
  </si>
  <si>
    <t>Труба 100x6 L = 1704</t>
  </si>
  <si>
    <t>Труба 100x6 L = 1740</t>
  </si>
  <si>
    <t>Труба 100x6 L = 1800</t>
  </si>
  <si>
    <t>Труба 100x6 L = 1900</t>
  </si>
  <si>
    <t>Труба 100x6 L = 1982</t>
  </si>
  <si>
    <t>Труба 100x6 L = 2160</t>
  </si>
  <si>
    <t>Труба 100x6 L = 2200</t>
  </si>
  <si>
    <t>Труба 100x6 L = 2380</t>
  </si>
  <si>
    <t>Труба 100x6 L = 2600</t>
  </si>
  <si>
    <t>Труба 100х6 L = 757</t>
  </si>
  <si>
    <t>Труба 100х6 L = 1415</t>
  </si>
  <si>
    <t>Труба 100х6 L = 1600</t>
  </si>
  <si>
    <t>Труба 120х6 L = 360</t>
  </si>
  <si>
    <t>Труба 120х6 L = 515</t>
  </si>
  <si>
    <t>Труба 120x6 L = 1260</t>
  </si>
  <si>
    <t>Труба 120x6 L = 1606</t>
  </si>
  <si>
    <t>Труба 100х6 L = 1950</t>
  </si>
  <si>
    <t>Труба 120x6 L = 3600</t>
  </si>
  <si>
    <t>Труба 325х16 H=1100 мм</t>
  </si>
  <si>
    <t>Уголок 50х5  L = 90</t>
  </si>
  <si>
    <t>Уголок 50х5  L = 100</t>
  </si>
  <si>
    <t>Уголок 50х5  L = 160</t>
  </si>
  <si>
    <t>Уголок 50х5  L = 165</t>
  </si>
  <si>
    <t>Уголок 50х5  L = 177</t>
  </si>
  <si>
    <t>Уголок 50х5  L = 180</t>
  </si>
  <si>
    <t>Уголок 50х5  L = 200</t>
  </si>
  <si>
    <t>Уголок 50х5  L = 220</t>
  </si>
  <si>
    <t>Уголок 50х5  L = 375</t>
  </si>
  <si>
    <t>Уголок 63х6  L = 120</t>
  </si>
  <si>
    <t>Уголок 63х6  L = 200</t>
  </si>
  <si>
    <t>Уголок 63х6  L = 255</t>
  </si>
  <si>
    <t>Уголок 63х6  L = 270</t>
  </si>
  <si>
    <t>Уголок 63х6  L = 290</t>
  </si>
  <si>
    <t>Уголок 63х6  L = 360</t>
  </si>
  <si>
    <t>Уголок 63х6  L = 380</t>
  </si>
  <si>
    <t>Уголок 63х6  L = 475</t>
  </si>
  <si>
    <t>Уголок 63х6  L = 460</t>
  </si>
  <si>
    <t>Уголок 63х6  L = 550</t>
  </si>
  <si>
    <t>Уголок 63х6  L = 600</t>
  </si>
  <si>
    <t>Уголок 63х6  L = 650</t>
  </si>
  <si>
    <t>Уголок 63х6  L = 700</t>
  </si>
  <si>
    <t>Уголок 63х6  L = 750</t>
  </si>
  <si>
    <t>Уголок 63х6  L = 850</t>
  </si>
  <si>
    <t>Уголок 63х6  L = 1100</t>
  </si>
  <si>
    <t>Уголок 100х6.5  L = 140</t>
  </si>
  <si>
    <t>Уголок 100х6.5  L = 450</t>
  </si>
  <si>
    <t>Швеллер 10П L = 200</t>
  </si>
  <si>
    <t>Швеллер 16П L = 550</t>
  </si>
  <si>
    <t>ОПОРЫ</t>
  </si>
  <si>
    <t>4550-50.363159.026-089</t>
  </si>
  <si>
    <t>ОПОРА SF-18-116</t>
  </si>
  <si>
    <t>4550-50.362159.005-116</t>
  </si>
  <si>
    <t>4550-50.363159.055-024</t>
  </si>
  <si>
    <t>ОПОРА SF-18-101</t>
  </si>
  <si>
    <t>4550-50.362159.005-101</t>
  </si>
  <si>
    <t>ОПОРА SF-18-01</t>
  </si>
  <si>
    <t>4550-50.362159.005-001</t>
  </si>
  <si>
    <t>ОПОРА SF-18-02</t>
  </si>
  <si>
    <t>4550-50.362159.005-002</t>
  </si>
  <si>
    <t>ОПОРА SF-18-03</t>
  </si>
  <si>
    <t>4550-50.362159.005-003</t>
  </si>
  <si>
    <t>ОПОРА SF-18-04</t>
  </si>
  <si>
    <t>4550-50.362159.005-004</t>
  </si>
  <si>
    <t>ОПОРА SF-18-05</t>
  </si>
  <si>
    <t>4550-50.362159.005-005</t>
  </si>
  <si>
    <t>ОПОРА SF-18-06</t>
  </si>
  <si>
    <t>4550-50.362159.005-006</t>
  </si>
  <si>
    <t>ОПОРА SF-18-07</t>
  </si>
  <si>
    <t>4550-50.362159.005-007</t>
  </si>
  <si>
    <t>ОПОРА SF-18-08</t>
  </si>
  <si>
    <t>4550-50.362159.005-008</t>
  </si>
  <si>
    <t>ОПОРА SF-18-94</t>
  </si>
  <si>
    <t>4550-50.362159.005-094</t>
  </si>
  <si>
    <t>ОПОРА SF-18-100</t>
  </si>
  <si>
    <t>4550-50.362159.005-100</t>
  </si>
  <si>
    <t>ОПОРА SF-18-102</t>
  </si>
  <si>
    <t>4550-50.362159.005-102</t>
  </si>
  <si>
    <t>ОПОРА SF-18-103</t>
  </si>
  <si>
    <t>4550-50.362159.005-103</t>
  </si>
  <si>
    <t>ОПОРА SF-22-04</t>
  </si>
  <si>
    <t>4550-50.362159.025-004</t>
  </si>
  <si>
    <t>ОПОРА SF-24a-11</t>
  </si>
  <si>
    <t>ОПОРА SF-24a-16</t>
  </si>
  <si>
    <t>ОПОРА SF-24a-17</t>
  </si>
  <si>
    <t>4550-50.363159.026-090</t>
  </si>
  <si>
    <t>ОПОРА SF-24-03</t>
  </si>
  <si>
    <t>4550-50.363159.035-003</t>
  </si>
  <si>
    <t>4550-50.363159.055-025</t>
  </si>
  <si>
    <t>4550-50.363159.055-027</t>
  </si>
  <si>
    <t>Полособульб 14б L = 660</t>
  </si>
  <si>
    <t>Полособульб 14б L = 712</t>
  </si>
  <si>
    <t>Полособульб 14б L = 692</t>
  </si>
  <si>
    <t>Полособульб 14б L = 874</t>
  </si>
  <si>
    <t>Полособульб 14б L = 594</t>
  </si>
  <si>
    <t xml:space="preserve">Полособульб несимм. 14б ГОСТ 21937-76                               </t>
  </si>
  <si>
    <t>-</t>
  </si>
  <si>
    <t>(Сталь - D32 Правила РС, ГОСТ 52927 - 2008)</t>
  </si>
  <si>
    <t>Лист 4х1600х6000 ГОСТ 19903-74</t>
  </si>
  <si>
    <t>РС А Правила РС ГОСТ Р 52927-2008</t>
  </si>
  <si>
    <t>Лист 6х1600х6000 ГОСТ 19903-74</t>
  </si>
  <si>
    <t>РС В Правила РС ГОСТ Р 52927-2008</t>
  </si>
  <si>
    <t>Лист 8х1600х6000 ГОСТ 19903-74</t>
  </si>
  <si>
    <t>Лист 8х180х720</t>
  </si>
  <si>
    <t>Кница 8х180х320</t>
  </si>
  <si>
    <t>Лист 8х2400х10000 ГОСТ 19903-74</t>
  </si>
  <si>
    <t>РС D36 Правила РС ГОСТ Р 52927-2008</t>
  </si>
  <si>
    <t>Лист 10х2000х10000 ГОСТ 19903-74</t>
  </si>
  <si>
    <t>Лист 10х300х330</t>
  </si>
  <si>
    <t>Лист 10х300х485</t>
  </si>
  <si>
    <t>Лист 16х160х76</t>
  </si>
  <si>
    <t>Лист 18х755х700</t>
  </si>
  <si>
    <t>Лист 16х2000х10000 ГОСТ 19903-74</t>
  </si>
  <si>
    <t>Лист 18х2000х10000 ГОСТ 19903-74</t>
  </si>
  <si>
    <t>Труба 60х60х6 ГОСТ 8639-82</t>
  </si>
  <si>
    <t>В 20 ГОСТ 13633-86</t>
  </si>
  <si>
    <t xml:space="preserve">Труба 60x6 L = 1055 </t>
  </si>
  <si>
    <t xml:space="preserve">Труба 60x6 L = 1065 </t>
  </si>
  <si>
    <t xml:space="preserve">Труба 60x6 L = 1284 </t>
  </si>
  <si>
    <t xml:space="preserve">Труба 60x6 L = 1385 </t>
  </si>
  <si>
    <t>Труба 80х80х6 ГОСТ 8639-82</t>
  </si>
  <si>
    <t>Труба 100х100х6 ГОСТ 8639-82</t>
  </si>
  <si>
    <t>Труба 120х120х6 ГОСТ 8639-82</t>
  </si>
  <si>
    <t>Труба 219х10 ГОСТ 8639-82</t>
  </si>
  <si>
    <t>В20 ГОСТ 13663-86</t>
  </si>
  <si>
    <t xml:space="preserve">Труба 219х10 L=350 </t>
  </si>
  <si>
    <t xml:space="preserve">Труба 219х10 L=675 </t>
  </si>
  <si>
    <t xml:space="preserve">Труба 219х10 L=779 </t>
  </si>
  <si>
    <t xml:space="preserve">Труба 219х10 L=823 </t>
  </si>
  <si>
    <t xml:space="preserve">Труба 219х10 L=1081 </t>
  </si>
  <si>
    <t xml:space="preserve">Труба 219х10 L=1083 </t>
  </si>
  <si>
    <t>Уголок 50х50х5 ГОСТ 8509-93</t>
  </si>
  <si>
    <t>166</t>
  </si>
  <si>
    <t>Уголок 63х6  L =  150</t>
  </si>
  <si>
    <t>Уголок 63х63х6 ГОСТ 8509-93</t>
  </si>
  <si>
    <t xml:space="preserve">Уголок 63х6  L = 250 </t>
  </si>
  <si>
    <t xml:space="preserve">Уголок 63х6  L = 350 </t>
  </si>
  <si>
    <t>Уголок 63х6  L =4 70</t>
  </si>
  <si>
    <t xml:space="preserve">Уголок 63х6  L = 470 </t>
  </si>
  <si>
    <t>Уголок 75х75х6 ГОСТ 8509-93</t>
  </si>
  <si>
    <t>Уголок 75х6 L = 150</t>
  </si>
  <si>
    <t>Уголок 80х80х8 ГОСТ 8509-93</t>
  </si>
  <si>
    <t>Уголок 100х100х6,5 ГОСТ 8509-93</t>
  </si>
  <si>
    <t>Швеллер 10П ГОСТ 8240-97</t>
  </si>
  <si>
    <t>Ст3сп ГОСТ 535-2005</t>
  </si>
  <si>
    <t>Уголок 75х6 L = 1358</t>
  </si>
  <si>
    <t>Швеллер 16П L = 450</t>
  </si>
  <si>
    <t>Швеллер 10П L = 250</t>
  </si>
  <si>
    <t>Швеллер 16П L = 250</t>
  </si>
  <si>
    <t>Швеллер 16П L = 270</t>
  </si>
  <si>
    <t>Швеллер 16П L = 320</t>
  </si>
  <si>
    <t>4550-50.362159.003-001</t>
  </si>
  <si>
    <t>Опора</t>
  </si>
  <si>
    <t>ОПОРА SF-18-13</t>
  </si>
  <si>
    <t>4550-50.362159.005-013</t>
  </si>
  <si>
    <t>4550-50.362159.005-038</t>
  </si>
  <si>
    <t>ОПОРА SF-18-38</t>
  </si>
  <si>
    <t>4550-50.362159.005-042</t>
  </si>
  <si>
    <t>ОПОРА SF-18-42</t>
  </si>
  <si>
    <t>4550-50.362159.005-047</t>
  </si>
  <si>
    <t>ОПОРА SF-18-43</t>
  </si>
  <si>
    <t>ОПОРА SF-18-47</t>
  </si>
  <si>
    <t>4550-50.362159.005-050</t>
  </si>
  <si>
    <t>ОПОРА SF-18-50</t>
  </si>
  <si>
    <t>4550-50.362159.005-054</t>
  </si>
  <si>
    <t>ОПОРА SF-18-54</t>
  </si>
  <si>
    <t>4550-50.362159.005-057</t>
  </si>
  <si>
    <t>ОПОРА SF-18-57</t>
  </si>
  <si>
    <t>4550-50.362159.005-058</t>
  </si>
  <si>
    <t>ОПОРА SF-18-58</t>
  </si>
  <si>
    <t>4550-50.362159.005-074</t>
  </si>
  <si>
    <t>ОПОРА SF-18-74</t>
  </si>
  <si>
    <t>4550-50.362159.005-076</t>
  </si>
  <si>
    <t>ОПОРА SF-18-76</t>
  </si>
  <si>
    <t>4550-50.362159.005-081</t>
  </si>
  <si>
    <t>ОПОРА SF-18-81</t>
  </si>
  <si>
    <t>4550-50.362159.005-082</t>
  </si>
  <si>
    <t>ОПОРА SF-18-82</t>
  </si>
  <si>
    <t>4550-50.362159.005-083</t>
  </si>
  <si>
    <t>ОПОРА SF-18-83</t>
  </si>
  <si>
    <t>4550-50.362159.005-084</t>
  </si>
  <si>
    <t>ОПОРА SF-18-84</t>
  </si>
  <si>
    <t>4550-50.362159.005-085</t>
  </si>
  <si>
    <t>ОПОРА SF-18-85</t>
  </si>
  <si>
    <t>4550-50.362159.005-086</t>
  </si>
  <si>
    <t>ОПОРА SF-18-86</t>
  </si>
  <si>
    <t>4550-50.362159.005-087</t>
  </si>
  <si>
    <t>ОПОРА SF-18-87</t>
  </si>
  <si>
    <t>4550-50.362159.005-088</t>
  </si>
  <si>
    <t>ОПОРА SF-18-88</t>
  </si>
  <si>
    <t>4550-50.362159.005-089</t>
  </si>
  <si>
    <t>ОПОРА SF-18-89</t>
  </si>
  <si>
    <t>4550-50.362159.005-090</t>
  </si>
  <si>
    <t>ОПОРА SF-18-90</t>
  </si>
  <si>
    <t>4550-50.362159.005-091</t>
  </si>
  <si>
    <t>ОПОРА SF-18-91</t>
  </si>
  <si>
    <t>4550-50.362159.005-093</t>
  </si>
  <si>
    <t>ОПОРА SF-18-93</t>
  </si>
  <si>
    <t>ОПОРА SF-18-97</t>
  </si>
  <si>
    <t>4550-50.362159.005-097</t>
  </si>
  <si>
    <t>4550-50.362159.005-098</t>
  </si>
  <si>
    <t>ОПОРА SF-18-98</t>
  </si>
  <si>
    <t>4550-50.362159.005-099</t>
  </si>
  <si>
    <t>ОПОРА SF-18-99</t>
  </si>
  <si>
    <t>4550-50.362159.005-105</t>
  </si>
  <si>
    <t>ОПОРА SF-18-105</t>
  </si>
  <si>
    <t>4550-50.362159.005-112</t>
  </si>
  <si>
    <t>ОПОРА SF-18-112</t>
  </si>
  <si>
    <t>4550-50.362159.005-120</t>
  </si>
  <si>
    <t>ОПОРА SF-18-120</t>
  </si>
  <si>
    <t>4550-50.362159.005-132</t>
  </si>
  <si>
    <t>ОПОРА SF-18-132</t>
  </si>
  <si>
    <t>4550-50.362159.005-134</t>
  </si>
  <si>
    <t>ОПОРА SF-18-134</t>
  </si>
  <si>
    <t>4550-50.362159.005-139</t>
  </si>
  <si>
    <t>ОПОРА SF-18-139</t>
  </si>
  <si>
    <t>4550-50.362159.005-164</t>
  </si>
  <si>
    <t>ОПОРА SF-18-164</t>
  </si>
  <si>
    <t>4550-50.363159.036-001</t>
  </si>
  <si>
    <t>4550-50.363159.036-011</t>
  </si>
  <si>
    <t>4550-50.363159.036-016</t>
  </si>
  <si>
    <t>4550-50.363159.036-017</t>
  </si>
  <si>
    <t>ОПОРА SF-22a-089</t>
  </si>
  <si>
    <t>ОПОРА SF-22a-090</t>
  </si>
  <si>
    <t>ОПОРА SF-28-024</t>
  </si>
  <si>
    <t>ОПОРА SF-28-025</t>
  </si>
  <si>
    <t>ОПОРА SF-28-027</t>
  </si>
  <si>
    <t>ОПОРА PS-ME-10</t>
  </si>
  <si>
    <t>4550-50.363159.202-001</t>
  </si>
  <si>
    <t>4550-50.363159.200</t>
  </si>
  <si>
    <t>ОПОРА PS-ME-12-001</t>
  </si>
  <si>
    <t>ОПОРА PS-ME-12-002</t>
  </si>
  <si>
    <t>4550-50.363159.202-002</t>
  </si>
  <si>
    <t>4550-50.363159.203</t>
  </si>
  <si>
    <t>ОПОРА PS-ME-13</t>
  </si>
  <si>
    <t>010203</t>
  </si>
  <si>
    <t>Демонтируемые массы</t>
  </si>
  <si>
    <t>0101</t>
  </si>
  <si>
    <t>Устанавливаемые массы</t>
  </si>
  <si>
    <t>Лист 12х2000х10000 ГОСТ 19903-74</t>
  </si>
  <si>
    <t>Труба 325х16 ГОСТ 8639-82</t>
  </si>
  <si>
    <t>Швеллер 16П ГОСТ 8240-97</t>
  </si>
  <si>
    <t>4550-50.362159.005-043</t>
  </si>
  <si>
    <t>Лист 4х135х150</t>
  </si>
  <si>
    <t>Лист 10х250х225</t>
  </si>
  <si>
    <t>Лист 10х300х281</t>
  </si>
  <si>
    <t>Лист 10х450х365</t>
  </si>
  <si>
    <t>Лист 10х300х465</t>
  </si>
  <si>
    <t>Лист 10х300х624</t>
  </si>
  <si>
    <t>Лист 10х400х624</t>
  </si>
  <si>
    <t>Лист 10х450х764</t>
  </si>
  <si>
    <t>Полособульб 14б L = 613</t>
  </si>
  <si>
    <t>Лист 18х550х600</t>
  </si>
  <si>
    <t>Лист 18х600х1100</t>
  </si>
  <si>
    <t>Лист 18х800х1000</t>
  </si>
  <si>
    <t>Труба 325х16 H=1087 мм</t>
  </si>
  <si>
    <t>Труба 100x6 L = 673</t>
  </si>
  <si>
    <t>Труба 80x6 L = 115</t>
  </si>
  <si>
    <t>Труба 80x6 L = 80</t>
  </si>
  <si>
    <t>Труба 60x6 L = 120</t>
  </si>
  <si>
    <t>Заделка 10х75х100</t>
  </si>
  <si>
    <t>Кница 10х140х140</t>
  </si>
  <si>
    <t>Платик 10х120х120</t>
  </si>
  <si>
    <t>Лист 10х410х300</t>
  </si>
  <si>
    <t>Лист 10х410х305</t>
  </si>
  <si>
    <t>Лист 10х495х410</t>
  </si>
  <si>
    <t>Лист 10х450х527</t>
  </si>
  <si>
    <t>Лист 10х595х410</t>
  </si>
  <si>
    <t>Лист 10х600х410</t>
  </si>
  <si>
    <t>Лист 10х1100х410</t>
  </si>
  <si>
    <t>ОПОРА SF-24a-02</t>
  </si>
  <si>
    <t>СТАЛО</t>
  </si>
  <si>
    <t>БЫЛО</t>
  </si>
  <si>
    <t>Уголок 50х5  Lзаг = 100</t>
  </si>
  <si>
    <t>Кница 10х146х270</t>
  </si>
  <si>
    <t>Лист 10х158х280</t>
  </si>
  <si>
    <t>296a</t>
  </si>
  <si>
    <t>Труба 80x6 L = 830</t>
  </si>
  <si>
    <t>316a</t>
  </si>
  <si>
    <t>Труба 100х6 Lзаг = 680</t>
  </si>
  <si>
    <t>Уголок 75х6 L = 400</t>
  </si>
  <si>
    <t>Уголок 80х80х8 L=250</t>
  </si>
  <si>
    <t xml:space="preserve">Уголок 80х80х8 L=300 </t>
  </si>
  <si>
    <t>Платик 10х160х160</t>
  </si>
  <si>
    <t>Болт М12-6g х 60.46 Хим.фос.прм.</t>
  </si>
  <si>
    <t>ГОСТ 7798-70</t>
  </si>
  <si>
    <t>Гайка М12 – 6Н.4 Хим.фос.прм.</t>
  </si>
  <si>
    <t>Кница 6х190х190</t>
  </si>
  <si>
    <t>Лист 4x94x135</t>
  </si>
  <si>
    <t>365а</t>
  </si>
  <si>
    <t>Уголок 63х6  Lзаг =  140</t>
  </si>
  <si>
    <t>Лист 10х180х845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</si>
</sst>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16"/>
      <name val="Times New Roman Cyr"/>
      <family val="1"/>
      <charset val="204"/>
    </font>
    <font>
      <sz val="11"/>
      <name val="Arial"/>
      <family val="2"/>
      <charset val="204"/>
    </font>
    <font>
      <i/>
      <sz val="12"/>
      <color theme="1"/>
      <name val="GOST 2.304 type A"/>
      <family val="2"/>
      <charset val="204"/>
    </font>
    <font>
      <i/>
      <vertAlign val="subscript"/>
      <sz val="12"/>
      <color theme="1"/>
      <name val="GOST 2.304 type A"/>
      <family val="2"/>
      <charset val="204"/>
    </font>
    <font>
      <i/>
      <sz val="11"/>
      <color theme="1"/>
      <name val="GOST 2.304 type A"/>
      <family val="2"/>
      <charset val="204"/>
    </font>
    <font>
      <sz val="8"/>
      <name val="Arial"/>
      <family val="2"/>
      <charset val="204"/>
    </font>
    <font>
      <i/>
      <sz val="10"/>
      <name val="Arial"/>
      <family val="2"/>
      <charset val="204"/>
    </font>
    <font>
      <i/>
      <sz val="12"/>
      <name val="Arial"/>
      <family val="2"/>
      <charset val="204"/>
    </font>
    <font>
      <i/>
      <sz val="16"/>
      <name val="Arial"/>
      <family val="2"/>
      <charset val="204"/>
    </font>
    <font>
      <i/>
      <sz val="9"/>
      <name val="Arial"/>
      <family val="2"/>
      <charset val="204"/>
    </font>
    <font>
      <i/>
      <sz val="8"/>
      <name val="Arial"/>
      <family val="2"/>
      <charset val="204"/>
    </font>
    <font>
      <i/>
      <sz val="7"/>
      <name val="Arial"/>
      <family val="2"/>
      <charset val="204"/>
    </font>
    <font>
      <sz val="12"/>
      <name val="Arial"/>
      <family val="2"/>
      <charset val="204"/>
    </font>
    <font>
      <b/>
      <i/>
      <sz val="9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GOST 2.304 type A"/>
      <family val="2"/>
      <charset val="204"/>
    </font>
    <font>
      <sz val="9"/>
      <color theme="1"/>
      <name val="GOST 2.304 type A"/>
      <family val="2"/>
      <charset val="204"/>
    </font>
    <font>
      <sz val="8"/>
      <color theme="1"/>
      <name val="GOST 2.304 type A"/>
      <family val="2"/>
      <charset val="204"/>
    </font>
    <font>
      <sz val="10"/>
      <color theme="1"/>
      <name val="GOST 2.304 type A"/>
      <family val="2"/>
      <charset val="204"/>
    </font>
    <font>
      <i/>
      <sz val="11"/>
      <color rgb="FF000000"/>
      <name val="GOST 2.304 type A"/>
      <family val="2"/>
      <charset val="204"/>
    </font>
    <font>
      <sz val="11"/>
      <color rgb="FF000000"/>
      <name val="GOST 2.304 type A"/>
      <family val="2"/>
      <charset val="204"/>
    </font>
    <font>
      <sz val="10"/>
      <color rgb="FF333333"/>
      <name val="Consolas"/>
      <family val="3"/>
      <charset val="204"/>
    </font>
    <font>
      <b/>
      <u/>
      <sz val="11"/>
      <color theme="1"/>
      <name val="GOST 2.304 type 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2"/>
      <name val="GOST 2.304 type A"/>
      <family val="2"/>
      <charset val="204"/>
    </font>
    <font>
      <u/>
      <sz val="11"/>
      <color theme="1"/>
      <name val="GOST 2.304 type A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22" applyNumberFormat="0" applyFill="0" applyAlignment="0" applyProtection="0"/>
    <xf numFmtId="0" fontId="31" fillId="0" borderId="2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24" applyNumberFormat="0" applyAlignment="0" applyProtection="0"/>
    <xf numFmtId="0" fontId="36" fillId="6" borderId="25" applyNumberFormat="0" applyAlignment="0" applyProtection="0"/>
    <xf numFmtId="0" fontId="37" fillId="6" borderId="24" applyNumberFormat="0" applyAlignment="0" applyProtection="0"/>
    <xf numFmtId="0" fontId="38" fillId="0" borderId="26" applyNumberFormat="0" applyFill="0" applyAlignment="0" applyProtection="0"/>
    <xf numFmtId="0" fontId="39" fillId="7" borderId="27" applyNumberFormat="0" applyAlignment="0" applyProtection="0"/>
    <xf numFmtId="0" fontId="40" fillId="0" borderId="0" applyNumberFormat="0" applyFill="0" applyBorder="0" applyAlignment="0" applyProtection="0"/>
    <xf numFmtId="0" fontId="27" fillId="8" borderId="28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29" applyNumberFormat="0" applyFill="0" applyAlignment="0" applyProtection="0"/>
    <xf numFmtId="0" fontId="43" fillId="9" borderId="0" applyNumberFormat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43" fillId="32" borderId="0" applyNumberFormat="0" applyBorder="0" applyAlignment="0" applyProtection="0"/>
  </cellStyleXfs>
  <cellXfs count="221">
    <xf numFmtId="0" fontId="0" fillId="0" borderId="0" xfId="0"/>
    <xf numFmtId="0" fontId="2" fillId="0" borderId="0" xfId="1" applyFont="1" applyBorder="1"/>
    <xf numFmtId="0" fontId="3" fillId="0" borderId="0" xfId="1" applyFont="1" applyBorder="1"/>
    <xf numFmtId="0" fontId="4" fillId="0" borderId="0" xfId="1" applyFont="1" applyBorder="1"/>
    <xf numFmtId="164" fontId="5" fillId="0" borderId="0" xfId="1" applyNumberFormat="1" applyFont="1" applyBorder="1" applyAlignment="1"/>
    <xf numFmtId="0" fontId="5" fillId="0" borderId="0" xfId="1" applyFont="1" applyBorder="1" applyAlignment="1"/>
    <xf numFmtId="2" fontId="5" fillId="0" borderId="0" xfId="1" applyNumberFormat="1" applyFont="1" applyBorder="1" applyAlignment="1"/>
    <xf numFmtId="49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3" fillId="0" borderId="0" xfId="1" applyFont="1" applyBorder="1" applyAlignment="1">
      <alignment horizontal="centerContinuous"/>
    </xf>
    <xf numFmtId="2" fontId="3" fillId="0" borderId="0" xfId="1" applyNumberFormat="1" applyFont="1" applyBorder="1"/>
    <xf numFmtId="49" fontId="5" fillId="0" borderId="0" xfId="1" applyNumberFormat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2" fontId="5" fillId="0" borderId="0" xfId="1" applyNumberFormat="1" applyFont="1" applyBorder="1" applyAlignment="1">
      <alignment horizontal="center"/>
    </xf>
    <xf numFmtId="49" fontId="5" fillId="0" borderId="0" xfId="1" applyNumberFormat="1" applyFont="1" applyBorder="1" applyAlignment="1"/>
    <xf numFmtId="0" fontId="3" fillId="0" borderId="0" xfId="1" applyFont="1" applyBorder="1" applyAlignment="1">
      <alignment horizontal="center"/>
    </xf>
    <xf numFmtId="0" fontId="3" fillId="0" borderId="0" xfId="1" applyFont="1" applyBorder="1" applyAlignment="1">
      <alignment horizontal="fill"/>
    </xf>
    <xf numFmtId="164" fontId="5" fillId="0" borderId="0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0" fontId="10" fillId="0" borderId="0" xfId="1" applyFont="1" applyBorder="1"/>
    <xf numFmtId="0" fontId="13" fillId="0" borderId="0" xfId="1" quotePrefix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49" fontId="15" fillId="0" borderId="0" xfId="1" applyNumberFormat="1" applyFont="1" applyBorder="1" applyAlignment="1">
      <alignment horizontal="left"/>
    </xf>
    <xf numFmtId="0" fontId="16" fillId="0" borderId="0" xfId="1" applyFont="1" applyBorder="1" applyAlignment="1"/>
    <xf numFmtId="0" fontId="14" fillId="0" borderId="0" xfId="1" applyFont="1" applyBorder="1"/>
    <xf numFmtId="0" fontId="18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/>
    </xf>
    <xf numFmtId="0" fontId="13" fillId="0" borderId="0" xfId="1" applyFont="1" applyBorder="1"/>
    <xf numFmtId="0" fontId="18" fillId="0" borderId="0" xfId="1" applyFont="1" applyBorder="1" applyAlignment="1">
      <alignment vertical="center"/>
    </xf>
    <xf numFmtId="49" fontId="15" fillId="0" borderId="0" xfId="1" applyNumberFormat="1" applyFont="1" applyBorder="1"/>
    <xf numFmtId="0" fontId="3" fillId="0" borderId="0" xfId="1" applyFont="1" applyBorder="1" applyAlignment="1"/>
    <xf numFmtId="0" fontId="21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3" fillId="0" borderId="0" xfId="1" applyFont="1" applyBorder="1" applyAlignment="1">
      <alignment vertical="top"/>
    </xf>
    <xf numFmtId="49" fontId="19" fillId="0" borderId="12" xfId="0" applyNumberFormat="1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0" fontId="25" fillId="0" borderId="0" xfId="0" applyFont="1"/>
    <xf numFmtId="49" fontId="19" fillId="0" borderId="15" xfId="0" applyNumberFormat="1" applyFont="1" applyBorder="1" applyAlignment="1">
      <alignment horizontal="center" vertical="center" wrapText="1"/>
    </xf>
    <xf numFmtId="0" fontId="20" fillId="0" borderId="8" xfId="0" applyFont="1" applyFill="1" applyBorder="1" applyAlignment="1">
      <alignment horizontal="center" vertical="center" wrapText="1"/>
    </xf>
    <xf numFmtId="0" fontId="20" fillId="0" borderId="8" xfId="0" applyFont="1" applyFill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  <xf numFmtId="1" fontId="19" fillId="0" borderId="11" xfId="0" applyNumberFormat="1" applyFont="1" applyBorder="1" applyAlignment="1">
      <alignment horizontal="center" vertical="center" wrapText="1"/>
    </xf>
    <xf numFmtId="1" fontId="19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165" fontId="19" fillId="0" borderId="10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49" fontId="19" fillId="0" borderId="19" xfId="0" applyNumberFormat="1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49" fontId="44" fillId="0" borderId="8" xfId="1" applyNumberFormat="1" applyFont="1" applyBorder="1" applyAlignment="1">
      <alignment horizontal="center" vertical="center"/>
    </xf>
    <xf numFmtId="0" fontId="3" fillId="0" borderId="8" xfId="1" applyFont="1" applyBorder="1"/>
    <xf numFmtId="0" fontId="44" fillId="0" borderId="8" xfId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2" fontId="19" fillId="0" borderId="20" xfId="0" applyNumberFormat="1" applyFont="1" applyBorder="1" applyAlignment="1">
      <alignment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2" fontId="0" fillId="0" borderId="0" xfId="0" applyNumberFormat="1"/>
    <xf numFmtId="2" fontId="46" fillId="0" borderId="0" xfId="0" applyNumberFormat="1" applyFont="1"/>
    <xf numFmtId="2" fontId="47" fillId="0" borderId="0" xfId="0" applyNumberFormat="1" applyFont="1"/>
    <xf numFmtId="0" fontId="22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1" fontId="19" fillId="0" borderId="0" xfId="0" applyNumberFormat="1" applyFont="1" applyBorder="1" applyAlignment="1">
      <alignment horizontal="center" vertical="center" wrapText="1"/>
    </xf>
    <xf numFmtId="2" fontId="19" fillId="0" borderId="0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44" fillId="0" borderId="8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0" xfId="1" applyFont="1" applyBorder="1"/>
    <xf numFmtId="0" fontId="11" fillId="0" borderId="0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 vertical="top" wrapText="1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15" fillId="0" borderId="0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center"/>
    </xf>
    <xf numFmtId="0" fontId="13" fillId="0" borderId="0" xfId="1" applyFont="1" applyBorder="1"/>
    <xf numFmtId="0" fontId="17" fillId="0" borderId="0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3" fillId="0" borderId="0" xfId="1" applyFont="1" applyBorder="1" applyAlignment="1">
      <alignment horizontal="center"/>
    </xf>
    <xf numFmtId="0" fontId="20" fillId="0" borderId="8" xfId="0" applyFont="1" applyBorder="1" applyAlignment="1">
      <alignment horizontal="center" vertical="center" textRotation="90" wrapText="1"/>
    </xf>
    <xf numFmtId="0" fontId="20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2" fontId="19" fillId="0" borderId="11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7" xfId="0" applyFont="1" applyBorder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2" fontId="19" fillId="0" borderId="15" xfId="0" applyNumberFormat="1" applyFont="1" applyBorder="1" applyAlignment="1">
      <alignment horizontal="center" vertical="center" wrapText="1"/>
    </xf>
    <xf numFmtId="2" fontId="19" fillId="0" borderId="20" xfId="0" applyNumberFormat="1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45" fillId="0" borderId="16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8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 wrapText="1"/>
    </xf>
    <xf numFmtId="0" fontId="45" fillId="0" borderId="31" xfId="0" applyFont="1" applyBorder="1" applyAlignment="1">
      <alignment horizontal="center" vertical="center" wrapText="1"/>
    </xf>
    <xf numFmtId="0" fontId="45" fillId="0" borderId="32" xfId="0" applyFont="1" applyBorder="1" applyAlignment="1">
      <alignment horizontal="center" vertical="center" wrapText="1"/>
    </xf>
    <xf numFmtId="49" fontId="19" fillId="0" borderId="12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49" fontId="19" fillId="0" borderId="14" xfId="0" applyNumberFormat="1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3" xfId="0" applyNumberFormat="1" applyFont="1" applyBorder="1" applyAlignment="1">
      <alignment horizontal="center" vertical="center" wrapText="1"/>
    </xf>
    <xf numFmtId="1" fontId="19" fillId="0" borderId="10" xfId="0" applyNumberFormat="1" applyFont="1" applyBorder="1" applyAlignment="1">
      <alignment horizontal="center" vertical="center" wrapText="1"/>
    </xf>
  </cellXfs>
  <cellStyles count="43">
    <cellStyle name="20% - Акцент1" xfId="20" builtinId="30" customBuiltin="1"/>
    <cellStyle name="20% - Акцент2" xfId="24" builtinId="34" customBuiltin="1"/>
    <cellStyle name="20% - Акцент3" xfId="28" builtinId="38" customBuiltin="1"/>
    <cellStyle name="20% - Акцент4" xfId="32" builtinId="42" customBuiltin="1"/>
    <cellStyle name="20% - Акцент5" xfId="36" builtinId="46" customBuiltin="1"/>
    <cellStyle name="20% - Акцент6" xfId="40" builtinId="50" customBuiltin="1"/>
    <cellStyle name="40% - Акцент1" xfId="21" builtinId="31" customBuiltin="1"/>
    <cellStyle name="40% - Акцент2" xfId="25" builtinId="35" customBuiltin="1"/>
    <cellStyle name="40% - Акцент3" xfId="29" builtinId="39" customBuiltin="1"/>
    <cellStyle name="40% - Акцент4" xfId="33" builtinId="43" customBuiltin="1"/>
    <cellStyle name="40% - Акцент5" xfId="37" builtinId="47" customBuiltin="1"/>
    <cellStyle name="40% - Акцент6" xfId="41" builtinId="51" customBuiltin="1"/>
    <cellStyle name="60% - Акцент1" xfId="22" builtinId="32" customBuiltin="1"/>
    <cellStyle name="60% - Акцент2" xfId="26" builtinId="36" customBuiltin="1"/>
    <cellStyle name="60% - Акцент3" xfId="30" builtinId="40" customBuiltin="1"/>
    <cellStyle name="60% - Акцент4" xfId="34" builtinId="44" customBuiltin="1"/>
    <cellStyle name="60% - Акцент5" xfId="38" builtinId="48" customBuiltin="1"/>
    <cellStyle name="60% -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Обычный 2" xfId="1"/>
    <cellStyle name="Плохой" xfId="8" builtinId="27" customBuiltin="1"/>
    <cellStyle name="Пояснение" xfId="17" builtinId="53" customBuiltin="1"/>
    <cellStyle name="Примечание" xfId="16" builtinId="10" customBuiltin="1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10716</xdr:colOff>
      <xdr:row>3</xdr:row>
      <xdr:rowOff>126353</xdr:rowOff>
    </xdr:from>
    <xdr:to>
      <xdr:col>16</xdr:col>
      <xdr:colOff>180028</xdr:colOff>
      <xdr:row>34</xdr:row>
      <xdr:rowOff>157870</xdr:rowOff>
    </xdr:to>
    <xdr:grpSp>
      <xdr:nvGrpSpPr>
        <xdr:cNvPr id="2" name="Группа 1"/>
        <xdr:cNvGrpSpPr/>
      </xdr:nvGrpSpPr>
      <xdr:grpSpPr>
        <a:xfrm>
          <a:off x="10716" y="558641"/>
          <a:ext cx="10265812" cy="6757633"/>
          <a:chOff x="10641" y="554978"/>
          <a:chExt cx="10284964" cy="6708542"/>
        </a:xfrm>
      </xdr:grpSpPr>
      <xdr:cxnSp macro="">
        <xdr:nvCxnSpPr>
          <xdr:cNvPr id="3" name="Прямая соединительная линия 2"/>
          <xdr:cNvCxnSpPr/>
        </xdr:nvCxnSpPr>
        <xdr:spPr>
          <a:xfrm flipH="1">
            <a:off x="10288452" y="558839"/>
            <a:ext cx="0" cy="669390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" name="Прямая соединительная линия 3"/>
          <xdr:cNvCxnSpPr/>
        </xdr:nvCxnSpPr>
        <xdr:spPr>
          <a:xfrm flipH="1" flipV="1">
            <a:off x="15070" y="7263280"/>
            <a:ext cx="1027714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Прямая соединительная линия 4"/>
          <xdr:cNvCxnSpPr/>
        </xdr:nvCxnSpPr>
        <xdr:spPr>
          <a:xfrm flipH="1" flipV="1">
            <a:off x="10641" y="554978"/>
            <a:ext cx="10284964" cy="24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10675</xdr:colOff>
      <xdr:row>0</xdr:row>
      <xdr:rowOff>0</xdr:rowOff>
    </xdr:from>
    <xdr:to>
      <xdr:col>0</xdr:col>
      <xdr:colOff>10675</xdr:colOff>
      <xdr:row>35</xdr:row>
      <xdr:rowOff>11594</xdr:rowOff>
    </xdr:to>
    <xdr:cxnSp macro="">
      <xdr:nvCxnSpPr>
        <xdr:cNvPr id="6" name="Прямая соединительная линия 5"/>
        <xdr:cNvCxnSpPr/>
      </xdr:nvCxnSpPr>
      <xdr:spPr>
        <a:xfrm flipH="1">
          <a:off x="10675" y="0"/>
          <a:ext cx="0" cy="7326794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10768</xdr:colOff>
      <xdr:row>0</xdr:row>
      <xdr:rowOff>0</xdr:rowOff>
    </xdr:from>
    <xdr:to>
      <xdr:col>10</xdr:col>
      <xdr:colOff>227111</xdr:colOff>
      <xdr:row>3</xdr:row>
      <xdr:rowOff>137162</xdr:rowOff>
    </xdr:to>
    <xdr:grpSp>
      <xdr:nvGrpSpPr>
        <xdr:cNvPr id="7" name="Группа 6"/>
        <xdr:cNvGrpSpPr/>
      </xdr:nvGrpSpPr>
      <xdr:grpSpPr>
        <a:xfrm>
          <a:off x="10768" y="0"/>
          <a:ext cx="6803247" cy="569450"/>
          <a:chOff x="1" y="1"/>
          <a:chExt cx="5274118" cy="56578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9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0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1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2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5254913" y="9898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991093" y="9806"/>
            <a:ext cx="0" cy="55589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3081949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H="1" flipV="1">
            <a:off x="2171291" y="9806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Прямая соединительная линия 18"/>
          <xdr:cNvCxnSpPr/>
        </xdr:nvCxnSpPr>
        <xdr:spPr>
          <a:xfrm flipH="1" flipV="1">
            <a:off x="896371" y="1"/>
            <a:ext cx="0" cy="5525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180474</xdr:colOff>
      <xdr:row>15</xdr:row>
      <xdr:rowOff>142566</xdr:rowOff>
    </xdr:from>
    <xdr:to>
      <xdr:col>17</xdr:col>
      <xdr:colOff>272808</xdr:colOff>
      <xdr:row>34</xdr:row>
      <xdr:rowOff>160702</xdr:rowOff>
    </xdr:to>
    <xdr:grpSp>
      <xdr:nvGrpSpPr>
        <xdr:cNvPr id="20" name="group_1"/>
        <xdr:cNvGrpSpPr/>
      </xdr:nvGrpSpPr>
      <xdr:grpSpPr>
        <a:xfrm>
          <a:off x="3558186" y="4165047"/>
          <a:ext cx="7001622" cy="3154059"/>
          <a:chOff x="3581322" y="4128244"/>
          <a:chExt cx="6997959" cy="3154830"/>
        </a:xfrm>
      </xdr:grpSpPr>
      <xdr:sp macro="" textlink="">
        <xdr:nvSpPr>
          <xdr:cNvPr id="21" name="TextBox 20"/>
          <xdr:cNvSpPr txBox="1"/>
        </xdr:nvSpPr>
        <xdr:spPr bwMode="auto">
          <a:xfrm>
            <a:off x="8486775" y="63912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Литера</a:t>
            </a:r>
          </a:p>
        </xdr:txBody>
      </xdr:sp>
      <xdr:sp macro="" textlink="">
        <xdr:nvSpPr>
          <xdr:cNvPr id="22" name="Шифр_документа"/>
          <xdr:cNvSpPr txBox="1"/>
        </xdr:nvSpPr>
        <xdr:spPr bwMode="auto">
          <a:xfrm>
            <a:off x="5964934" y="5816652"/>
            <a:ext cx="4322066" cy="557388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800" b="1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cxnSp macro="">
        <xdr:nvCxnSpPr>
          <xdr:cNvPr id="23" name="Прямая соединительная линия 22"/>
          <xdr:cNvCxnSpPr/>
        </xdr:nvCxnSpPr>
        <xdr:spPr>
          <a:xfrm flipH="1">
            <a:off x="5962650" y="5829300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4" name="Группа 64"/>
          <xdr:cNvGrpSpPr>
            <a:grpSpLocks/>
          </xdr:cNvGrpSpPr>
        </xdr:nvGrpSpPr>
        <xdr:grpSpPr bwMode="auto">
          <a:xfrm>
            <a:off x="3581322" y="6177472"/>
            <a:ext cx="2357392" cy="189525"/>
            <a:chOff x="3514263" y="6791218"/>
            <a:chExt cx="2267598" cy="182681"/>
          </a:xfrm>
        </xdr:grpSpPr>
        <xdr:sp macro="" textlink="">
          <xdr:nvSpPr>
            <xdr:cNvPr id="71" name="TextBox 70"/>
            <xdr:cNvSpPr txBox="1"/>
          </xdr:nvSpPr>
          <xdr:spPr>
            <a:xfrm>
              <a:off x="3514263" y="6796918"/>
              <a:ext cx="346288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72" name="TextBox 71"/>
            <xdr:cNvSpPr txBox="1"/>
          </xdr:nvSpPr>
          <xdr:spPr>
            <a:xfrm>
              <a:off x="4216544" y="6795339"/>
              <a:ext cx="7077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4847378" y="6800399"/>
              <a:ext cx="519432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5406997" y="6791218"/>
              <a:ext cx="374864" cy="173500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</xdr:grpSp>
      <xdr:sp macro="" textlink="">
        <xdr:nvSpPr>
          <xdr:cNvPr id="25" name="Кол_листов"/>
          <xdr:cNvSpPr txBox="1"/>
        </xdr:nvSpPr>
        <xdr:spPr bwMode="auto">
          <a:xfrm>
            <a:off x="9606751" y="6581776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 i="1">
                <a:latin typeface="GOST 2.304 type A" panose="020B0500000000000000" pitchFamily="34" charset="0"/>
                <a:cs typeface="Arial" pitchFamily="34" charset="0"/>
              </a:rPr>
              <a:t>4</a:t>
            </a:r>
            <a:r>
              <a:rPr lang="ru-RU" sz="1100" i="1">
                <a:latin typeface="GOST 2.304 type A" panose="020B0500000000000000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7" name="Шифр_по_СТП"/>
          <xdr:cNvSpPr txBox="1"/>
        </xdr:nvSpPr>
        <xdr:spPr bwMode="auto">
          <a:xfrm>
            <a:off x="5943081" y="5538494"/>
            <a:ext cx="4636200" cy="29766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8" name="Прямая соединительная линия 27"/>
          <xdr:cNvCxnSpPr/>
        </xdr:nvCxnSpPr>
        <xdr:spPr>
          <a:xfrm flipH="1">
            <a:off x="3620596" y="5831029"/>
            <a:ext cx="0" cy="1439995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3915048" y="5831852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4296073" y="5828471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5053982" y="5837328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5963081" y="5546500"/>
            <a:ext cx="0" cy="28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5961885" y="5829328"/>
            <a:ext cx="432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5956026" y="5540683"/>
            <a:ext cx="4320000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3619500" y="6010275"/>
            <a:ext cx="2340000" cy="0"/>
          </a:xfrm>
          <a:prstGeom prst="line">
            <a:avLst/>
          </a:prstGeom>
          <a:ln w="1270">
            <a:solidFill>
              <a:schemeClr val="dk1">
                <a:shade val="95000"/>
                <a:satMod val="10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5534025" y="5829300"/>
            <a:ext cx="0" cy="14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7" name="TextBox 36"/>
          <xdr:cNvSpPr txBox="1"/>
        </xdr:nvSpPr>
        <xdr:spPr bwMode="auto">
          <a:xfrm>
            <a:off x="3936560" y="6181725"/>
            <a:ext cx="36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Лист</a:t>
            </a:r>
          </a:p>
        </xdr:txBody>
      </xdr:sp>
      <xdr:cxnSp macro="">
        <xdr:nvCxnSpPr>
          <xdr:cNvPr id="38" name="Прямая соединительная линия 37"/>
          <xdr:cNvCxnSpPr/>
        </xdr:nvCxnSpPr>
        <xdr:spPr>
          <a:xfrm flipH="1">
            <a:off x="3629025" y="619125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9" name="Прямая соединительная линия 38"/>
          <xdr:cNvCxnSpPr/>
        </xdr:nvCxnSpPr>
        <xdr:spPr>
          <a:xfrm flipH="1">
            <a:off x="3619500" y="6381750"/>
            <a:ext cx="666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Прямая соединительная линия 39"/>
          <xdr:cNvCxnSpPr/>
        </xdr:nvCxnSpPr>
        <xdr:spPr>
          <a:xfrm flipH="1">
            <a:off x="5962650" y="636270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1" name="Прямая соединительная линия 40"/>
          <xdr:cNvCxnSpPr/>
        </xdr:nvCxnSpPr>
        <xdr:spPr>
          <a:xfrm flipH="1">
            <a:off x="8486775" y="65722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Прямая соединительная линия 41"/>
          <xdr:cNvCxnSpPr/>
        </xdr:nvCxnSpPr>
        <xdr:spPr>
          <a:xfrm flipH="1">
            <a:off x="8486775" y="6762750"/>
            <a:ext cx="180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3" name="Прямая соединительная линия 42"/>
          <xdr:cNvCxnSpPr/>
        </xdr:nvCxnSpPr>
        <xdr:spPr>
          <a:xfrm flipH="1">
            <a:off x="8477250" y="6381750"/>
            <a:ext cx="0" cy="90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Прямая соединительная линия 43"/>
          <xdr:cNvCxnSpPr/>
        </xdr:nvCxnSpPr>
        <xdr:spPr>
          <a:xfrm flipH="1">
            <a:off x="9039225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Прямая соединительная линия 44"/>
          <xdr:cNvCxnSpPr/>
        </xdr:nvCxnSpPr>
        <xdr:spPr>
          <a:xfrm flipH="1">
            <a:off x="3619500" y="65627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6" name="Прямая соединительная линия 45"/>
          <xdr:cNvCxnSpPr/>
        </xdr:nvCxnSpPr>
        <xdr:spPr>
          <a:xfrm flipH="1">
            <a:off x="9601200" y="6391275"/>
            <a:ext cx="0" cy="36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 bwMode="auto">
          <a:xfrm>
            <a:off x="9601200" y="6372225"/>
            <a:ext cx="648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Листов</a:t>
            </a:r>
          </a:p>
        </xdr:txBody>
      </xdr:sp>
      <xdr:sp macro="" textlink="">
        <xdr:nvSpPr>
          <xdr:cNvPr id="48" name="Статус"/>
          <xdr:cNvSpPr txBox="1"/>
        </xdr:nvSpPr>
        <xdr:spPr bwMode="auto">
          <a:xfrm>
            <a:off x="8486775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</a:t>
            </a:r>
          </a:p>
        </xdr:txBody>
      </xdr:sp>
      <xdr:sp macro="" textlink="">
        <xdr:nvSpPr>
          <xdr:cNvPr id="49" name="Н_Листа"/>
          <xdr:cNvSpPr txBox="1"/>
        </xdr:nvSpPr>
        <xdr:spPr bwMode="auto">
          <a:xfrm>
            <a:off x="9048750" y="6581775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1</a:t>
            </a:r>
          </a:p>
        </xdr:txBody>
      </xdr:sp>
      <xdr:cxnSp macro="">
        <xdr:nvCxnSpPr>
          <xdr:cNvPr id="50" name="Прямая соединительная линия 49"/>
          <xdr:cNvCxnSpPr/>
        </xdr:nvCxnSpPr>
        <xdr:spPr>
          <a:xfrm flipH="1">
            <a:off x="3619500" y="6743700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H="1">
            <a:off x="3619500" y="692467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2" name="Прямая соединительная линия 51"/>
          <xdr:cNvCxnSpPr/>
        </xdr:nvCxnSpPr>
        <xdr:spPr>
          <a:xfrm flipH="1">
            <a:off x="3619500" y="7096125"/>
            <a:ext cx="2340000" cy="0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8486776" y="6772275"/>
            <a:ext cx="1790700" cy="468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4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ООО</a:t>
            </a:r>
            <a:r>
              <a:rPr lang="ru-RU" sz="14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"ГСИ-Гипрокаучук"</a:t>
            </a:r>
            <a:endParaRPr lang="ru-RU" sz="14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54" name="Наименование_изделия"/>
          <xdr:cNvSpPr txBox="1"/>
        </xdr:nvSpPr>
        <xdr:spPr bwMode="auto">
          <a:xfrm>
            <a:off x="5972174" y="6410826"/>
            <a:ext cx="2505490" cy="788637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indent="0" algn="ctr">
              <a:spcAft>
                <a:spcPts val="300"/>
              </a:spcAft>
            </a:pPr>
            <a:r>
              <a:rPr lang="ru-RU" sz="140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ВЕРХНЕЕ СТРОЕНИЕ. </a:t>
            </a:r>
            <a:endParaRPr lang="en-US" sz="1400" b="0" i="1" u="none" strike="noStrike" baseline="0">
              <a:solidFill>
                <a:srgbClr val="000000"/>
              </a:solidFill>
              <a:latin typeface="GOST 2.304 type A"/>
              <a:ea typeface="+mn-ea"/>
              <a:cs typeface="+mn-cs"/>
            </a:endParaRPr>
          </a:p>
          <a:p>
            <a:pPr marL="0" indent="0" algn="ctr">
              <a:spcAft>
                <a:spcPts val="300"/>
              </a:spcAft>
            </a:pPr>
            <a:r>
              <a:rPr lang="ru-RU" sz="1400" b="0" i="1" u="none" strike="noStrike" baseline="0">
                <a:solidFill>
                  <a:srgbClr val="000000"/>
                </a:solidFill>
                <a:latin typeface="GOST 2.304 type A"/>
                <a:ea typeface="+mn-ea"/>
                <a:cs typeface="+mn-cs"/>
              </a:rPr>
              <a:t>ПОДКРЕПЛЕНИЯ ПОД ОПОРЫ ТРУБОПРОВОДА НА ПЛАТФОРМЕ</a:t>
            </a:r>
          </a:p>
        </xdr:txBody>
      </xdr:sp>
      <xdr:sp macro="" textlink="">
        <xdr:nvSpPr>
          <xdr:cNvPr id="55" name="дата1"/>
          <xdr:cNvSpPr txBox="1"/>
        </xdr:nvSpPr>
        <xdr:spPr bwMode="auto">
          <a:xfrm>
            <a:off x="5556789" y="6381749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01.07.16</a:t>
            </a:r>
          </a:p>
        </xdr:txBody>
      </xdr:sp>
      <xdr:sp macro="" textlink="">
        <xdr:nvSpPr>
          <xdr:cNvPr id="56" name="дата2"/>
          <xdr:cNvSpPr txBox="1"/>
        </xdr:nvSpPr>
        <xdr:spPr bwMode="auto">
          <a:xfrm>
            <a:off x="5538868" y="6562724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01.07.16</a:t>
            </a:r>
          </a:p>
        </xdr:txBody>
      </xdr:sp>
      <xdr:sp macro="" textlink="">
        <xdr:nvSpPr>
          <xdr:cNvPr id="57" name="дата3"/>
          <xdr:cNvSpPr txBox="1"/>
        </xdr:nvSpPr>
        <xdr:spPr bwMode="auto">
          <a:xfrm>
            <a:off x="5544841" y="674369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01.07.16</a:t>
            </a:r>
          </a:p>
        </xdr:txBody>
      </xdr:sp>
      <xdr:sp macro="" textlink="">
        <xdr:nvSpPr>
          <xdr:cNvPr id="58" name="дата4"/>
          <xdr:cNvSpPr txBox="1"/>
        </xdr:nvSpPr>
        <xdr:spPr bwMode="auto">
          <a:xfrm>
            <a:off x="5544842" y="6915149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01.07.16</a:t>
            </a:r>
          </a:p>
        </xdr:txBody>
      </xdr:sp>
      <xdr:sp macro="" textlink="">
        <xdr:nvSpPr>
          <xdr:cNvPr id="59" name="дата5"/>
          <xdr:cNvSpPr txBox="1"/>
        </xdr:nvSpPr>
        <xdr:spPr bwMode="auto">
          <a:xfrm>
            <a:off x="5550816" y="7102098"/>
            <a:ext cx="44767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01.07.16</a:t>
            </a:r>
          </a:p>
        </xdr:txBody>
      </xdr:sp>
      <xdr:sp macro="" textlink="">
        <xdr:nvSpPr>
          <xdr:cNvPr id="60" name="TextBox 59"/>
          <xdr:cNvSpPr txBox="1"/>
        </xdr:nvSpPr>
        <xdr:spPr bwMode="auto">
          <a:xfrm>
            <a:off x="3634025" y="6381749"/>
            <a:ext cx="648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Разраб.</a:t>
            </a:r>
          </a:p>
        </xdr:txBody>
      </xdr:sp>
      <xdr:sp macro="" textlink="">
        <xdr:nvSpPr>
          <xdr:cNvPr id="61" name="Разработал"/>
          <xdr:cNvSpPr txBox="1"/>
        </xdr:nvSpPr>
        <xdr:spPr bwMode="auto">
          <a:xfrm>
            <a:off x="4310299" y="6391274"/>
            <a:ext cx="756000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Лежеников</a:t>
            </a:r>
          </a:p>
        </xdr:txBody>
      </xdr:sp>
      <xdr:sp macro="" textlink="">
        <xdr:nvSpPr>
          <xdr:cNvPr id="62" name="TextBox 61"/>
          <xdr:cNvSpPr txBox="1"/>
        </xdr:nvSpPr>
        <xdr:spPr bwMode="auto">
          <a:xfrm>
            <a:off x="3634025" y="656272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Разраб.</a:t>
            </a:r>
          </a:p>
        </xdr:txBody>
      </xdr:sp>
      <xdr:sp macro="" textlink="">
        <xdr:nvSpPr>
          <xdr:cNvPr id="63" name="TextBox 62"/>
          <xdr:cNvSpPr txBox="1"/>
        </xdr:nvSpPr>
        <xdr:spPr bwMode="auto">
          <a:xfrm>
            <a:off x="3634025" y="6743700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Зам.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нач. от.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4" name="TextBox 63"/>
          <xdr:cNvSpPr txBox="1"/>
        </xdr:nvSpPr>
        <xdr:spPr bwMode="auto">
          <a:xfrm>
            <a:off x="3634025" y="6924675"/>
            <a:ext cx="648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Нач. отд.</a:t>
            </a:r>
          </a:p>
        </xdr:txBody>
      </xdr:sp>
      <xdr:sp macro="" textlink="">
        <xdr:nvSpPr>
          <xdr:cNvPr id="65" name="TextBox 64"/>
          <xdr:cNvSpPr txBox="1"/>
        </xdr:nvSpPr>
        <xdr:spPr bwMode="auto">
          <a:xfrm>
            <a:off x="3642580" y="7096125"/>
            <a:ext cx="540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Н. контр.</a:t>
            </a:r>
          </a:p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66" name="Проверил"/>
          <xdr:cNvSpPr txBox="1"/>
        </xdr:nvSpPr>
        <xdr:spPr bwMode="auto">
          <a:xfrm>
            <a:off x="4310300" y="6572250"/>
            <a:ext cx="756000" cy="180975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Шпаков</a:t>
            </a:r>
          </a:p>
        </xdr:txBody>
      </xdr:sp>
      <xdr:sp macro="" textlink="">
        <xdr:nvSpPr>
          <xdr:cNvPr id="67" name="Нач_отд"/>
          <xdr:cNvSpPr txBox="1"/>
        </xdr:nvSpPr>
        <xdr:spPr bwMode="auto">
          <a:xfrm>
            <a:off x="4305299" y="6743699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Алтухов</a:t>
            </a:r>
          </a:p>
        </xdr:txBody>
      </xdr:sp>
      <xdr:sp macro="" textlink="">
        <xdr:nvSpPr>
          <xdr:cNvPr id="68" name="Н_контр"/>
          <xdr:cNvSpPr txBox="1"/>
        </xdr:nvSpPr>
        <xdr:spPr bwMode="auto">
          <a:xfrm>
            <a:off x="4310300" y="692467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Лысенков</a:t>
            </a:r>
          </a:p>
        </xdr:txBody>
      </xdr:sp>
      <xdr:sp macro="" textlink="">
        <xdr:nvSpPr>
          <xdr:cNvPr id="69" name="Утвердил"/>
          <xdr:cNvSpPr txBox="1"/>
        </xdr:nvSpPr>
        <xdr:spPr bwMode="auto">
          <a:xfrm>
            <a:off x="4305300" y="7096124"/>
            <a:ext cx="756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Добровольский</a:t>
            </a:r>
          </a:p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cxnSp macro="">
        <xdr:nvCxnSpPr>
          <xdr:cNvPr id="70" name="Прямая соединительная линия 69"/>
          <xdr:cNvCxnSpPr/>
        </xdr:nvCxnSpPr>
        <xdr:spPr>
          <a:xfrm flipH="1">
            <a:off x="3623530" y="5829300"/>
            <a:ext cx="2340000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7" name="TextBox 76"/>
          <xdr:cNvSpPr txBox="1"/>
        </xdr:nvSpPr>
        <xdr:spPr bwMode="auto">
          <a:xfrm>
            <a:off x="9040481" y="6390629"/>
            <a:ext cx="540000" cy="180000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134" name="дата1"/>
          <xdr:cNvSpPr txBox="1"/>
        </xdr:nvSpPr>
        <xdr:spPr bwMode="auto">
          <a:xfrm>
            <a:off x="9638088" y="4128244"/>
            <a:ext cx="619545" cy="21286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78" name="TextBox 77"/>
          <xdr:cNvSpPr txBox="1"/>
        </xdr:nvSpPr>
        <xdr:spPr bwMode="auto">
          <a:xfrm>
            <a:off x="3641349" y="6000656"/>
            <a:ext cx="1729505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en-US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 a4   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Все</a:t>
            </a:r>
            <a:r>
              <a:rPr lang="ru-RU" sz="11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    </a:t>
            </a:r>
            <a:r>
              <a:rPr lang="ru-RU" sz="9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4550-50.034.</a:t>
            </a:r>
            <a:r>
              <a:rPr lang="en-US" sz="900" b="0" i="1" strike="noStrike" baseline="0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4996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  <xdr:sp macro="" textlink="">
        <xdr:nvSpPr>
          <xdr:cNvPr id="79" name="дата1"/>
          <xdr:cNvSpPr txBox="1"/>
        </xdr:nvSpPr>
        <xdr:spPr bwMode="auto">
          <a:xfrm>
            <a:off x="5534819" y="6007984"/>
            <a:ext cx="489682" cy="180976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t">
            <a:noAutofit/>
          </a:bodyPr>
          <a:lstStyle/>
          <a:p>
            <a:pPr algn="l"/>
            <a:r>
              <a:rPr lang="en-US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27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.</a:t>
            </a:r>
            <a:r>
              <a:rPr lang="en-US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01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.1</a:t>
            </a:r>
            <a:r>
              <a:rPr lang="en-US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7</a:t>
            </a:r>
            <a:endParaRPr lang="ru-RU" sz="1100" b="0" i="1" strike="noStrike">
              <a:solidFill>
                <a:srgbClr val="000000"/>
              </a:solidFill>
              <a:latin typeface="GOST 2.304 type A" panose="020B0500000000000000" pitchFamily="34" charset="0"/>
              <a:ea typeface="+mn-ea"/>
              <a:cs typeface="Arial" pitchFamily="34" charset="0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10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11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12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13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14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15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65923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16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17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18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19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3" name="Прямая соединительная линия 2"/>
        <xdr:cNvCxnSpPr/>
      </xdr:nvCxnSpPr>
      <xdr:spPr>
        <a:xfrm>
          <a:off x="10325100" y="1344132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10325100" y="7362825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6" name="Группа 5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7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8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10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11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Прямая соединительная линия 17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Прямая соединительная линия 50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9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20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8" name="TextBox 37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1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2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23" name="TextBox 22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4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5" name="Прямая соединительная линия 24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Прямая соединительная линия 36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55" name="Прямая соединительная линия 54"/>
        <xdr:cNvCxnSpPr/>
      </xdr:nvCxnSpPr>
      <xdr:spPr>
        <a:xfrm>
          <a:off x="10248900" y="1323975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20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21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22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23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24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25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29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28</xdr:row>
      <xdr:rowOff>276225</xdr:rowOff>
    </xdr:from>
    <xdr:to>
      <xdr:col>21</xdr:col>
      <xdr:colOff>865806</xdr:colOff>
      <xdr:row>29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26</xdr:row>
      <xdr:rowOff>0</xdr:rowOff>
    </xdr:from>
    <xdr:to>
      <xdr:col>22</xdr:col>
      <xdr:colOff>0</xdr:colOff>
      <xdr:row>29</xdr:row>
      <xdr:rowOff>28574</xdr:rowOff>
    </xdr:to>
    <xdr:grpSp>
      <xdr:nvGrpSpPr>
        <xdr:cNvPr id="18" name="group_2"/>
        <xdr:cNvGrpSpPr/>
      </xdr:nvGrpSpPr>
      <xdr:grpSpPr>
        <a:xfrm>
          <a:off x="3607376" y="6403848"/>
          <a:ext cx="6626284" cy="854963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26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28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27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28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29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30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31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32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33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34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35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36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</a:t>
            </a:r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7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</a:t>
            </a:r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8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3</a:t>
            </a:r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9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40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4</a:t>
            </a:r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1207" y="0"/>
          <a:ext cx="5267394" cy="638077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576515" y="6477759"/>
          <a:ext cx="6681910" cy="913640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10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>
                <a:latin typeface="GOST 2.304 type A" panose="020B0500000000000000" pitchFamily="34" charset="0"/>
                <a:cs typeface="Arial" pitchFamily="34" charset="0"/>
              </a:rPr>
              <a:t>5</a:t>
            </a: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6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7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8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6</xdr:row>
      <xdr:rowOff>1107</xdr:rowOff>
    </xdr:from>
    <xdr:to>
      <xdr:col>0</xdr:col>
      <xdr:colOff>19050</xdr:colOff>
      <xdr:row>28</xdr:row>
      <xdr:rowOff>19050</xdr:rowOff>
    </xdr:to>
    <xdr:cxnSp macro="">
      <xdr:nvCxnSpPr>
        <xdr:cNvPr id="2" name="Прямая соединительная линия 1"/>
        <xdr:cNvCxnSpPr/>
      </xdr:nvCxnSpPr>
      <xdr:spPr>
        <a:xfrm>
          <a:off x="9525" y="1344132"/>
          <a:ext cx="9525" cy="603774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27</xdr:row>
      <xdr:rowOff>276225</xdr:rowOff>
    </xdr:from>
    <xdr:to>
      <xdr:col>21</xdr:col>
      <xdr:colOff>865806</xdr:colOff>
      <xdr:row>28</xdr:row>
      <xdr:rowOff>1108</xdr:rowOff>
    </xdr:to>
    <xdr:cxnSp macro="">
      <xdr:nvCxnSpPr>
        <xdr:cNvPr id="3" name="Прямая соединительная линия 2"/>
        <xdr:cNvCxnSpPr/>
      </xdr:nvCxnSpPr>
      <xdr:spPr>
        <a:xfrm flipH="1" flipV="1">
          <a:off x="9525" y="7353300"/>
          <a:ext cx="10247931" cy="10633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11207</xdr:colOff>
      <xdr:row>0</xdr:row>
      <xdr:rowOff>0</xdr:rowOff>
    </xdr:from>
    <xdr:to>
      <xdr:col>8</xdr:col>
      <xdr:colOff>192251</xdr:colOff>
      <xdr:row>3</xdr:row>
      <xdr:rowOff>9427</xdr:rowOff>
    </xdr:to>
    <xdr:grpSp>
      <xdr:nvGrpSpPr>
        <xdr:cNvPr id="4" name="Группа 3"/>
        <xdr:cNvGrpSpPr/>
      </xdr:nvGrpSpPr>
      <xdr:grpSpPr>
        <a:xfrm>
          <a:off x="12350" y="0"/>
          <a:ext cx="5268537" cy="617122"/>
          <a:chOff x="1" y="1"/>
          <a:chExt cx="5274118" cy="483879"/>
        </a:xfrm>
      </xdr:grpSpPr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1" y="42648"/>
            <a:ext cx="901045" cy="184843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Инв.№ подл.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901046" y="51450"/>
            <a:ext cx="1273477" cy="176041"/>
          </a:xfrm>
          <a:prstGeom prst="rect">
            <a:avLst/>
          </a:prstGeom>
          <a:noFill/>
          <a:ln w="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7" name="Text Box 4"/>
          <xdr:cNvSpPr txBox="1">
            <a:spLocks noChangeArrowheads="1"/>
          </xdr:cNvSpPr>
        </xdr:nvSpPr>
        <xdr:spPr bwMode="auto">
          <a:xfrm>
            <a:off x="217452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Взам.инв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</a:t>
            </a:r>
          </a:p>
        </xdr:txBody>
      </xdr:sp>
      <xdr:sp macro="" textlink="">
        <xdr:nvSpPr>
          <xdr:cNvPr id="8" name="Text Box 5"/>
          <xdr:cNvSpPr txBox="1">
            <a:spLocks noChangeArrowheads="1"/>
          </xdr:cNvSpPr>
        </xdr:nvSpPr>
        <xdr:spPr bwMode="auto">
          <a:xfrm>
            <a:off x="4000642" y="51450"/>
            <a:ext cx="1273477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Подпись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 и дата</a:t>
            </a:r>
          </a:p>
        </xdr:txBody>
      </xdr:sp>
      <xdr:sp macro="" textlink="">
        <xdr:nvSpPr>
          <xdr:cNvPr id="9" name="Text Box 6"/>
          <xdr:cNvSpPr txBox="1">
            <a:spLocks noChangeArrowheads="1"/>
          </xdr:cNvSpPr>
        </xdr:nvSpPr>
        <xdr:spPr bwMode="auto">
          <a:xfrm>
            <a:off x="3087583" y="51450"/>
            <a:ext cx="901045" cy="176041"/>
          </a:xfrm>
          <a:prstGeom prst="rect">
            <a:avLst/>
          </a:prstGeom>
          <a:noFill/>
          <a:ln w="12700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Инв</a:t>
            </a:r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cs typeface="Arial" pitchFamily="34" charset="0"/>
              </a:rPr>
              <a:t>.№дубл.</a:t>
            </a:r>
          </a:p>
        </xdr:txBody>
      </xdr:sp>
      <xdr:cxnSp macro="">
        <xdr:nvCxnSpPr>
          <xdr:cNvPr id="10" name="Прямая соединительная линия 9"/>
          <xdr:cNvCxnSpPr/>
        </xdr:nvCxnSpPr>
        <xdr:spPr>
          <a:xfrm flipH="1" flipV="1">
            <a:off x="6402" y="989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Прямая соединительная линия 10"/>
          <xdr:cNvCxnSpPr/>
        </xdr:nvCxnSpPr>
        <xdr:spPr>
          <a:xfrm flipH="1" flipV="1">
            <a:off x="5254913" y="2"/>
            <a:ext cx="420" cy="47416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Прямая соединительная линия 11"/>
          <xdr:cNvCxnSpPr/>
        </xdr:nvCxnSpPr>
        <xdr:spPr>
          <a:xfrm flipH="1" flipV="1">
            <a:off x="6414" y="235329"/>
            <a:ext cx="5254493" cy="246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Прямая соединительная линия 12"/>
          <xdr:cNvCxnSpPr/>
        </xdr:nvCxnSpPr>
        <xdr:spPr>
          <a:xfrm flipH="1" flipV="1">
            <a:off x="3991093" y="9806"/>
            <a:ext cx="3293" cy="474074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Прямая соединительная линия 13"/>
          <xdr:cNvCxnSpPr/>
        </xdr:nvCxnSpPr>
        <xdr:spPr>
          <a:xfrm flipH="1" flipV="1">
            <a:off x="3081949" y="2"/>
            <a:ext cx="3816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Прямая соединительная линия 14"/>
          <xdr:cNvCxnSpPr/>
        </xdr:nvCxnSpPr>
        <xdr:spPr>
          <a:xfrm flipH="1" flipV="1">
            <a:off x="2171291" y="9807"/>
            <a:ext cx="6" cy="469877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Прямая соединительная линия 15"/>
          <xdr:cNvCxnSpPr/>
        </xdr:nvCxnSpPr>
        <xdr:spPr>
          <a:xfrm flipV="1">
            <a:off x="891040" y="2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Прямая соединительная линия 16"/>
          <xdr:cNvCxnSpPr/>
        </xdr:nvCxnSpPr>
        <xdr:spPr>
          <a:xfrm flipV="1">
            <a:off x="2766" y="1"/>
            <a:ext cx="5331" cy="479683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404690</xdr:colOff>
      <xdr:row>24</xdr:row>
      <xdr:rowOff>257934</xdr:rowOff>
    </xdr:from>
    <xdr:to>
      <xdr:col>22</xdr:col>
      <xdr:colOff>0</xdr:colOff>
      <xdr:row>28</xdr:row>
      <xdr:rowOff>28574</xdr:rowOff>
    </xdr:to>
    <xdr:grpSp>
      <xdr:nvGrpSpPr>
        <xdr:cNvPr id="18" name="group_2"/>
        <xdr:cNvGrpSpPr/>
      </xdr:nvGrpSpPr>
      <xdr:grpSpPr>
        <a:xfrm>
          <a:off x="3607376" y="6256779"/>
          <a:ext cx="6626284" cy="881636"/>
          <a:chOff x="3560541" y="6582534"/>
          <a:chExt cx="6916867" cy="875540"/>
        </a:xfrm>
      </xdr:grpSpPr>
      <xdr:grpSp>
        <xdr:nvGrpSpPr>
          <xdr:cNvPr id="19" name="Группа 64"/>
          <xdr:cNvGrpSpPr>
            <a:grpSpLocks/>
          </xdr:cNvGrpSpPr>
        </xdr:nvGrpSpPr>
        <xdr:grpSpPr bwMode="auto">
          <a:xfrm>
            <a:off x="3560541" y="7237773"/>
            <a:ext cx="2472023" cy="201272"/>
            <a:chOff x="3533371" y="7484390"/>
            <a:chExt cx="2204421" cy="189339"/>
          </a:xfrm>
        </xdr:grpSpPr>
        <xdr:sp macro="" textlink="">
          <xdr:nvSpPr>
            <xdr:cNvPr id="37" name="TextBox 36"/>
            <xdr:cNvSpPr txBox="1"/>
          </xdr:nvSpPr>
          <xdr:spPr>
            <a:xfrm>
              <a:off x="3533371" y="7485488"/>
              <a:ext cx="321028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Изм</a:t>
              </a:r>
              <a:r>
                <a:rPr lang="ru-RU" sz="1100">
                  <a:latin typeface="GOST 2.304 type A" panose="020B0500000000000000" pitchFamily="34" charset="0"/>
                </a:rPr>
                <a:t>.</a:t>
              </a:r>
            </a:p>
          </xdr:txBody>
        </xdr:sp>
        <xdr:sp macro="" textlink="">
          <xdr:nvSpPr>
            <xdr:cNvPr id="38" name="TextBox 37"/>
            <xdr:cNvSpPr txBox="1"/>
          </xdr:nvSpPr>
          <xdr:spPr>
            <a:xfrm>
              <a:off x="4293824" y="7484390"/>
              <a:ext cx="538651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№ докум.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4870946" y="7488950"/>
              <a:ext cx="484049" cy="17327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ctr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Подп.</a:t>
              </a:r>
              <a:endParaRPr lang="ru-RU" sz="1100">
                <a:latin typeface="GOST 2.304 type A" panose="020B0500000000000000" pitchFamily="34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5362929" y="7488950"/>
              <a:ext cx="374863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Дата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3859479" y="7493014"/>
              <a:ext cx="364226" cy="180715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wrap="square" lIns="0" rIns="0" rtlCol="0" anchor="t">
              <a:noAutofit/>
            </a:bodyPr>
            <a:lstStyle/>
            <a:p>
              <a:pPr algn="l"/>
              <a:r>
                <a:rPr lang="ru-RU" sz="1100" b="0" i="1" strike="noStrike">
                  <a:solidFill>
                    <a:srgbClr val="000000"/>
                  </a:solidFill>
                  <a:latin typeface="GOST 2.304 type A" panose="020B0500000000000000" pitchFamily="34" charset="0"/>
                  <a:ea typeface="+mn-ea"/>
                  <a:cs typeface="Arial" pitchFamily="34" charset="0"/>
                </a:rPr>
                <a:t> Лист</a:t>
              </a:r>
            </a:p>
          </xdr:txBody>
        </xdr:sp>
      </xdr:grpSp>
      <xdr:sp macro="" textlink="">
        <xdr:nvSpPr>
          <xdr:cNvPr id="20" name="Шифр_документа"/>
          <xdr:cNvSpPr txBox="1"/>
        </xdr:nvSpPr>
        <xdr:spPr bwMode="auto">
          <a:xfrm>
            <a:off x="6012420" y="6886951"/>
            <a:ext cx="3944745" cy="57112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800" b="1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4550-50.362152.20.008</a:t>
            </a:r>
          </a:p>
        </xdr:txBody>
      </xdr:sp>
      <xdr:sp macro="" textlink="">
        <xdr:nvSpPr>
          <xdr:cNvPr id="21" name="Н_листа"/>
          <xdr:cNvSpPr txBox="1"/>
        </xdr:nvSpPr>
        <xdr:spPr bwMode="auto">
          <a:xfrm>
            <a:off x="10108166" y="7163914"/>
            <a:ext cx="360695" cy="276293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en-US" sz="1100">
                <a:latin typeface="GOST 2.304 type A" panose="020B0500000000000000" pitchFamily="34" charset="0"/>
                <a:cs typeface="Arial" pitchFamily="34" charset="0"/>
              </a:rPr>
              <a:t>9</a:t>
            </a:r>
            <a:endParaRPr lang="ru-RU" sz="1100">
              <a:latin typeface="GOST 2.304 type A" panose="020B0500000000000000" pitchFamily="34" charset="0"/>
              <a:cs typeface="Arial" pitchFamily="34" charset="0"/>
            </a:endParaRPr>
          </a:p>
        </xdr:txBody>
      </xdr:sp>
      <xdr:sp macro="" textlink="">
        <xdr:nvSpPr>
          <xdr:cNvPr id="22" name="TextBox 21"/>
          <xdr:cNvSpPr txBox="1"/>
        </xdr:nvSpPr>
        <xdr:spPr bwMode="auto">
          <a:xfrm>
            <a:off x="10097688" y="6889249"/>
            <a:ext cx="360000" cy="262882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algn="ctr"/>
            <a:r>
              <a:rPr lang="ru-RU" sz="1100" b="0" i="1" strike="noStrike">
                <a:solidFill>
                  <a:srgbClr val="000000"/>
                </a:solidFill>
                <a:latin typeface="GOST 2.304 type A" panose="020B0500000000000000" pitchFamily="34" charset="0"/>
                <a:ea typeface="+mn-ea"/>
                <a:cs typeface="Arial" pitchFamily="34" charset="0"/>
              </a:rPr>
              <a:t>Лист</a:t>
            </a:r>
          </a:p>
        </xdr:txBody>
      </xdr:sp>
      <xdr:sp macro="" textlink="">
        <xdr:nvSpPr>
          <xdr:cNvPr id="23" name="Шифр_по_СТП"/>
          <xdr:cNvSpPr txBox="1"/>
        </xdr:nvSpPr>
        <xdr:spPr bwMode="auto">
          <a:xfrm>
            <a:off x="6010121" y="6582534"/>
            <a:ext cx="4330561" cy="305004"/>
          </a:xfrm>
          <a:prstGeom prst="rect">
            <a:avLst/>
          </a:prstGeom>
          <a:noFill/>
          <a:ln w="12700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lIns="0" rIns="0" rtlCol="0" anchor="ctr">
            <a:noAutofit/>
          </a:bodyPr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400" b="0" i="1" u="none" strike="noStrike" kern="0" cap="none" spc="0" normalizeH="0" baseline="0" noProof="0">
                <a:ln>
                  <a:noFill/>
                </a:ln>
                <a:solidFill>
                  <a:srgbClr val="000000"/>
                </a:solidFill>
                <a:effectLst/>
                <a:uLnTx/>
                <a:uFillTx/>
                <a:latin typeface="GOST 2.304 type A" panose="020B0500000000000000" pitchFamily="34" charset="0"/>
                <a:ea typeface="+mn-ea"/>
                <a:cs typeface="Arial" pitchFamily="34" charset="0"/>
              </a:rPr>
              <a:t>4550.50.ГС00.001.0001.362152.20.008</a:t>
            </a:r>
          </a:p>
        </xdr:txBody>
      </xdr:sp>
      <xdr:cxnSp macro="">
        <xdr:nvCxnSpPr>
          <xdr:cNvPr id="24" name="Прямая соединительная линия 23"/>
          <xdr:cNvCxnSpPr/>
        </xdr:nvCxnSpPr>
        <xdr:spPr>
          <a:xfrm flipH="1">
            <a:off x="3566989" y="6893714"/>
            <a:ext cx="0" cy="553638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Прямая соединительная линия 24"/>
          <xdr:cNvCxnSpPr/>
        </xdr:nvCxnSpPr>
        <xdr:spPr>
          <a:xfrm flipH="1">
            <a:off x="3916890" y="689456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6" name="Прямая соединительная линия 25"/>
          <xdr:cNvCxnSpPr/>
        </xdr:nvCxnSpPr>
        <xdr:spPr>
          <a:xfrm flipH="1">
            <a:off x="4337226" y="6888279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Прямая соединительная линия 26"/>
          <xdr:cNvCxnSpPr/>
        </xdr:nvCxnSpPr>
        <xdr:spPr>
          <a:xfrm flipH="1">
            <a:off x="5113337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" name="Прямая соединительная линия 27"/>
          <xdr:cNvCxnSpPr/>
        </xdr:nvCxnSpPr>
        <xdr:spPr>
          <a:xfrm flipH="1">
            <a:off x="5576606" y="688759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9" name="Прямая соединительная линия 28"/>
          <xdr:cNvCxnSpPr/>
        </xdr:nvCxnSpPr>
        <xdr:spPr>
          <a:xfrm flipH="1">
            <a:off x="6003188" y="6598796"/>
            <a:ext cx="0" cy="828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Прямая соединительная линия 29"/>
          <xdr:cNvCxnSpPr/>
        </xdr:nvCxnSpPr>
        <xdr:spPr>
          <a:xfrm flipH="1">
            <a:off x="6005503" y="6889151"/>
            <a:ext cx="447190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Прямая соединительная линия 30"/>
          <xdr:cNvCxnSpPr/>
        </xdr:nvCxnSpPr>
        <xdr:spPr>
          <a:xfrm flipH="1">
            <a:off x="3568862" y="707204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" name="Прямая соединительная линия 31"/>
          <xdr:cNvCxnSpPr/>
        </xdr:nvCxnSpPr>
        <xdr:spPr>
          <a:xfrm flipH="1">
            <a:off x="3568862" y="7250951"/>
            <a:ext cx="2422282" cy="1"/>
          </a:xfrm>
          <a:prstGeom prst="line">
            <a:avLst/>
          </a:prstGeom>
          <a:ln w="127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3" name="Прямая соединительная линия 32"/>
          <xdr:cNvCxnSpPr/>
        </xdr:nvCxnSpPr>
        <xdr:spPr>
          <a:xfrm flipH="1">
            <a:off x="6003247" y="6592825"/>
            <a:ext cx="4471905" cy="1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Прямая соединительная линия 33"/>
          <xdr:cNvCxnSpPr/>
        </xdr:nvCxnSpPr>
        <xdr:spPr>
          <a:xfrm flipH="1">
            <a:off x="10099766" y="6885303"/>
            <a:ext cx="0" cy="54000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Прямая соединительная линия 34"/>
          <xdr:cNvCxnSpPr/>
        </xdr:nvCxnSpPr>
        <xdr:spPr>
          <a:xfrm flipH="1">
            <a:off x="10103673" y="7139724"/>
            <a:ext cx="37373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Прямая соединительная линия 35"/>
          <xdr:cNvCxnSpPr/>
        </xdr:nvCxnSpPr>
        <xdr:spPr>
          <a:xfrm flipH="1">
            <a:off x="3565016" y="6890861"/>
            <a:ext cx="2429279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857250</xdr:colOff>
      <xdr:row>5</xdr:row>
      <xdr:rowOff>180975</xdr:rowOff>
    </xdr:from>
    <xdr:to>
      <xdr:col>22</xdr:col>
      <xdr:colOff>0</xdr:colOff>
      <xdr:row>27</xdr:row>
      <xdr:rowOff>284643</xdr:rowOff>
    </xdr:to>
    <xdr:cxnSp macro="">
      <xdr:nvCxnSpPr>
        <xdr:cNvPr id="42" name="Прямая соединительная линия 41"/>
        <xdr:cNvCxnSpPr/>
      </xdr:nvCxnSpPr>
      <xdr:spPr>
        <a:xfrm>
          <a:off x="10248900" y="1314450"/>
          <a:ext cx="9525" cy="6047268"/>
        </a:xfrm>
        <a:prstGeom prst="lin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вый"/>
      <sheetName val="Лист2"/>
      <sheetName val="Лист3"/>
      <sheetName val="группа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</sheetPr>
  <dimension ref="A1:U34"/>
  <sheetViews>
    <sheetView tabSelected="1" view="pageLayout" topLeftCell="A8" zoomScale="130" zoomScaleNormal="100" zoomScaleSheetLayoutView="100" zoomScalePageLayoutView="130" workbookViewId="0">
      <selection activeCell="E17" sqref="E17"/>
    </sheetView>
  </sheetViews>
  <sheetFormatPr defaultRowHeight="12.75" x14ac:dyDescent="0.2"/>
  <cols>
    <col min="1" max="1" width="6.85546875" style="1" customWidth="1"/>
    <col min="2" max="2" width="17" style="1" customWidth="1"/>
    <col min="3" max="3" width="8.5703125" style="1" customWidth="1"/>
    <col min="4" max="4" width="14.7109375" style="1" customWidth="1"/>
    <col min="5" max="5" width="9.85546875" style="1" customWidth="1"/>
    <col min="6" max="8" width="8.5703125" style="1" customWidth="1"/>
    <col min="9" max="9" width="4.28515625" style="1" customWidth="1"/>
    <col min="10" max="10" width="5.140625" style="1" customWidth="1"/>
    <col min="11" max="11" width="3.28515625" style="1" customWidth="1"/>
    <col min="12" max="12" width="5.85546875" style="1" customWidth="1"/>
    <col min="13" max="13" width="1.5703125" style="1" customWidth="1"/>
    <col min="14" max="14" width="3.140625" style="1" customWidth="1"/>
    <col min="15" max="15" width="1.85546875" style="1" customWidth="1"/>
    <col min="16" max="16" width="33.140625" style="1" customWidth="1"/>
    <col min="17" max="17" width="2.7109375" style="1" customWidth="1"/>
    <col min="18" max="16384" width="9.140625" style="1"/>
  </cols>
  <sheetData>
    <row r="1" spans="1:19" ht="45.75" hidden="1" customHeight="1" x14ac:dyDescent="0.2"/>
    <row r="2" spans="1:19" ht="14.2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3"/>
    </row>
    <row r="3" spans="1:19" ht="19.899999999999999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3"/>
    </row>
    <row r="4" spans="1:19" ht="16.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ht="18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ht="22.7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ht="22.7" customHeight="1" thickBot="1" x14ac:dyDescent="0.25">
      <c r="A7" s="2"/>
      <c r="B7" s="2"/>
      <c r="C7" s="2"/>
      <c r="D7" s="2"/>
      <c r="E7" s="2"/>
      <c r="F7" s="2"/>
      <c r="M7" s="2"/>
      <c r="N7" s="2"/>
      <c r="O7" s="2"/>
      <c r="P7" s="2"/>
      <c r="Q7" s="2"/>
    </row>
    <row r="8" spans="1:19" ht="22.7" customHeight="1" thickBot="1" x14ac:dyDescent="0.25">
      <c r="A8" s="142" t="s">
        <v>499</v>
      </c>
      <c r="B8" s="143"/>
      <c r="C8" s="143"/>
      <c r="D8" s="143"/>
      <c r="E8" s="143"/>
      <c r="F8" s="143"/>
      <c r="G8" s="143"/>
      <c r="H8" s="143"/>
      <c r="M8" s="2"/>
      <c r="N8" s="2"/>
      <c r="O8" s="2"/>
      <c r="P8" s="2"/>
      <c r="Q8" s="2"/>
    </row>
    <row r="9" spans="1:19" ht="20.25" customHeight="1" thickBot="1" x14ac:dyDescent="0.25">
      <c r="A9" s="88"/>
      <c r="B9" s="88"/>
      <c r="C9" s="89">
        <v>2</v>
      </c>
      <c r="D9" s="87" t="s">
        <v>500</v>
      </c>
      <c r="E9" s="70">
        <v>8.5999999999999993E-2</v>
      </c>
      <c r="F9" s="8">
        <v>12.481999999999999</v>
      </c>
      <c r="G9" s="8">
        <v>4.7</v>
      </c>
      <c r="H9" s="8">
        <v>3.3479999999999999</v>
      </c>
      <c r="I9" s="4"/>
      <c r="J9" s="5"/>
      <c r="K9" s="5"/>
      <c r="L9" s="6"/>
      <c r="M9" s="2"/>
      <c r="N9" s="2"/>
      <c r="O9" s="2"/>
      <c r="P9" s="2"/>
      <c r="Q9" s="2"/>
    </row>
    <row r="10" spans="1:19" ht="27.75" customHeight="1" thickBot="1" x14ac:dyDescent="0.25">
      <c r="A10" s="144" t="s">
        <v>501</v>
      </c>
      <c r="B10" s="144"/>
      <c r="C10" s="144"/>
      <c r="D10" s="144"/>
      <c r="E10" s="144"/>
      <c r="F10" s="144"/>
      <c r="G10" s="144"/>
      <c r="H10" s="144"/>
      <c r="I10" s="4"/>
      <c r="J10" s="5"/>
      <c r="K10" s="5"/>
      <c r="L10" s="6"/>
      <c r="M10" s="2"/>
      <c r="N10" s="2"/>
      <c r="O10" s="2"/>
      <c r="P10" s="2"/>
      <c r="Q10" s="2"/>
    </row>
    <row r="11" spans="1:19" ht="27.75" customHeight="1" thickBot="1" x14ac:dyDescent="0.25">
      <c r="A11" s="8"/>
      <c r="B11" s="8"/>
      <c r="C11" s="8">
        <v>2</v>
      </c>
      <c r="D11" s="7" t="s">
        <v>498</v>
      </c>
      <c r="E11" s="141">
        <f>('2'!M10+'5'!M10+'6'!M10+'8'!M10+'9'!M10+'10'!M10+'12'!M10+'19'!M10+'19'!M16+'20'!M10+'21'!M10+'23'!M10+'26'!M9+'29'!M9+'30'!M9+'30'!M18+'30'!M22+'32'!M10+'34'!M10+'34'!M16+'34'!M21+'35'!M10+'35'!M16+'37'!M30+'38'!M30+'39'!M30+'40'!M31+'41'!M31+'36'!M10+'36'!M12)*0.001</f>
        <v>15.221997600000002</v>
      </c>
      <c r="F11" s="8">
        <v>31.68</v>
      </c>
      <c r="G11" s="8">
        <v>10.4</v>
      </c>
      <c r="H11" s="8">
        <v>4.76</v>
      </c>
      <c r="I11" s="2"/>
    </row>
    <row r="12" spans="1:19" ht="44.25" customHeight="1" thickBot="1" x14ac:dyDescent="0.25">
      <c r="A12" s="9" t="s">
        <v>0</v>
      </c>
      <c r="B12" s="9" t="s">
        <v>1</v>
      </c>
      <c r="C12" s="9" t="s">
        <v>2</v>
      </c>
      <c r="D12" s="147" t="s">
        <v>3</v>
      </c>
      <c r="E12" s="8" t="s">
        <v>4</v>
      </c>
      <c r="F12" s="8" t="s">
        <v>5</v>
      </c>
      <c r="G12" s="8" t="s">
        <v>6</v>
      </c>
      <c r="H12" s="8" t="s">
        <v>7</v>
      </c>
      <c r="I12" s="2"/>
    </row>
    <row r="13" spans="1:19" ht="15.75" customHeight="1" thickBot="1" x14ac:dyDescent="0.25">
      <c r="A13" s="8" t="s">
        <v>8</v>
      </c>
      <c r="B13" s="8" t="s">
        <v>9</v>
      </c>
      <c r="C13" s="8" t="s">
        <v>10</v>
      </c>
      <c r="D13" s="148"/>
      <c r="E13" s="8" t="s">
        <v>11</v>
      </c>
      <c r="F13" s="149" t="s">
        <v>12</v>
      </c>
      <c r="G13" s="150"/>
      <c r="H13" s="151"/>
      <c r="I13" s="2"/>
    </row>
    <row r="14" spans="1:19" ht="22.7" customHeight="1" thickBot="1" x14ac:dyDescent="0.25">
      <c r="A14" s="150" t="s">
        <v>13</v>
      </c>
      <c r="B14" s="152"/>
      <c r="C14" s="152"/>
      <c r="D14" s="152"/>
      <c r="E14" s="152"/>
      <c r="F14" s="152"/>
      <c r="G14" s="152"/>
      <c r="H14" s="153"/>
      <c r="I14" s="2"/>
    </row>
    <row r="15" spans="1:19" ht="22.7" customHeight="1" x14ac:dyDescent="0.2">
      <c r="A15" s="2"/>
      <c r="B15" s="2"/>
      <c r="C15" s="10"/>
      <c r="D15" s="10"/>
      <c r="E15" s="2"/>
      <c r="F15" s="2"/>
      <c r="G15" s="2"/>
      <c r="H15" s="2"/>
      <c r="I15" s="2"/>
    </row>
    <row r="16" spans="1:19" ht="30" customHeight="1" x14ac:dyDescent="0.2">
      <c r="A16" s="41"/>
      <c r="B16" s="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2"/>
      <c r="N16" s="2"/>
      <c r="O16" s="2"/>
      <c r="P16" s="11"/>
      <c r="Q16" s="2"/>
    </row>
    <row r="17" spans="1:21" ht="22.7" customHeight="1" x14ac:dyDescent="0.2">
      <c r="A17" s="2"/>
      <c r="B17" s="2"/>
      <c r="C17" s="10"/>
      <c r="D17" s="10"/>
      <c r="E17" s="10"/>
      <c r="F17" s="10"/>
      <c r="G17" s="10"/>
      <c r="H17" s="10"/>
      <c r="I17" s="10"/>
      <c r="J17" s="12"/>
      <c r="K17" s="12"/>
      <c r="L17" s="12"/>
      <c r="M17" s="2"/>
      <c r="N17" s="13"/>
      <c r="O17" s="2"/>
      <c r="P17" s="156"/>
      <c r="Q17" s="156"/>
    </row>
    <row r="18" spans="1:21" ht="8.25" customHeight="1" x14ac:dyDescent="0.2">
      <c r="A18" s="2"/>
      <c r="B18" s="2"/>
      <c r="C18" s="2"/>
      <c r="D18" s="2"/>
      <c r="E18" s="12"/>
      <c r="F18" s="12"/>
      <c r="G18" s="12"/>
      <c r="H18" s="12"/>
      <c r="I18" s="12"/>
      <c r="J18" s="12"/>
      <c r="K18" s="12"/>
      <c r="L18" s="12"/>
      <c r="M18" s="14"/>
      <c r="N18" s="2"/>
      <c r="O18" s="2"/>
      <c r="P18" s="154"/>
      <c r="Q18" s="154"/>
    </row>
    <row r="19" spans="1:21" ht="16.5" customHeight="1" x14ac:dyDescent="0.2">
      <c r="A19" s="2"/>
      <c r="B19" s="2"/>
      <c r="C19" s="15"/>
      <c r="D19" s="15"/>
      <c r="E19" s="15"/>
      <c r="F19" s="16"/>
      <c r="G19" s="16"/>
      <c r="H19" s="16"/>
      <c r="I19" s="17"/>
      <c r="J19" s="2"/>
      <c r="K19" s="2"/>
      <c r="L19" s="2"/>
      <c r="M19" s="14"/>
      <c r="N19" s="2"/>
      <c r="O19" s="2"/>
      <c r="P19" s="155"/>
      <c r="Q19" s="155"/>
    </row>
    <row r="20" spans="1:21" ht="12.75" customHeight="1" x14ac:dyDescent="0.2">
      <c r="A20" s="2"/>
      <c r="B20" s="2"/>
      <c r="C20" s="18"/>
      <c r="D20" s="18"/>
      <c r="E20" s="18"/>
      <c r="F20" s="4"/>
      <c r="G20" s="5"/>
      <c r="H20" s="5"/>
      <c r="I20" s="5"/>
      <c r="J20" s="2"/>
      <c r="K20" s="2"/>
      <c r="L20" s="2"/>
      <c r="N20" s="2"/>
      <c r="O20" s="2"/>
      <c r="P20" s="2"/>
      <c r="Q20" s="2"/>
    </row>
    <row r="21" spans="1:21" ht="12.75" customHeight="1" x14ac:dyDescent="0.2">
      <c r="A21" s="2"/>
      <c r="B21" s="2"/>
      <c r="C21" s="18"/>
      <c r="D21" s="18"/>
      <c r="E21" s="18"/>
      <c r="F21" s="5"/>
      <c r="G21" s="5"/>
      <c r="H21" s="5"/>
      <c r="I21" s="5"/>
      <c r="J21" s="2"/>
      <c r="K21" s="2"/>
      <c r="L21" s="2"/>
      <c r="M21" s="2"/>
      <c r="N21" s="19"/>
      <c r="O21" s="20"/>
      <c r="P21" s="2"/>
      <c r="Q21" s="2"/>
    </row>
    <row r="22" spans="1:21" ht="6.95" customHeight="1" x14ac:dyDescent="0.2">
      <c r="A22" s="2"/>
      <c r="B22" s="2"/>
      <c r="C22" s="15"/>
      <c r="D22" s="15"/>
      <c r="E22" s="15"/>
      <c r="F22" s="21"/>
      <c r="G22" s="22"/>
      <c r="H22" s="16"/>
      <c r="I22" s="16"/>
      <c r="J22" s="2"/>
      <c r="K22" s="23"/>
      <c r="L22" s="23"/>
      <c r="M22" s="23"/>
      <c r="N22" s="23"/>
      <c r="O22" s="23"/>
      <c r="P22" s="146"/>
      <c r="Q22" s="146"/>
    </row>
    <row r="23" spans="1:21" ht="15" x14ac:dyDescent="0.2">
      <c r="A23" s="2"/>
      <c r="B23" s="157"/>
      <c r="C23" s="156"/>
      <c r="D23" s="18"/>
      <c r="E23" s="18"/>
      <c r="F23" s="4"/>
      <c r="G23" s="5"/>
      <c r="H23" s="5"/>
      <c r="I23" s="6"/>
      <c r="J23" s="2"/>
      <c r="K23" s="23"/>
      <c r="L23" s="23"/>
      <c r="M23" s="23"/>
      <c r="N23" s="23"/>
      <c r="O23" s="23"/>
      <c r="P23" s="146"/>
      <c r="Q23" s="146"/>
    </row>
    <row r="24" spans="1:21" ht="6.95" customHeight="1" x14ac:dyDescent="0.2">
      <c r="A24" s="2"/>
      <c r="B24" s="2"/>
      <c r="C24" s="18"/>
      <c r="D24" s="18"/>
      <c r="E24" s="18"/>
      <c r="F24" s="4"/>
      <c r="G24" s="5"/>
      <c r="H24" s="5"/>
      <c r="I24" s="6"/>
      <c r="J24" s="2"/>
      <c r="K24" s="145"/>
      <c r="L24" s="145"/>
      <c r="M24" s="145"/>
      <c r="N24" s="145"/>
      <c r="O24" s="145"/>
      <c r="P24" s="162"/>
      <c r="Q24" s="162"/>
    </row>
    <row r="25" spans="1:21" ht="6.95" customHeight="1" x14ac:dyDescent="0.2">
      <c r="A25" s="2"/>
      <c r="B25" s="2"/>
      <c r="C25" s="18"/>
      <c r="D25" s="18"/>
      <c r="E25" s="18"/>
      <c r="F25" s="4"/>
      <c r="G25" s="5"/>
      <c r="H25" s="5"/>
      <c r="I25" s="6"/>
      <c r="J25" s="2"/>
      <c r="K25" s="145"/>
      <c r="L25" s="145"/>
      <c r="M25" s="145"/>
      <c r="N25" s="145"/>
      <c r="O25" s="145"/>
      <c r="P25" s="162"/>
      <c r="Q25" s="162"/>
      <c r="U25" s="1" t="s">
        <v>14</v>
      </c>
    </row>
    <row r="26" spans="1:21" ht="14.1" customHeight="1" x14ac:dyDescent="0.2">
      <c r="A26" s="2"/>
      <c r="B26" s="2"/>
      <c r="C26" s="18"/>
      <c r="D26" s="18"/>
      <c r="E26" s="18"/>
      <c r="F26" s="4"/>
      <c r="G26" s="5"/>
      <c r="H26" s="5"/>
      <c r="I26" s="5"/>
      <c r="J26" s="2"/>
      <c r="K26" s="24"/>
      <c r="L26" s="25"/>
      <c r="M26" s="26"/>
      <c r="N26" s="23"/>
      <c r="O26" s="27"/>
      <c r="P26" s="162"/>
      <c r="Q26" s="162"/>
    </row>
    <row r="27" spans="1:21" ht="6.95" customHeight="1" x14ac:dyDescent="0.2">
      <c r="A27" s="2"/>
      <c r="B27" s="2"/>
      <c r="C27" s="18"/>
      <c r="D27" s="18"/>
      <c r="E27" s="18"/>
      <c r="F27" s="4"/>
      <c r="G27" s="5"/>
      <c r="H27" s="5"/>
      <c r="I27" s="5"/>
      <c r="J27" s="2"/>
      <c r="K27" s="163"/>
      <c r="L27" s="163"/>
      <c r="M27" s="163"/>
      <c r="N27" s="163"/>
      <c r="O27" s="163"/>
      <c r="P27" s="162"/>
      <c r="Q27" s="162"/>
    </row>
    <row r="28" spans="1:21" ht="6.95" customHeight="1" x14ac:dyDescent="0.2">
      <c r="A28" s="2"/>
      <c r="B28" s="2"/>
      <c r="C28" s="28"/>
      <c r="D28" s="28"/>
      <c r="E28" s="28"/>
      <c r="F28" s="28"/>
      <c r="G28" s="28"/>
      <c r="H28" s="28"/>
      <c r="I28" s="28"/>
      <c r="J28" s="2"/>
      <c r="K28" s="163"/>
      <c r="L28" s="163"/>
      <c r="M28" s="163"/>
      <c r="N28" s="163"/>
      <c r="O28" s="163"/>
      <c r="P28" s="162"/>
      <c r="Q28" s="162"/>
    </row>
    <row r="29" spans="1:21" ht="14.1" customHeight="1" x14ac:dyDescent="0.2">
      <c r="A29" s="2"/>
      <c r="B29" s="2"/>
      <c r="C29" s="28"/>
      <c r="D29" s="28"/>
      <c r="E29" s="28"/>
      <c r="F29" s="28"/>
      <c r="G29" s="28"/>
      <c r="H29" s="28"/>
      <c r="I29" s="28"/>
      <c r="J29" s="2"/>
      <c r="K29" s="160"/>
      <c r="L29" s="160"/>
      <c r="M29" s="29"/>
      <c r="N29" s="29"/>
      <c r="O29" s="27"/>
      <c r="P29" s="161"/>
      <c r="Q29" s="25"/>
    </row>
    <row r="30" spans="1:21" ht="14.1" customHeight="1" x14ac:dyDescent="0.2">
      <c r="A30" s="2"/>
      <c r="B30" s="2"/>
      <c r="C30" s="30"/>
      <c r="D30" s="30"/>
      <c r="E30" s="30"/>
      <c r="F30" s="31"/>
      <c r="G30" s="32"/>
      <c r="H30" s="32"/>
      <c r="I30" s="32"/>
      <c r="J30" s="2"/>
      <c r="K30" s="160"/>
      <c r="L30" s="160"/>
      <c r="M30" s="29"/>
      <c r="N30" s="29"/>
      <c r="O30" s="27"/>
      <c r="P30" s="161"/>
      <c r="Q30" s="33"/>
    </row>
    <row r="31" spans="1:21" ht="14.1" customHeight="1" x14ac:dyDescent="0.2">
      <c r="A31" s="2"/>
      <c r="B31" s="2"/>
      <c r="C31" s="34"/>
      <c r="D31" s="34"/>
      <c r="E31" s="34"/>
      <c r="F31" s="32"/>
      <c r="G31" s="32"/>
      <c r="H31" s="32"/>
      <c r="I31" s="32"/>
      <c r="J31" s="2"/>
      <c r="K31" s="160"/>
      <c r="L31" s="145"/>
      <c r="M31" s="29"/>
      <c r="N31" s="29"/>
      <c r="O31" s="35"/>
      <c r="P31" s="161"/>
      <c r="Q31" s="158"/>
    </row>
    <row r="32" spans="1:21" ht="14.1" customHeight="1" x14ac:dyDescent="0.2">
      <c r="A32" s="2"/>
      <c r="B32" s="2"/>
      <c r="C32" s="34"/>
      <c r="D32" s="34"/>
      <c r="E32" s="34"/>
      <c r="F32" s="32"/>
      <c r="G32" s="36"/>
      <c r="H32" s="36"/>
      <c r="I32" s="36"/>
      <c r="J32" s="2"/>
      <c r="K32" s="160"/>
      <c r="L32" s="160"/>
      <c r="M32" s="29"/>
      <c r="N32" s="29"/>
      <c r="O32" s="27"/>
      <c r="P32" s="161"/>
      <c r="Q32" s="159"/>
    </row>
    <row r="33" spans="1:17" ht="15" customHeight="1" x14ac:dyDescent="0.2">
      <c r="A33" s="2"/>
      <c r="B33" s="2"/>
      <c r="C33" s="36"/>
      <c r="D33" s="36"/>
      <c r="E33" s="36"/>
      <c r="F33" s="36"/>
      <c r="G33" s="36"/>
      <c r="H33" s="36"/>
      <c r="I33" s="36"/>
      <c r="J33" s="2"/>
      <c r="K33" s="160"/>
      <c r="L33" s="160"/>
      <c r="M33" s="29"/>
      <c r="N33" s="29"/>
      <c r="O33" s="27"/>
      <c r="P33" s="161"/>
      <c r="Q33" s="159"/>
    </row>
    <row r="34" spans="1:17" ht="14.1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9"/>
      <c r="Q34" s="2"/>
    </row>
  </sheetData>
  <mergeCells count="28">
    <mergeCell ref="Q31:Q33"/>
    <mergeCell ref="K32:L32"/>
    <mergeCell ref="K33:L33"/>
    <mergeCell ref="M24:M25"/>
    <mergeCell ref="N24:N25"/>
    <mergeCell ref="O24:O25"/>
    <mergeCell ref="K30:L30"/>
    <mergeCell ref="K31:L31"/>
    <mergeCell ref="K29:L29"/>
    <mergeCell ref="P29:P33"/>
    <mergeCell ref="P24:Q28"/>
    <mergeCell ref="K27:K28"/>
    <mergeCell ref="L27:L28"/>
    <mergeCell ref="M27:M28"/>
    <mergeCell ref="N27:N28"/>
    <mergeCell ref="O27:O28"/>
    <mergeCell ref="A8:H8"/>
    <mergeCell ref="A10:H10"/>
    <mergeCell ref="K24:K25"/>
    <mergeCell ref="L24:L25"/>
    <mergeCell ref="P22:Q23"/>
    <mergeCell ref="D12:D13"/>
    <mergeCell ref="F13:H13"/>
    <mergeCell ref="A14:H14"/>
    <mergeCell ref="P18:Q18"/>
    <mergeCell ref="P19:Q19"/>
    <mergeCell ref="P17:Q17"/>
    <mergeCell ref="B23:C23"/>
  </mergeCells>
  <printOptions horizontalCentered="1" verticalCentered="1"/>
  <pageMargins left="0" right="0" top="0" bottom="0" header="0" footer="0"/>
  <pageSetup paperSize="9" orientation="landscape" r:id="rId1"/>
  <headerFooter alignWithMargins="0"/>
  <rowBreaks count="1" manualBreakCount="1">
    <brk id="35" max="1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L16" sqref="L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96" t="s">
        <v>370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79">
        <f>M12+M13+M14+M15+M16+M17+M18+M19+M20+M21+M22+M23+'11'!M30</f>
        <v>555.78199999999993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364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110</v>
      </c>
      <c r="C12" s="168"/>
      <c r="D12" s="169"/>
      <c r="E12" s="170" t="s">
        <v>111</v>
      </c>
      <c r="F12" s="171"/>
      <c r="G12" s="171"/>
      <c r="H12" s="172"/>
      <c r="I12" s="42" t="s">
        <v>41</v>
      </c>
      <c r="J12" s="43"/>
      <c r="K12" s="51">
        <v>38</v>
      </c>
      <c r="L12" s="63">
        <v>1.73</v>
      </c>
      <c r="M12" s="63">
        <v>65.78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111</v>
      </c>
      <c r="C13" s="168"/>
      <c r="D13" s="169"/>
      <c r="E13" s="170" t="s">
        <v>112</v>
      </c>
      <c r="F13" s="171"/>
      <c r="G13" s="171"/>
      <c r="H13" s="172"/>
      <c r="I13" s="42">
        <v>796</v>
      </c>
      <c r="J13" s="43"/>
      <c r="K13" s="51">
        <v>3</v>
      </c>
      <c r="L13" s="63">
        <v>1.77</v>
      </c>
      <c r="M13" s="63">
        <f>K13*L13</f>
        <v>5.3100000000000005</v>
      </c>
      <c r="N13" s="76"/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112</v>
      </c>
      <c r="C14" s="168"/>
      <c r="D14" s="169"/>
      <c r="E14" s="170" t="s">
        <v>113</v>
      </c>
      <c r="F14" s="171"/>
      <c r="G14" s="171"/>
      <c r="H14" s="172"/>
      <c r="I14" s="42">
        <v>796</v>
      </c>
      <c r="J14" s="43">
        <v>796</v>
      </c>
      <c r="K14" s="51">
        <v>14</v>
      </c>
      <c r="L14" s="63">
        <v>2.2000000000000002</v>
      </c>
      <c r="M14" s="63">
        <v>30.77</v>
      </c>
      <c r="N14" s="76">
        <v>1170</v>
      </c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113</v>
      </c>
      <c r="C15" s="168"/>
      <c r="D15" s="169"/>
      <c r="E15" s="170" t="s">
        <v>114</v>
      </c>
      <c r="F15" s="171"/>
      <c r="G15" s="171"/>
      <c r="H15" s="172"/>
      <c r="I15" s="42" t="s">
        <v>41</v>
      </c>
      <c r="J15" s="43"/>
      <c r="K15" s="51">
        <v>31</v>
      </c>
      <c r="L15" s="63">
        <v>3.14</v>
      </c>
      <c r="M15" s="63">
        <f>K15*L15</f>
        <v>97.34</v>
      </c>
      <c r="N15" s="76"/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114</v>
      </c>
      <c r="C16" s="168"/>
      <c r="D16" s="169"/>
      <c r="E16" s="170" t="s">
        <v>115</v>
      </c>
      <c r="F16" s="171"/>
      <c r="G16" s="171"/>
      <c r="H16" s="172"/>
      <c r="I16" s="42">
        <v>796</v>
      </c>
      <c r="J16" s="43"/>
      <c r="K16" s="51">
        <v>1</v>
      </c>
      <c r="L16" s="63" t="s">
        <v>359</v>
      </c>
      <c r="M16" s="63">
        <v>3.53</v>
      </c>
      <c r="N16" s="76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>
        <v>115</v>
      </c>
      <c r="C17" s="168"/>
      <c r="D17" s="169"/>
      <c r="E17" s="170" t="s">
        <v>116</v>
      </c>
      <c r="F17" s="171"/>
      <c r="G17" s="171"/>
      <c r="H17" s="172"/>
      <c r="I17" s="42" t="s">
        <v>41</v>
      </c>
      <c r="J17" s="43"/>
      <c r="K17" s="51">
        <v>15</v>
      </c>
      <c r="L17" s="63">
        <v>4.71</v>
      </c>
      <c r="M17" s="63">
        <v>70.650000000000006</v>
      </c>
      <c r="N17" s="76">
        <v>850</v>
      </c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116</v>
      </c>
      <c r="C18" s="168"/>
      <c r="D18" s="169"/>
      <c r="E18" s="170" t="s">
        <v>117</v>
      </c>
      <c r="F18" s="171"/>
      <c r="G18" s="171"/>
      <c r="H18" s="172"/>
      <c r="I18" s="42" t="s">
        <v>41</v>
      </c>
      <c r="J18" s="43"/>
      <c r="K18" s="51">
        <v>1</v>
      </c>
      <c r="L18" s="63">
        <v>5.18</v>
      </c>
      <c r="M18" s="63">
        <v>5.18</v>
      </c>
      <c r="N18" s="76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117</v>
      </c>
      <c r="C19" s="168"/>
      <c r="D19" s="169"/>
      <c r="E19" s="170" t="s">
        <v>118</v>
      </c>
      <c r="F19" s="171"/>
      <c r="G19" s="171"/>
      <c r="H19" s="172"/>
      <c r="I19" s="42" t="s">
        <v>41</v>
      </c>
      <c r="J19" s="43"/>
      <c r="K19" s="51">
        <v>3</v>
      </c>
      <c r="L19" s="63">
        <v>5.5</v>
      </c>
      <c r="M19" s="63">
        <v>16.48</v>
      </c>
      <c r="N19" s="76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118</v>
      </c>
      <c r="C20" s="168"/>
      <c r="D20" s="169"/>
      <c r="E20" s="170" t="s">
        <v>119</v>
      </c>
      <c r="F20" s="171"/>
      <c r="G20" s="171"/>
      <c r="H20" s="172"/>
      <c r="I20" s="42" t="s">
        <v>41</v>
      </c>
      <c r="J20" s="43"/>
      <c r="K20" s="51">
        <v>2</v>
      </c>
      <c r="L20" s="63">
        <v>5.79</v>
      </c>
      <c r="M20" s="63">
        <v>11.58</v>
      </c>
      <c r="N20" s="76">
        <v>1176</v>
      </c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119</v>
      </c>
      <c r="C21" s="168"/>
      <c r="D21" s="169"/>
      <c r="E21" s="170" t="s">
        <v>120</v>
      </c>
      <c r="F21" s="171"/>
      <c r="G21" s="171"/>
      <c r="H21" s="172"/>
      <c r="I21" s="42" t="s">
        <v>41</v>
      </c>
      <c r="J21" s="43"/>
      <c r="K21" s="51">
        <v>1</v>
      </c>
      <c r="L21" s="63" t="s">
        <v>359</v>
      </c>
      <c r="M21" s="63">
        <v>6.67</v>
      </c>
      <c r="N21" s="76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120</v>
      </c>
      <c r="C22" s="168"/>
      <c r="D22" s="169"/>
      <c r="E22" s="170" t="s">
        <v>119</v>
      </c>
      <c r="F22" s="171"/>
      <c r="G22" s="171"/>
      <c r="H22" s="172"/>
      <c r="I22" s="42" t="s">
        <v>41</v>
      </c>
      <c r="J22" s="43"/>
      <c r="K22" s="51">
        <v>14</v>
      </c>
      <c r="L22" s="63">
        <v>7.06</v>
      </c>
      <c r="M22" s="63">
        <f>K22*L22</f>
        <v>98.839999999999989</v>
      </c>
      <c r="N22" s="76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121</v>
      </c>
      <c r="C23" s="168"/>
      <c r="D23" s="169"/>
      <c r="E23" s="170" t="s">
        <v>371</v>
      </c>
      <c r="F23" s="171"/>
      <c r="G23" s="171"/>
      <c r="H23" s="172"/>
      <c r="I23" s="42" t="s">
        <v>41</v>
      </c>
      <c r="J23" s="43"/>
      <c r="K23" s="51">
        <v>1</v>
      </c>
      <c r="L23" s="63" t="s">
        <v>359</v>
      </c>
      <c r="M23" s="63">
        <v>7.7720000000000002</v>
      </c>
      <c r="N23" s="76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3"/>
      <c r="D24" s="183"/>
      <c r="E24" s="184"/>
      <c r="F24" s="185"/>
      <c r="G24" s="185"/>
      <c r="H24" s="186"/>
      <c r="I24" s="45"/>
      <c r="J24" s="43"/>
      <c r="K24" s="52"/>
      <c r="L24" s="78"/>
      <c r="M24" s="187"/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E18" sqref="E18:H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122</v>
      </c>
      <c r="C9" s="173"/>
      <c r="D9" s="173"/>
      <c r="E9" s="193" t="s">
        <v>121</v>
      </c>
      <c r="F9" s="194"/>
      <c r="G9" s="194"/>
      <c r="H9" s="195"/>
      <c r="I9" s="177">
        <v>796</v>
      </c>
      <c r="J9" s="177"/>
      <c r="K9" s="53">
        <v>1</v>
      </c>
      <c r="L9" s="62" t="s">
        <v>359</v>
      </c>
      <c r="M9" s="178">
        <v>9.2200000000000006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123</v>
      </c>
      <c r="C10" s="168"/>
      <c r="D10" s="169"/>
      <c r="E10" s="170" t="s">
        <v>122</v>
      </c>
      <c r="F10" s="171"/>
      <c r="G10" s="171"/>
      <c r="H10" s="172"/>
      <c r="I10" s="55">
        <v>796</v>
      </c>
      <c r="J10" s="56"/>
      <c r="K10" s="51">
        <v>1</v>
      </c>
      <c r="L10" s="63" t="s">
        <v>359</v>
      </c>
      <c r="M10" s="66">
        <v>9.42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124</v>
      </c>
      <c r="C11" s="168"/>
      <c r="D11" s="169"/>
      <c r="E11" s="170" t="s">
        <v>123</v>
      </c>
      <c r="F11" s="171"/>
      <c r="G11" s="171"/>
      <c r="H11" s="172"/>
      <c r="I11" s="55">
        <v>796</v>
      </c>
      <c r="J11" s="58"/>
      <c r="K11" s="51">
        <v>1</v>
      </c>
      <c r="L11" s="63" t="s">
        <v>359</v>
      </c>
      <c r="M11" s="63">
        <v>10.36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125</v>
      </c>
      <c r="C12" s="168"/>
      <c r="D12" s="169"/>
      <c r="E12" s="170" t="s">
        <v>124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12.48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126</v>
      </c>
      <c r="C13" s="168"/>
      <c r="D13" s="169"/>
      <c r="E13" s="170" t="s">
        <v>125</v>
      </c>
      <c r="F13" s="179"/>
      <c r="G13" s="179"/>
      <c r="H13" s="180"/>
      <c r="I13" s="55">
        <v>796</v>
      </c>
      <c r="J13" s="58">
        <v>796</v>
      </c>
      <c r="K13" s="51">
        <v>2</v>
      </c>
      <c r="L13" s="63">
        <v>12.95</v>
      </c>
      <c r="M13" s="63">
        <f>L13*K13</f>
        <v>25.9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127</v>
      </c>
      <c r="C14" s="168"/>
      <c r="D14" s="169"/>
      <c r="E14" s="170" t="s">
        <v>126</v>
      </c>
      <c r="F14" s="171"/>
      <c r="G14" s="171"/>
      <c r="H14" s="172"/>
      <c r="I14" s="55">
        <v>796</v>
      </c>
      <c r="J14" s="58"/>
      <c r="K14" s="51">
        <v>1</v>
      </c>
      <c r="L14" s="63" t="s">
        <v>359</v>
      </c>
      <c r="M14" s="63">
        <v>12.95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128</v>
      </c>
      <c r="C15" s="168"/>
      <c r="D15" s="169"/>
      <c r="E15" s="170" t="s">
        <v>127</v>
      </c>
      <c r="F15" s="171"/>
      <c r="G15" s="171"/>
      <c r="H15" s="172"/>
      <c r="I15" s="55">
        <v>796</v>
      </c>
      <c r="J15" s="58">
        <v>796</v>
      </c>
      <c r="K15" s="51">
        <v>2</v>
      </c>
      <c r="L15" s="63">
        <v>15.5</v>
      </c>
      <c r="M15" s="63">
        <v>31.01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129</v>
      </c>
      <c r="C16" s="168"/>
      <c r="D16" s="169"/>
      <c r="E16" s="170" t="s">
        <v>128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18.84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117">
        <v>130</v>
      </c>
      <c r="C17" s="168"/>
      <c r="D17" s="169"/>
      <c r="E17" s="170" t="s">
        <v>546</v>
      </c>
      <c r="F17" s="171"/>
      <c r="G17" s="171"/>
      <c r="H17" s="172"/>
      <c r="I17" s="122">
        <v>796</v>
      </c>
      <c r="J17" s="130">
        <v>796</v>
      </c>
      <c r="K17" s="51">
        <v>3</v>
      </c>
      <c r="L17" s="63">
        <v>1.9</v>
      </c>
      <c r="M17" s="63">
        <f>K17*L17</f>
        <v>5.6999999999999993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M9+M10+M11+M12+M13+M14+M15+M16+M17</f>
        <v>135.88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16" sqref="X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96" t="s">
        <v>370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79">
        <f>M12+M13+M14+M15+M16+M17+M18+M19+M20+M21+M22+M23+'13'!M30+'14'!M29+'15'!M31+'16'!M31+'17'!M31+'18'!M32</f>
        <v>1936.7750000000001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369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135</v>
      </c>
      <c r="C12" s="168"/>
      <c r="D12" s="169"/>
      <c r="E12" s="170" t="s">
        <v>523</v>
      </c>
      <c r="F12" s="171"/>
      <c r="G12" s="171"/>
      <c r="H12" s="172"/>
      <c r="I12" s="42">
        <v>796</v>
      </c>
      <c r="J12" s="43"/>
      <c r="K12" s="51">
        <v>11</v>
      </c>
      <c r="L12" s="63">
        <v>0.54</v>
      </c>
      <c r="M12" s="63">
        <v>5.99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136</v>
      </c>
      <c r="C13" s="168"/>
      <c r="D13" s="169"/>
      <c r="E13" s="170" t="s">
        <v>129</v>
      </c>
      <c r="F13" s="171"/>
      <c r="G13" s="171"/>
      <c r="H13" s="172"/>
      <c r="I13" s="42" t="s">
        <v>41</v>
      </c>
      <c r="J13" s="43"/>
      <c r="K13" s="51">
        <v>2</v>
      </c>
      <c r="L13" s="63">
        <v>0.75</v>
      </c>
      <c r="M13" s="63">
        <v>1.5</v>
      </c>
      <c r="N13" s="63">
        <v>850</v>
      </c>
      <c r="O13" s="76"/>
      <c r="P13" s="168"/>
      <c r="Q13" s="169"/>
      <c r="R13" s="63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137</v>
      </c>
      <c r="C14" s="168"/>
      <c r="D14" s="169"/>
      <c r="E14" s="170" t="s">
        <v>129</v>
      </c>
      <c r="F14" s="171"/>
      <c r="G14" s="171"/>
      <c r="H14" s="172"/>
      <c r="I14" s="42" t="s">
        <v>41</v>
      </c>
      <c r="J14" s="43"/>
      <c r="K14" s="51">
        <v>13</v>
      </c>
      <c r="L14" s="63">
        <v>0.77</v>
      </c>
      <c r="M14" s="63">
        <v>10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138</v>
      </c>
      <c r="C15" s="168"/>
      <c r="D15" s="169"/>
      <c r="E15" s="170" t="s">
        <v>524</v>
      </c>
      <c r="F15" s="171"/>
      <c r="G15" s="171"/>
      <c r="H15" s="172"/>
      <c r="I15" s="42" t="s">
        <v>41</v>
      </c>
      <c r="J15" s="43"/>
      <c r="K15" s="51">
        <v>15</v>
      </c>
      <c r="L15" s="63">
        <v>0.95</v>
      </c>
      <c r="M15" s="63">
        <v>14.24</v>
      </c>
      <c r="N15" s="63"/>
      <c r="O15" s="76"/>
      <c r="P15" s="168"/>
      <c r="Q15" s="169"/>
      <c r="R15" s="51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139</v>
      </c>
      <c r="C16" s="168"/>
      <c r="D16" s="169"/>
      <c r="E16" s="170" t="s">
        <v>130</v>
      </c>
      <c r="F16" s="171"/>
      <c r="G16" s="171"/>
      <c r="H16" s="172"/>
      <c r="I16" s="42" t="s">
        <v>41</v>
      </c>
      <c r="J16" s="43"/>
      <c r="K16" s="51">
        <v>5</v>
      </c>
      <c r="L16" s="63">
        <v>1.05</v>
      </c>
      <c r="M16" s="63">
        <v>5.24</v>
      </c>
      <c r="N16" s="63">
        <v>1176</v>
      </c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>
        <v>140</v>
      </c>
      <c r="C17" s="168"/>
      <c r="D17" s="169"/>
      <c r="E17" s="170" t="s">
        <v>131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63">
        <v>1.1200000000000001</v>
      </c>
      <c r="N17" s="80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141</v>
      </c>
      <c r="C18" s="168"/>
      <c r="D18" s="169"/>
      <c r="E18" s="170" t="s">
        <v>132</v>
      </c>
      <c r="F18" s="171"/>
      <c r="G18" s="171"/>
      <c r="H18" s="172"/>
      <c r="I18" s="42" t="s">
        <v>41</v>
      </c>
      <c r="J18" s="43"/>
      <c r="K18" s="51">
        <v>4</v>
      </c>
      <c r="L18" s="63">
        <v>1.1200000000000001</v>
      </c>
      <c r="M18" s="63">
        <v>4.5</v>
      </c>
      <c r="N18" s="76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142</v>
      </c>
      <c r="C19" s="168"/>
      <c r="D19" s="169"/>
      <c r="E19" s="170" t="s">
        <v>525</v>
      </c>
      <c r="F19" s="171"/>
      <c r="G19" s="171"/>
      <c r="H19" s="172"/>
      <c r="I19" s="42">
        <v>796</v>
      </c>
      <c r="J19" s="43"/>
      <c r="K19" s="51">
        <v>1</v>
      </c>
      <c r="L19" s="63">
        <v>1.1200000000000001</v>
      </c>
      <c r="M19" s="63">
        <v>1.1200000000000001</v>
      </c>
      <c r="N19" s="76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143</v>
      </c>
      <c r="C20" s="168"/>
      <c r="D20" s="169"/>
      <c r="E20" s="170" t="s">
        <v>133</v>
      </c>
      <c r="F20" s="171"/>
      <c r="G20" s="171"/>
      <c r="H20" s="172"/>
      <c r="I20" s="42">
        <v>796</v>
      </c>
      <c r="J20" s="43"/>
      <c r="K20" s="51">
        <v>2</v>
      </c>
      <c r="L20" s="63">
        <v>1.58</v>
      </c>
      <c r="M20" s="63">
        <v>3.15</v>
      </c>
      <c r="N20" s="76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144</v>
      </c>
      <c r="C21" s="168"/>
      <c r="D21" s="169"/>
      <c r="E21" s="170" t="s">
        <v>111</v>
      </c>
      <c r="F21" s="171"/>
      <c r="G21" s="171"/>
      <c r="H21" s="172"/>
      <c r="I21" s="42">
        <v>796</v>
      </c>
      <c r="J21" s="43"/>
      <c r="K21" s="51">
        <v>4</v>
      </c>
      <c r="L21" s="63">
        <v>1.75</v>
      </c>
      <c r="M21" s="63">
        <v>7</v>
      </c>
      <c r="N21" s="80"/>
      <c r="O21" s="76"/>
      <c r="P21" s="168"/>
      <c r="Q21" s="169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145</v>
      </c>
      <c r="C22" s="168"/>
      <c r="D22" s="169"/>
      <c r="E22" s="170" t="s">
        <v>134</v>
      </c>
      <c r="F22" s="171"/>
      <c r="G22" s="171"/>
      <c r="H22" s="172"/>
      <c r="I22" s="42" t="s">
        <v>41</v>
      </c>
      <c r="J22" s="43"/>
      <c r="K22" s="51">
        <v>1</v>
      </c>
      <c r="L22" s="63" t="s">
        <v>359</v>
      </c>
      <c r="M22" s="63">
        <v>1.98</v>
      </c>
      <c r="N22" s="63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146</v>
      </c>
      <c r="C23" s="168"/>
      <c r="D23" s="169"/>
      <c r="E23" s="170" t="s">
        <v>135</v>
      </c>
      <c r="F23" s="171"/>
      <c r="G23" s="171"/>
      <c r="H23" s="172"/>
      <c r="I23" s="42">
        <v>796</v>
      </c>
      <c r="J23" s="43">
        <v>796</v>
      </c>
      <c r="K23" s="51">
        <v>14</v>
      </c>
      <c r="L23" s="63">
        <v>2.02</v>
      </c>
      <c r="M23" s="63">
        <v>28.28</v>
      </c>
      <c r="N23" s="63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9"/>
      <c r="D24" s="190"/>
      <c r="E24" s="184"/>
      <c r="F24" s="185"/>
      <c r="G24" s="185"/>
      <c r="H24" s="186"/>
      <c r="I24" s="83"/>
      <c r="J24" s="86"/>
      <c r="K24" s="52"/>
      <c r="L24" s="78"/>
      <c r="M24" s="78"/>
      <c r="N24" s="63">
        <v>11.5</v>
      </c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Z20" sqref="Z19:Z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147</v>
      </c>
      <c r="C10" s="168"/>
      <c r="D10" s="169"/>
      <c r="E10" s="170" t="s">
        <v>136</v>
      </c>
      <c r="F10" s="171"/>
      <c r="G10" s="171"/>
      <c r="H10" s="172"/>
      <c r="I10" s="42">
        <v>796</v>
      </c>
      <c r="J10" s="43"/>
      <c r="K10" s="51">
        <v>1</v>
      </c>
      <c r="L10" s="63" t="s">
        <v>359</v>
      </c>
      <c r="M10" s="63">
        <v>2.0499999999999998</v>
      </c>
      <c r="N10" s="67"/>
      <c r="O10" s="59"/>
      <c r="P10" s="168"/>
      <c r="Q10" s="169"/>
      <c r="R10" s="51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148</v>
      </c>
      <c r="C11" s="168"/>
      <c r="D11" s="169"/>
      <c r="E11" s="170" t="s">
        <v>137</v>
      </c>
      <c r="F11" s="171"/>
      <c r="G11" s="171"/>
      <c r="H11" s="172"/>
      <c r="I11" s="42">
        <v>796</v>
      </c>
      <c r="J11" s="43">
        <v>796</v>
      </c>
      <c r="K11" s="51">
        <v>4</v>
      </c>
      <c r="L11" s="63">
        <v>2.5099999999999998</v>
      </c>
      <c r="M11" s="63">
        <v>10.050000000000001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149</v>
      </c>
      <c r="C12" s="168"/>
      <c r="D12" s="169"/>
      <c r="E12" s="170" t="s">
        <v>138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2.94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150</v>
      </c>
      <c r="C13" s="168"/>
      <c r="D13" s="169"/>
      <c r="E13" s="170" t="s">
        <v>139</v>
      </c>
      <c r="F13" s="171"/>
      <c r="G13" s="171"/>
      <c r="H13" s="172"/>
      <c r="I13" s="42">
        <v>796</v>
      </c>
      <c r="J13" s="43"/>
      <c r="K13" s="51">
        <v>8</v>
      </c>
      <c r="L13" s="63">
        <v>3.01</v>
      </c>
      <c r="M13" s="63">
        <v>24.06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151</v>
      </c>
      <c r="C14" s="168"/>
      <c r="D14" s="169"/>
      <c r="E14" s="170" t="s">
        <v>140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63">
        <v>3.14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152</v>
      </c>
      <c r="C15" s="168"/>
      <c r="D15" s="169"/>
      <c r="E15" s="170" t="s">
        <v>507</v>
      </c>
      <c r="F15" s="171"/>
      <c r="G15" s="171"/>
      <c r="H15" s="172"/>
      <c r="I15" s="42" t="s">
        <v>41</v>
      </c>
      <c r="J15" s="43"/>
      <c r="K15" s="51">
        <v>20</v>
      </c>
      <c r="L15" s="63">
        <v>3.06</v>
      </c>
      <c r="M15" s="63">
        <v>61.14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153</v>
      </c>
      <c r="C16" s="168"/>
      <c r="D16" s="169"/>
      <c r="E16" s="170" t="s">
        <v>141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3.2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154</v>
      </c>
      <c r="C17" s="168"/>
      <c r="D17" s="169"/>
      <c r="E17" s="170" t="s">
        <v>142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63">
        <v>3.54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155</v>
      </c>
      <c r="C18" s="168"/>
      <c r="D18" s="169"/>
      <c r="E18" s="170" t="s">
        <v>143</v>
      </c>
      <c r="F18" s="171"/>
      <c r="G18" s="171"/>
      <c r="H18" s="172"/>
      <c r="I18" s="42" t="s">
        <v>41</v>
      </c>
      <c r="J18" s="43"/>
      <c r="K18" s="51">
        <v>5</v>
      </c>
      <c r="L18" s="63">
        <v>3.52</v>
      </c>
      <c r="M18" s="63">
        <f>K18*L18</f>
        <v>17.600000000000001</v>
      </c>
      <c r="N18" s="76">
        <v>850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156</v>
      </c>
      <c r="C19" s="168"/>
      <c r="D19" s="169"/>
      <c r="E19" s="170" t="s">
        <v>144</v>
      </c>
      <c r="F19" s="171"/>
      <c r="G19" s="171"/>
      <c r="H19" s="172"/>
      <c r="I19" s="42" t="s">
        <v>41</v>
      </c>
      <c r="J19" s="43"/>
      <c r="K19" s="51">
        <v>2</v>
      </c>
      <c r="L19" s="63">
        <v>7.1609999999999996</v>
      </c>
      <c r="M19" s="63">
        <f>K19*L19</f>
        <v>14.321999999999999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157</v>
      </c>
      <c r="C20" s="168"/>
      <c r="D20" s="169"/>
      <c r="E20" s="170" t="s">
        <v>145</v>
      </c>
      <c r="F20" s="171"/>
      <c r="G20" s="171"/>
      <c r="H20" s="172"/>
      <c r="I20" s="42">
        <v>796</v>
      </c>
      <c r="J20" s="43"/>
      <c r="K20" s="51">
        <v>1</v>
      </c>
      <c r="L20" s="63" t="s">
        <v>359</v>
      </c>
      <c r="M20" s="63">
        <v>4.01</v>
      </c>
      <c r="N20" s="80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158</v>
      </c>
      <c r="C21" s="168"/>
      <c r="D21" s="169"/>
      <c r="E21" s="170" t="s">
        <v>146</v>
      </c>
      <c r="F21" s="171"/>
      <c r="G21" s="171"/>
      <c r="H21" s="172"/>
      <c r="I21" s="42">
        <v>796</v>
      </c>
      <c r="J21" s="43"/>
      <c r="K21" s="51">
        <v>1</v>
      </c>
      <c r="L21" s="63" t="s">
        <v>359</v>
      </c>
      <c r="M21" s="63">
        <v>4.13</v>
      </c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159</v>
      </c>
      <c r="C22" s="168"/>
      <c r="D22" s="169"/>
      <c r="E22" s="170" t="s">
        <v>147</v>
      </c>
      <c r="F22" s="171"/>
      <c r="G22" s="171"/>
      <c r="H22" s="172"/>
      <c r="I22" s="42">
        <v>796</v>
      </c>
      <c r="J22" s="43"/>
      <c r="K22" s="51">
        <v>2</v>
      </c>
      <c r="L22" s="63">
        <v>4.2300000000000004</v>
      </c>
      <c r="M22" s="63">
        <v>8.4499999999999993</v>
      </c>
      <c r="N22" s="63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160</v>
      </c>
      <c r="C23" s="168"/>
      <c r="D23" s="169"/>
      <c r="E23" s="170" t="s">
        <v>148</v>
      </c>
      <c r="F23" s="171"/>
      <c r="G23" s="171"/>
      <c r="H23" s="172"/>
      <c r="I23" s="42" t="s">
        <v>41</v>
      </c>
      <c r="J23" s="43"/>
      <c r="K23" s="51">
        <v>1</v>
      </c>
      <c r="L23" s="63" t="s">
        <v>359</v>
      </c>
      <c r="M23" s="63">
        <v>4.32</v>
      </c>
      <c r="N23" s="63">
        <v>11.5</v>
      </c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>
        <v>161</v>
      </c>
      <c r="C24" s="183"/>
      <c r="D24" s="183"/>
      <c r="E24" s="184" t="s">
        <v>508</v>
      </c>
      <c r="F24" s="185"/>
      <c r="G24" s="185"/>
      <c r="H24" s="186"/>
      <c r="I24" s="45" t="s">
        <v>41</v>
      </c>
      <c r="J24" s="43"/>
      <c r="K24" s="52">
        <v>6</v>
      </c>
      <c r="L24" s="69">
        <v>4.41</v>
      </c>
      <c r="M24" s="187">
        <v>26.44</v>
      </c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M10+M11+M12+M13+M14+M15+M16+M17+M18+M19+M20+M21+M22+M23+M24</f>
        <v>189.39199999999997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20" sqref="X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162</v>
      </c>
      <c r="C10" s="168"/>
      <c r="D10" s="169"/>
      <c r="E10" s="170" t="s">
        <v>149</v>
      </c>
      <c r="F10" s="171"/>
      <c r="G10" s="171"/>
      <c r="H10" s="172"/>
      <c r="I10" s="72">
        <v>796</v>
      </c>
      <c r="J10" s="81"/>
      <c r="K10" s="51">
        <v>1</v>
      </c>
      <c r="L10" s="63" t="s">
        <v>359</v>
      </c>
      <c r="M10" s="63">
        <v>4.46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163</v>
      </c>
      <c r="C11" s="168"/>
      <c r="D11" s="169"/>
      <c r="E11" s="170" t="s">
        <v>150</v>
      </c>
      <c r="F11" s="171"/>
      <c r="G11" s="171"/>
      <c r="H11" s="172"/>
      <c r="I11" s="72">
        <v>796</v>
      </c>
      <c r="J11" s="81">
        <v>796</v>
      </c>
      <c r="K11" s="51">
        <v>2</v>
      </c>
      <c r="L11" s="63">
        <v>4.59</v>
      </c>
      <c r="M11" s="63">
        <v>9.18</v>
      </c>
      <c r="N11" s="63"/>
      <c r="O11" s="59"/>
      <c r="P11" s="168"/>
      <c r="Q11" s="169"/>
      <c r="R11" s="51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164</v>
      </c>
      <c r="C12" s="168"/>
      <c r="D12" s="169"/>
      <c r="E12" s="170" t="s">
        <v>151</v>
      </c>
      <c r="F12" s="171"/>
      <c r="G12" s="171"/>
      <c r="H12" s="172"/>
      <c r="I12" s="42" t="s">
        <v>41</v>
      </c>
      <c r="J12" s="43"/>
      <c r="K12" s="51">
        <v>9</v>
      </c>
      <c r="L12" s="63">
        <v>4.8899999999999997</v>
      </c>
      <c r="M12" s="63">
        <v>44.02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165</v>
      </c>
      <c r="C13" s="168"/>
      <c r="D13" s="169"/>
      <c r="E13" s="170" t="s">
        <v>537</v>
      </c>
      <c r="F13" s="171"/>
      <c r="G13" s="171"/>
      <c r="H13" s="172"/>
      <c r="I13" s="42" t="s">
        <v>41</v>
      </c>
      <c r="J13" s="43"/>
      <c r="K13" s="51">
        <v>1</v>
      </c>
      <c r="L13" s="63">
        <v>5.16</v>
      </c>
      <c r="M13" s="63">
        <v>5.16</v>
      </c>
      <c r="N13" s="63">
        <v>850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166</v>
      </c>
      <c r="C14" s="168"/>
      <c r="D14" s="169"/>
      <c r="E14" s="170" t="s">
        <v>152</v>
      </c>
      <c r="F14" s="171"/>
      <c r="G14" s="171"/>
      <c r="H14" s="172"/>
      <c r="I14" s="42" t="s">
        <v>41</v>
      </c>
      <c r="J14" s="43"/>
      <c r="K14" s="51">
        <v>2</v>
      </c>
      <c r="L14" s="63">
        <v>5.2</v>
      </c>
      <c r="M14" s="63">
        <v>10.4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167</v>
      </c>
      <c r="C15" s="168"/>
      <c r="D15" s="169"/>
      <c r="E15" s="170" t="s">
        <v>153</v>
      </c>
      <c r="F15" s="171"/>
      <c r="G15" s="171"/>
      <c r="H15" s="172"/>
      <c r="I15" s="42" t="s">
        <v>41</v>
      </c>
      <c r="J15" s="43"/>
      <c r="K15" s="51">
        <v>1</v>
      </c>
      <c r="L15" s="63" t="s">
        <v>359</v>
      </c>
      <c r="M15" s="63">
        <v>5.16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168</v>
      </c>
      <c r="C16" s="168"/>
      <c r="D16" s="169"/>
      <c r="E16" s="170" t="s">
        <v>154</v>
      </c>
      <c r="F16" s="171"/>
      <c r="G16" s="171"/>
      <c r="H16" s="172"/>
      <c r="I16" s="42" t="s">
        <v>41</v>
      </c>
      <c r="J16" s="43"/>
      <c r="K16" s="51">
        <v>2</v>
      </c>
      <c r="L16" s="63">
        <v>5.29</v>
      </c>
      <c r="M16" s="63">
        <v>10.59</v>
      </c>
      <c r="N16" s="63">
        <v>1176</v>
      </c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169</v>
      </c>
      <c r="C17" s="168"/>
      <c r="D17" s="169"/>
      <c r="E17" s="170" t="s">
        <v>155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79">
        <v>5.73</v>
      </c>
      <c r="N17" s="80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170</v>
      </c>
      <c r="C18" s="168"/>
      <c r="D18" s="169"/>
      <c r="E18" s="170" t="s">
        <v>526</v>
      </c>
      <c r="F18" s="179"/>
      <c r="G18" s="179"/>
      <c r="H18" s="180"/>
      <c r="I18" s="42" t="s">
        <v>41</v>
      </c>
      <c r="J18" s="43"/>
      <c r="K18" s="51">
        <v>1</v>
      </c>
      <c r="L18" s="63" t="s">
        <v>359</v>
      </c>
      <c r="M18" s="181">
        <v>6.13</v>
      </c>
      <c r="N18" s="188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171</v>
      </c>
      <c r="C19" s="168"/>
      <c r="D19" s="169"/>
      <c r="E19" s="170" t="s">
        <v>527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79">
        <v>6.27</v>
      </c>
      <c r="N19" s="79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172</v>
      </c>
      <c r="C20" s="168"/>
      <c r="D20" s="169"/>
      <c r="E20" s="170" t="s">
        <v>156</v>
      </c>
      <c r="F20" s="171"/>
      <c r="G20" s="171"/>
      <c r="H20" s="172"/>
      <c r="I20" s="42">
        <v>796</v>
      </c>
      <c r="J20" s="43"/>
      <c r="K20" s="51">
        <v>2</v>
      </c>
      <c r="L20" s="63">
        <v>6.83</v>
      </c>
      <c r="M20" s="79">
        <v>13.66</v>
      </c>
      <c r="N20" s="79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173</v>
      </c>
      <c r="C21" s="168"/>
      <c r="D21" s="169"/>
      <c r="E21" s="170" t="s">
        <v>155</v>
      </c>
      <c r="F21" s="171"/>
      <c r="G21" s="171"/>
      <c r="H21" s="172"/>
      <c r="I21" s="72">
        <v>796</v>
      </c>
      <c r="J21" s="73"/>
      <c r="K21" s="51">
        <v>1</v>
      </c>
      <c r="L21" s="63" t="s">
        <v>359</v>
      </c>
      <c r="M21" s="79">
        <v>6.86</v>
      </c>
      <c r="N21" s="79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174</v>
      </c>
      <c r="C22" s="168"/>
      <c r="D22" s="169"/>
      <c r="E22" s="170" t="s">
        <v>157</v>
      </c>
      <c r="F22" s="171"/>
      <c r="G22" s="171"/>
      <c r="H22" s="172"/>
      <c r="I22" s="72">
        <v>796</v>
      </c>
      <c r="J22" s="81"/>
      <c r="K22" s="51">
        <v>1</v>
      </c>
      <c r="L22" s="63" t="s">
        <v>359</v>
      </c>
      <c r="M22" s="63">
        <v>6.95</v>
      </c>
      <c r="N22" s="63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175</v>
      </c>
      <c r="C23" s="168"/>
      <c r="D23" s="169"/>
      <c r="E23" s="170" t="s">
        <v>158</v>
      </c>
      <c r="F23" s="171"/>
      <c r="G23" s="171"/>
      <c r="H23" s="172"/>
      <c r="I23" s="42" t="s">
        <v>41</v>
      </c>
      <c r="J23" s="43"/>
      <c r="K23" s="51">
        <v>9</v>
      </c>
      <c r="L23" s="63">
        <v>6.98</v>
      </c>
      <c r="M23" s="63">
        <v>62.85</v>
      </c>
      <c r="N23" s="63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29" spans="1:24" x14ac:dyDescent="0.25">
      <c r="M29" s="131">
        <f>M10+M11+M12+M13+M14+M15+M16+M17+M18+M19+M20+M21+M22+M23</f>
        <v>197.42</v>
      </c>
    </row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8:N18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14" sqref="X1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176</v>
      </c>
      <c r="C10" s="168"/>
      <c r="D10" s="169"/>
      <c r="E10" s="170" t="s">
        <v>157</v>
      </c>
      <c r="F10" s="171"/>
      <c r="G10" s="171"/>
      <c r="H10" s="172"/>
      <c r="I10" s="42">
        <v>796</v>
      </c>
      <c r="J10" s="43">
        <v>796</v>
      </c>
      <c r="K10" s="51">
        <v>2</v>
      </c>
      <c r="L10" s="63">
        <v>7.06</v>
      </c>
      <c r="M10" s="63">
        <v>14.12</v>
      </c>
      <c r="N10" s="76">
        <v>11.5</v>
      </c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177</v>
      </c>
      <c r="C11" s="168"/>
      <c r="D11" s="169"/>
      <c r="E11" s="170" t="s">
        <v>120</v>
      </c>
      <c r="F11" s="171"/>
      <c r="G11" s="171"/>
      <c r="H11" s="172"/>
      <c r="I11" s="42">
        <v>796</v>
      </c>
      <c r="J11" s="43"/>
      <c r="K11" s="51">
        <v>1</v>
      </c>
      <c r="L11" s="63" t="s">
        <v>359</v>
      </c>
      <c r="M11" s="79">
        <v>7.06</v>
      </c>
      <c r="N11" s="76"/>
      <c r="O11" s="59"/>
      <c r="P11" s="168"/>
      <c r="Q11" s="169"/>
      <c r="R11" s="51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178</v>
      </c>
      <c r="C12" s="168"/>
      <c r="D12" s="169"/>
      <c r="E12" s="170" t="s">
        <v>159</v>
      </c>
      <c r="F12" s="171"/>
      <c r="G12" s="171"/>
      <c r="H12" s="172"/>
      <c r="I12" s="42">
        <v>796</v>
      </c>
      <c r="J12" s="43">
        <v>796</v>
      </c>
      <c r="K12" s="51">
        <v>1</v>
      </c>
      <c r="L12" s="63" t="s">
        <v>359</v>
      </c>
      <c r="M12" s="63">
        <v>7.23</v>
      </c>
      <c r="N12" s="76">
        <v>1170</v>
      </c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179</v>
      </c>
      <c r="C13" s="168"/>
      <c r="D13" s="169"/>
      <c r="E13" s="170" t="s">
        <v>160</v>
      </c>
      <c r="F13" s="171"/>
      <c r="G13" s="171"/>
      <c r="H13" s="172"/>
      <c r="I13" s="42" t="s">
        <v>41</v>
      </c>
      <c r="J13" s="43"/>
      <c r="K13" s="51">
        <v>1</v>
      </c>
      <c r="L13" s="63" t="s">
        <v>359</v>
      </c>
      <c r="M13" s="79">
        <v>7.41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180</v>
      </c>
      <c r="C14" s="168"/>
      <c r="D14" s="169"/>
      <c r="E14" s="170" t="s">
        <v>161</v>
      </c>
      <c r="F14" s="171"/>
      <c r="G14" s="171"/>
      <c r="H14" s="172"/>
      <c r="I14" s="42">
        <v>796</v>
      </c>
      <c r="J14" s="43"/>
      <c r="K14" s="51">
        <v>2</v>
      </c>
      <c r="L14" s="63">
        <v>7.64</v>
      </c>
      <c r="M14" s="63">
        <v>15.28</v>
      </c>
      <c r="N14" s="76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181</v>
      </c>
      <c r="C15" s="168"/>
      <c r="D15" s="169"/>
      <c r="E15" s="170" t="s">
        <v>162</v>
      </c>
      <c r="F15" s="171"/>
      <c r="G15" s="171"/>
      <c r="H15" s="172"/>
      <c r="I15" s="42" t="s">
        <v>41</v>
      </c>
      <c r="J15" s="43"/>
      <c r="K15" s="51">
        <v>1</v>
      </c>
      <c r="L15" s="63" t="s">
        <v>359</v>
      </c>
      <c r="M15" s="79">
        <v>7.67</v>
      </c>
      <c r="N15" s="76">
        <v>850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182</v>
      </c>
      <c r="C16" s="168"/>
      <c r="D16" s="169"/>
      <c r="E16" s="170" t="s">
        <v>164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79">
        <v>8.02</v>
      </c>
      <c r="N16" s="76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183</v>
      </c>
      <c r="C17" s="168"/>
      <c r="D17" s="169"/>
      <c r="E17" s="170" t="s">
        <v>165</v>
      </c>
      <c r="F17" s="171"/>
      <c r="G17" s="171"/>
      <c r="H17" s="172"/>
      <c r="I17" s="42" t="s">
        <v>41</v>
      </c>
      <c r="J17" s="43"/>
      <c r="K17" s="51">
        <v>2</v>
      </c>
      <c r="L17" s="63">
        <v>8</v>
      </c>
      <c r="M17" s="79">
        <v>16</v>
      </c>
      <c r="N17" s="76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184</v>
      </c>
      <c r="C18" s="168"/>
      <c r="D18" s="169"/>
      <c r="E18" s="170" t="s">
        <v>509</v>
      </c>
      <c r="F18" s="171"/>
      <c r="G18" s="171"/>
      <c r="H18" s="172"/>
      <c r="I18" s="42" t="s">
        <v>41</v>
      </c>
      <c r="J18" s="43"/>
      <c r="K18" s="51">
        <v>12</v>
      </c>
      <c r="L18" s="63">
        <v>7.98</v>
      </c>
      <c r="M18" s="79">
        <v>95.71</v>
      </c>
      <c r="N18" s="76">
        <v>1176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185</v>
      </c>
      <c r="C19" s="168"/>
      <c r="D19" s="169"/>
      <c r="E19" s="170" t="s">
        <v>372</v>
      </c>
      <c r="F19" s="171"/>
      <c r="G19" s="171"/>
      <c r="H19" s="172"/>
      <c r="I19" s="42" t="s">
        <v>41</v>
      </c>
      <c r="J19" s="43"/>
      <c r="K19" s="51">
        <v>6</v>
      </c>
      <c r="L19" s="63">
        <f>M19/K19</f>
        <v>8.0455000000000005</v>
      </c>
      <c r="M19" s="79">
        <v>48.273000000000003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186</v>
      </c>
      <c r="C20" s="168"/>
      <c r="D20" s="169"/>
      <c r="E20" s="170" t="s">
        <v>166</v>
      </c>
      <c r="F20" s="171"/>
      <c r="G20" s="171"/>
      <c r="H20" s="172"/>
      <c r="I20" s="42" t="s">
        <v>41</v>
      </c>
      <c r="J20" s="43"/>
      <c r="K20" s="51">
        <v>1</v>
      </c>
      <c r="L20" s="63" t="s">
        <v>359</v>
      </c>
      <c r="M20" s="79">
        <v>8.4600000000000009</v>
      </c>
      <c r="N20" s="76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76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3"/>
      <c r="N22" s="76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77"/>
      <c r="C24" s="189"/>
      <c r="D24" s="190"/>
      <c r="E24" s="184"/>
      <c r="F24" s="185"/>
      <c r="G24" s="185"/>
      <c r="H24" s="186"/>
      <c r="I24" s="45"/>
      <c r="J24" s="85"/>
      <c r="K24" s="52"/>
      <c r="L24" s="78"/>
      <c r="M24" s="197"/>
      <c r="N24" s="198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M10+M11+M12+M13+M14+M15+M16+M17+M18+M19+M20</f>
        <v>235.233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showWhiteSpace="0" view="pageLayout" zoomScaleNormal="100" zoomScaleSheetLayoutView="90" workbookViewId="0">
      <selection activeCell="AC21" sqref="AC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ht="15.75" customHeight="1" x14ac:dyDescent="0.25">
      <c r="A9" s="38">
        <v>1</v>
      </c>
      <c r="B9" s="76">
        <v>187</v>
      </c>
      <c r="C9" s="168"/>
      <c r="D9" s="169"/>
      <c r="E9" s="170" t="s">
        <v>167</v>
      </c>
      <c r="F9" s="171"/>
      <c r="G9" s="171"/>
      <c r="H9" s="172"/>
      <c r="I9" s="42" t="s">
        <v>41</v>
      </c>
      <c r="J9" s="43"/>
      <c r="K9" s="51">
        <v>2</v>
      </c>
      <c r="L9" s="63">
        <v>8.64</v>
      </c>
      <c r="M9" s="63">
        <v>17.28</v>
      </c>
      <c r="N9" s="76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188</v>
      </c>
      <c r="C10" s="168"/>
      <c r="D10" s="169"/>
      <c r="E10" s="170" t="s">
        <v>510</v>
      </c>
      <c r="F10" s="171"/>
      <c r="G10" s="171"/>
      <c r="H10" s="172"/>
      <c r="I10" s="42">
        <v>796</v>
      </c>
      <c r="J10" s="43"/>
      <c r="K10" s="51">
        <v>2</v>
      </c>
      <c r="L10" s="63">
        <v>8.74</v>
      </c>
      <c r="M10" s="63">
        <v>17.489999999999998</v>
      </c>
      <c r="N10" s="76"/>
      <c r="O10" s="59"/>
      <c r="P10" s="168"/>
      <c r="Q10" s="169"/>
      <c r="R10" s="51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189</v>
      </c>
      <c r="C11" s="168"/>
      <c r="D11" s="169"/>
      <c r="E11" s="170" t="s">
        <v>168</v>
      </c>
      <c r="F11" s="171"/>
      <c r="G11" s="171"/>
      <c r="H11" s="172"/>
      <c r="I11" s="42">
        <v>796</v>
      </c>
      <c r="J11" s="43"/>
      <c r="K11" s="51">
        <v>2</v>
      </c>
      <c r="L11" s="63">
        <v>8.93</v>
      </c>
      <c r="M11" s="63">
        <v>17.86</v>
      </c>
      <c r="N11" s="76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190</v>
      </c>
      <c r="C12" s="168"/>
      <c r="D12" s="169"/>
      <c r="E12" s="170" t="s">
        <v>121</v>
      </c>
      <c r="F12" s="171"/>
      <c r="G12" s="171"/>
      <c r="H12" s="172"/>
      <c r="I12" s="42">
        <v>796</v>
      </c>
      <c r="J12" s="43"/>
      <c r="K12" s="51">
        <v>2</v>
      </c>
      <c r="L12" s="63">
        <v>9.6</v>
      </c>
      <c r="M12" s="63">
        <v>19.2</v>
      </c>
      <c r="N12" s="76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191</v>
      </c>
      <c r="C13" s="168"/>
      <c r="D13" s="169"/>
      <c r="E13" s="170" t="s">
        <v>166</v>
      </c>
      <c r="F13" s="171"/>
      <c r="G13" s="171"/>
      <c r="H13" s="172"/>
      <c r="I13" s="72" t="s">
        <v>41</v>
      </c>
      <c r="J13" s="81"/>
      <c r="K13" s="51">
        <v>1</v>
      </c>
      <c r="L13" s="63" t="s">
        <v>359</v>
      </c>
      <c r="M13" s="63">
        <v>9.9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192</v>
      </c>
      <c r="C14" s="168"/>
      <c r="D14" s="169"/>
      <c r="E14" s="170" t="s">
        <v>169</v>
      </c>
      <c r="F14" s="171"/>
      <c r="G14" s="171"/>
      <c r="H14" s="172"/>
      <c r="I14" s="42">
        <v>796</v>
      </c>
      <c r="J14" s="43">
        <v>796</v>
      </c>
      <c r="K14" s="51">
        <v>1</v>
      </c>
      <c r="L14" s="63" t="s">
        <v>359</v>
      </c>
      <c r="M14" s="63">
        <v>10.24</v>
      </c>
      <c r="N14" s="76">
        <v>11.5</v>
      </c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193</v>
      </c>
      <c r="C15" s="168"/>
      <c r="D15" s="169"/>
      <c r="E15" s="170" t="s">
        <v>511</v>
      </c>
      <c r="F15" s="171"/>
      <c r="G15" s="171"/>
      <c r="H15" s="172"/>
      <c r="I15" s="42">
        <v>796</v>
      </c>
      <c r="J15" s="43"/>
      <c r="K15" s="51">
        <v>4</v>
      </c>
      <c r="L15" s="63">
        <v>10.39</v>
      </c>
      <c r="M15" s="63">
        <v>41.55</v>
      </c>
      <c r="N15" s="76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194</v>
      </c>
      <c r="C16" s="168"/>
      <c r="D16" s="169"/>
      <c r="E16" s="170" t="s">
        <v>554</v>
      </c>
      <c r="F16" s="171"/>
      <c r="G16" s="171"/>
      <c r="H16" s="172"/>
      <c r="I16" s="72">
        <v>796</v>
      </c>
      <c r="J16" s="81">
        <v>796</v>
      </c>
      <c r="K16" s="51">
        <v>1</v>
      </c>
      <c r="L16" s="63" t="s">
        <v>359</v>
      </c>
      <c r="M16" s="63">
        <v>10.08</v>
      </c>
      <c r="N16" s="76">
        <v>1170</v>
      </c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>
        <v>195</v>
      </c>
      <c r="C17" s="168"/>
      <c r="D17" s="169"/>
      <c r="E17" s="170" t="s">
        <v>171</v>
      </c>
      <c r="F17" s="171"/>
      <c r="G17" s="171"/>
      <c r="H17" s="172"/>
      <c r="I17" s="55">
        <v>796</v>
      </c>
      <c r="J17" s="58"/>
      <c r="K17" s="51">
        <v>2</v>
      </c>
      <c r="L17" s="63">
        <v>10.8</v>
      </c>
      <c r="M17" s="63">
        <v>21.6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>
        <v>196</v>
      </c>
      <c r="C18" s="168"/>
      <c r="D18" s="169"/>
      <c r="E18" s="170" t="s">
        <v>172</v>
      </c>
      <c r="F18" s="171"/>
      <c r="G18" s="171"/>
      <c r="H18" s="172"/>
      <c r="I18" s="42" t="s">
        <v>41</v>
      </c>
      <c r="J18" s="43"/>
      <c r="K18" s="51">
        <v>1</v>
      </c>
      <c r="L18" s="63" t="s">
        <v>359</v>
      </c>
      <c r="M18" s="63">
        <v>10.95</v>
      </c>
      <c r="N18" s="63">
        <v>850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>
        <v>197</v>
      </c>
      <c r="C19" s="168"/>
      <c r="D19" s="169"/>
      <c r="E19" s="170" t="s">
        <v>173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11.27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>
        <v>198</v>
      </c>
      <c r="C20" s="168"/>
      <c r="D20" s="169"/>
      <c r="E20" s="170" t="s">
        <v>174</v>
      </c>
      <c r="F20" s="171"/>
      <c r="G20" s="171"/>
      <c r="H20" s="172"/>
      <c r="I20" s="42" t="s">
        <v>41</v>
      </c>
      <c r="J20" s="43"/>
      <c r="K20" s="51">
        <v>2</v>
      </c>
      <c r="L20" s="63">
        <v>11.78</v>
      </c>
      <c r="M20" s="63">
        <v>23.55</v>
      </c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>
        <v>199</v>
      </c>
      <c r="C21" s="168"/>
      <c r="D21" s="169"/>
      <c r="E21" s="170" t="s">
        <v>175</v>
      </c>
      <c r="F21" s="171"/>
      <c r="G21" s="171"/>
      <c r="H21" s="172"/>
      <c r="I21" s="42" t="s">
        <v>41</v>
      </c>
      <c r="J21" s="43"/>
      <c r="K21" s="51">
        <v>3</v>
      </c>
      <c r="L21" s="63">
        <v>11.8</v>
      </c>
      <c r="M21" s="63">
        <v>35.409999999999997</v>
      </c>
      <c r="N21" s="63">
        <v>1176</v>
      </c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>
        <v>200</v>
      </c>
      <c r="C22" s="168"/>
      <c r="D22" s="169"/>
      <c r="E22" s="170" t="s">
        <v>528</v>
      </c>
      <c r="F22" s="171"/>
      <c r="G22" s="171"/>
      <c r="H22" s="172"/>
      <c r="I22" s="42" t="s">
        <v>41</v>
      </c>
      <c r="J22" s="43"/>
      <c r="K22" s="51">
        <v>1</v>
      </c>
      <c r="L22" s="63" t="s">
        <v>359</v>
      </c>
      <c r="M22" s="66">
        <v>12.4</v>
      </c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>
        <v>201</v>
      </c>
      <c r="C23" s="168"/>
      <c r="D23" s="169"/>
      <c r="E23" s="170" t="s">
        <v>176</v>
      </c>
      <c r="F23" s="179"/>
      <c r="G23" s="179"/>
      <c r="H23" s="180"/>
      <c r="I23" s="42" t="s">
        <v>41</v>
      </c>
      <c r="J23" s="43"/>
      <c r="K23" s="51">
        <v>1</v>
      </c>
      <c r="L23" s="63" t="s">
        <v>359</v>
      </c>
      <c r="M23" s="181">
        <v>12.48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>
        <v>202</v>
      </c>
      <c r="C24" s="183"/>
      <c r="D24" s="183"/>
      <c r="E24" s="184" t="s">
        <v>177</v>
      </c>
      <c r="F24" s="185"/>
      <c r="G24" s="185"/>
      <c r="H24" s="186"/>
      <c r="I24" s="45" t="s">
        <v>41</v>
      </c>
      <c r="J24" s="43"/>
      <c r="K24" s="52">
        <v>1</v>
      </c>
      <c r="L24" s="69" t="s">
        <v>359</v>
      </c>
      <c r="M24" s="187">
        <v>12.64</v>
      </c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M9+M10+M11+M12+M13+M14+M15+M16+M17+M18+M20+M21+M22+M23+M24</f>
        <v>272.63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Y18" sqref="Y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203</v>
      </c>
      <c r="C9" s="173"/>
      <c r="D9" s="173"/>
      <c r="E9" s="193" t="s">
        <v>512</v>
      </c>
      <c r="F9" s="194"/>
      <c r="G9" s="194"/>
      <c r="H9" s="195"/>
      <c r="I9" s="177">
        <v>796</v>
      </c>
      <c r="J9" s="177"/>
      <c r="K9" s="53">
        <v>6</v>
      </c>
      <c r="L9" s="62">
        <v>12.92</v>
      </c>
      <c r="M9" s="178">
        <v>77.5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204</v>
      </c>
      <c r="C10" s="168"/>
      <c r="D10" s="169"/>
      <c r="E10" s="170" t="s">
        <v>178</v>
      </c>
      <c r="F10" s="171"/>
      <c r="G10" s="171"/>
      <c r="H10" s="172"/>
      <c r="I10" s="55">
        <v>796</v>
      </c>
      <c r="J10" s="56"/>
      <c r="K10" s="51">
        <v>1</v>
      </c>
      <c r="L10" s="63" t="s">
        <v>359</v>
      </c>
      <c r="M10" s="66">
        <v>13.11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205</v>
      </c>
      <c r="C11" s="168"/>
      <c r="D11" s="169"/>
      <c r="E11" s="170" t="s">
        <v>529</v>
      </c>
      <c r="F11" s="171"/>
      <c r="G11" s="171"/>
      <c r="H11" s="172"/>
      <c r="I11" s="55">
        <v>796</v>
      </c>
      <c r="J11" s="58"/>
      <c r="K11" s="51">
        <v>2</v>
      </c>
      <c r="L11" s="63">
        <v>13.13</v>
      </c>
      <c r="M11" s="63">
        <v>26.26</v>
      </c>
      <c r="N11" s="63"/>
      <c r="O11" s="59"/>
      <c r="P11" s="168"/>
      <c r="Q11" s="169"/>
      <c r="R11" s="51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206</v>
      </c>
      <c r="C12" s="168"/>
      <c r="D12" s="169"/>
      <c r="E12" s="170" t="s">
        <v>179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15.47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207</v>
      </c>
      <c r="C13" s="168"/>
      <c r="D13" s="169"/>
      <c r="E13" s="170" t="s">
        <v>530</v>
      </c>
      <c r="F13" s="179"/>
      <c r="G13" s="179"/>
      <c r="H13" s="180"/>
      <c r="I13" s="55">
        <v>796</v>
      </c>
      <c r="J13" s="58">
        <v>796</v>
      </c>
      <c r="K13" s="51">
        <v>1</v>
      </c>
      <c r="L13" s="63" t="s">
        <v>359</v>
      </c>
      <c r="M13" s="63">
        <v>15.61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208</v>
      </c>
      <c r="C14" s="168"/>
      <c r="D14" s="169"/>
      <c r="E14" s="170" t="s">
        <v>180</v>
      </c>
      <c r="F14" s="171"/>
      <c r="G14" s="171"/>
      <c r="H14" s="172"/>
      <c r="I14" s="55">
        <v>796</v>
      </c>
      <c r="J14" s="58"/>
      <c r="K14" s="51">
        <v>2</v>
      </c>
      <c r="L14" s="63">
        <v>15.88</v>
      </c>
      <c r="M14" s="63">
        <v>31.76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209</v>
      </c>
      <c r="C15" s="168"/>
      <c r="D15" s="169"/>
      <c r="E15" s="170" t="s">
        <v>181</v>
      </c>
      <c r="F15" s="171"/>
      <c r="G15" s="171"/>
      <c r="H15" s="172"/>
      <c r="I15" s="55">
        <v>796</v>
      </c>
      <c r="J15" s="58">
        <v>796</v>
      </c>
      <c r="K15" s="51">
        <v>1</v>
      </c>
      <c r="L15" s="63" t="s">
        <v>359</v>
      </c>
      <c r="M15" s="63">
        <v>18.13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210</v>
      </c>
      <c r="C16" s="168"/>
      <c r="D16" s="169"/>
      <c r="E16" s="170" t="s">
        <v>513</v>
      </c>
      <c r="F16" s="171"/>
      <c r="G16" s="171"/>
      <c r="H16" s="172"/>
      <c r="I16" s="42" t="s">
        <v>41</v>
      </c>
      <c r="J16" s="43"/>
      <c r="K16" s="51">
        <v>5</v>
      </c>
      <c r="L16" s="63">
        <v>18.989999999999998</v>
      </c>
      <c r="M16" s="63">
        <v>94.96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211</v>
      </c>
      <c r="C17" s="168"/>
      <c r="D17" s="169"/>
      <c r="E17" s="170" t="s">
        <v>531</v>
      </c>
      <c r="F17" s="171"/>
      <c r="G17" s="171"/>
      <c r="H17" s="172"/>
      <c r="I17" s="72">
        <v>796</v>
      </c>
      <c r="J17" s="81"/>
      <c r="K17" s="51">
        <v>2</v>
      </c>
      <c r="L17" s="63">
        <v>19.29</v>
      </c>
      <c r="M17" s="63">
        <v>38.57</v>
      </c>
      <c r="N17" s="76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212</v>
      </c>
      <c r="C18" s="168"/>
      <c r="D18" s="169"/>
      <c r="E18" s="170" t="s">
        <v>182</v>
      </c>
      <c r="F18" s="171"/>
      <c r="G18" s="171"/>
      <c r="H18" s="172"/>
      <c r="I18" s="72" t="s">
        <v>41</v>
      </c>
      <c r="J18" s="81"/>
      <c r="K18" s="51">
        <v>1</v>
      </c>
      <c r="L18" s="63" t="s">
        <v>359</v>
      </c>
      <c r="M18" s="63">
        <v>19.77</v>
      </c>
      <c r="N18" s="76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213</v>
      </c>
      <c r="C19" s="168"/>
      <c r="D19" s="169"/>
      <c r="E19" s="170" t="s">
        <v>183</v>
      </c>
      <c r="F19" s="171"/>
      <c r="G19" s="171"/>
      <c r="H19" s="172"/>
      <c r="I19" s="42" t="s">
        <v>41</v>
      </c>
      <c r="J19" s="43"/>
      <c r="K19" s="51">
        <v>3</v>
      </c>
      <c r="L19" s="63">
        <v>20.85</v>
      </c>
      <c r="M19" s="63">
        <v>62.55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214</v>
      </c>
      <c r="C20" s="168"/>
      <c r="D20" s="169"/>
      <c r="E20" s="170" t="s">
        <v>184</v>
      </c>
      <c r="F20" s="171"/>
      <c r="G20" s="171"/>
      <c r="H20" s="172"/>
      <c r="I20" s="72" t="s">
        <v>41</v>
      </c>
      <c r="J20" s="81"/>
      <c r="K20" s="51">
        <v>1</v>
      </c>
      <c r="L20" s="63" t="s">
        <v>359</v>
      </c>
      <c r="M20" s="63">
        <v>21.48</v>
      </c>
      <c r="N20" s="76">
        <v>1176</v>
      </c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215</v>
      </c>
      <c r="C21" s="168"/>
      <c r="D21" s="169"/>
      <c r="E21" s="170" t="s">
        <v>532</v>
      </c>
      <c r="F21" s="171"/>
      <c r="G21" s="171"/>
      <c r="H21" s="172"/>
      <c r="I21" s="72" t="s">
        <v>41</v>
      </c>
      <c r="J21" s="81"/>
      <c r="K21" s="51">
        <v>3</v>
      </c>
      <c r="L21" s="63">
        <v>28.33</v>
      </c>
      <c r="M21" s="63">
        <v>84.98</v>
      </c>
      <c r="N21" s="76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216</v>
      </c>
      <c r="C22" s="168"/>
      <c r="D22" s="169"/>
      <c r="E22" s="170" t="s">
        <v>185</v>
      </c>
      <c r="F22" s="171"/>
      <c r="G22" s="171"/>
      <c r="H22" s="172"/>
      <c r="I22" s="42" t="s">
        <v>41</v>
      </c>
      <c r="J22" s="43"/>
      <c r="K22" s="51">
        <v>1</v>
      </c>
      <c r="L22" s="63" t="s">
        <v>359</v>
      </c>
      <c r="M22" s="63">
        <v>30.26</v>
      </c>
      <c r="N22" s="76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217</v>
      </c>
      <c r="C23" s="168"/>
      <c r="D23" s="169"/>
      <c r="E23" s="170" t="s">
        <v>186</v>
      </c>
      <c r="F23" s="171"/>
      <c r="G23" s="171"/>
      <c r="H23" s="172"/>
      <c r="I23" s="72" t="s">
        <v>41</v>
      </c>
      <c r="J23" s="81"/>
      <c r="K23" s="51">
        <v>1</v>
      </c>
      <c r="L23" s="63" t="s">
        <v>359</v>
      </c>
      <c r="M23" s="63">
        <v>33.15</v>
      </c>
      <c r="N23" s="76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M9+M10+M11+M12+M13+M14+M15+M16+M17+M18+M19+M20+M21+M22+M23</f>
        <v>583.55999999999995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Y15" sqref="Y1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218</v>
      </c>
      <c r="C9" s="173"/>
      <c r="D9" s="173"/>
      <c r="E9" s="193" t="s">
        <v>187</v>
      </c>
      <c r="F9" s="194"/>
      <c r="G9" s="194"/>
      <c r="H9" s="195"/>
      <c r="I9" s="177">
        <v>796</v>
      </c>
      <c r="J9" s="177"/>
      <c r="K9" s="53">
        <v>1</v>
      </c>
      <c r="L9" s="62" t="s">
        <v>359</v>
      </c>
      <c r="M9" s="178">
        <v>45.29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219</v>
      </c>
      <c r="C10" s="168"/>
      <c r="D10" s="169"/>
      <c r="E10" s="170" t="s">
        <v>188</v>
      </c>
      <c r="F10" s="171"/>
      <c r="G10" s="171"/>
      <c r="H10" s="172"/>
      <c r="I10" s="55">
        <v>796</v>
      </c>
      <c r="J10" s="56"/>
      <c r="K10" s="51">
        <v>1</v>
      </c>
      <c r="L10" s="63" t="s">
        <v>359</v>
      </c>
      <c r="M10" s="66">
        <v>46.24</v>
      </c>
      <c r="N10" s="67"/>
      <c r="O10" s="59"/>
      <c r="P10" s="168"/>
      <c r="Q10" s="169"/>
      <c r="R10" s="51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220</v>
      </c>
      <c r="C11" s="168"/>
      <c r="D11" s="169"/>
      <c r="E11" s="170" t="s">
        <v>189</v>
      </c>
      <c r="F11" s="171"/>
      <c r="G11" s="171"/>
      <c r="H11" s="172"/>
      <c r="I11" s="55">
        <v>796</v>
      </c>
      <c r="J11" s="58"/>
      <c r="K11" s="51">
        <v>2</v>
      </c>
      <c r="L11" s="63">
        <v>48.64</v>
      </c>
      <c r="M11" s="63">
        <v>97.27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221</v>
      </c>
      <c r="C12" s="168"/>
      <c r="D12" s="169"/>
      <c r="E12" s="170" t="s">
        <v>190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55.06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222</v>
      </c>
      <c r="C13" s="168"/>
      <c r="D13" s="169"/>
      <c r="E13" s="170" t="s">
        <v>191</v>
      </c>
      <c r="F13" s="179"/>
      <c r="G13" s="179"/>
      <c r="H13" s="180"/>
      <c r="I13" s="55">
        <v>796</v>
      </c>
      <c r="J13" s="58">
        <v>796</v>
      </c>
      <c r="K13" s="51">
        <v>1</v>
      </c>
      <c r="L13" s="63" t="s">
        <v>359</v>
      </c>
      <c r="M13" s="63">
        <v>58.06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223</v>
      </c>
      <c r="C14" s="168"/>
      <c r="D14" s="169"/>
      <c r="E14" s="170" t="s">
        <v>170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63">
        <v>10.6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224</v>
      </c>
      <c r="C15" s="168"/>
      <c r="D15" s="169"/>
      <c r="E15" s="170" t="s">
        <v>163</v>
      </c>
      <c r="F15" s="171"/>
      <c r="G15" s="171"/>
      <c r="H15" s="172"/>
      <c r="I15" s="42" t="s">
        <v>41</v>
      </c>
      <c r="J15" s="43"/>
      <c r="K15" s="51">
        <v>1</v>
      </c>
      <c r="L15" s="63" t="s">
        <v>359</v>
      </c>
      <c r="M15" s="63">
        <v>7.74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225</v>
      </c>
      <c r="C16" s="168"/>
      <c r="D16" s="169"/>
      <c r="E16" s="170" t="s">
        <v>190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54.16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117">
        <v>226</v>
      </c>
      <c r="C17" s="168"/>
      <c r="D17" s="169"/>
      <c r="E17" s="170" t="s">
        <v>538</v>
      </c>
      <c r="F17" s="171"/>
      <c r="G17" s="171"/>
      <c r="H17" s="172"/>
      <c r="I17" s="42" t="s">
        <v>41</v>
      </c>
      <c r="J17" s="43"/>
      <c r="K17" s="51">
        <v>2</v>
      </c>
      <c r="L17" s="63">
        <v>3.5</v>
      </c>
      <c r="M17" s="63">
        <f>K17*L17</f>
        <v>7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31">
        <f>M9+M10+M11+M12+M13+M14+M15+M16</f>
        <v>374.42000000000007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Z22" sqref="Z2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96" t="s">
        <v>502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79">
        <f>M12+M13+M14</f>
        <v>189.86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369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230</v>
      </c>
      <c r="C12" s="168"/>
      <c r="D12" s="169"/>
      <c r="E12" s="170" t="s">
        <v>192</v>
      </c>
      <c r="F12" s="171"/>
      <c r="G12" s="171"/>
      <c r="H12" s="172"/>
      <c r="I12" s="72">
        <v>796</v>
      </c>
      <c r="J12" s="81"/>
      <c r="K12" s="51">
        <v>4</v>
      </c>
      <c r="L12" s="63">
        <v>2.16</v>
      </c>
      <c r="M12" s="63">
        <v>8.6300000000000008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231</v>
      </c>
      <c r="C13" s="168"/>
      <c r="D13" s="169"/>
      <c r="E13" s="170" t="s">
        <v>193</v>
      </c>
      <c r="F13" s="171"/>
      <c r="G13" s="171"/>
      <c r="H13" s="172"/>
      <c r="I13" s="72">
        <v>796</v>
      </c>
      <c r="J13" s="81">
        <v>796</v>
      </c>
      <c r="K13" s="51">
        <v>4</v>
      </c>
      <c r="L13" s="63">
        <v>25.32</v>
      </c>
      <c r="M13" s="63">
        <v>101.26</v>
      </c>
      <c r="N13" s="63"/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232</v>
      </c>
      <c r="C14" s="168"/>
      <c r="D14" s="169"/>
      <c r="E14" s="170" t="s">
        <v>194</v>
      </c>
      <c r="F14" s="171"/>
      <c r="G14" s="171"/>
      <c r="H14" s="172"/>
      <c r="I14" s="42" t="s">
        <v>41</v>
      </c>
      <c r="J14" s="43"/>
      <c r="K14" s="51">
        <v>2</v>
      </c>
      <c r="L14" s="63">
        <v>39.99</v>
      </c>
      <c r="M14" s="63">
        <v>79.97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/>
      <c r="C15" s="168"/>
      <c r="D15" s="169"/>
      <c r="E15" s="196"/>
      <c r="F15" s="196"/>
      <c r="G15" s="196"/>
      <c r="H15" s="196"/>
      <c r="I15" s="72"/>
      <c r="J15" s="81"/>
      <c r="K15" s="76"/>
      <c r="L15" s="63"/>
      <c r="M15" s="79"/>
      <c r="N15" s="63">
        <v>1170</v>
      </c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/>
      <c r="C16" s="168"/>
      <c r="D16" s="169"/>
      <c r="E16" s="196" t="s">
        <v>375</v>
      </c>
      <c r="F16" s="196"/>
      <c r="G16" s="196"/>
      <c r="H16" s="196"/>
      <c r="I16" s="72">
        <v>166</v>
      </c>
      <c r="J16" s="81"/>
      <c r="K16" s="76" t="s">
        <v>359</v>
      </c>
      <c r="L16" s="63" t="s">
        <v>359</v>
      </c>
      <c r="M16" s="79">
        <f>M18+M19+M20+M21+M22+M23</f>
        <v>151.04</v>
      </c>
      <c r="N16" s="76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/>
      <c r="C17" s="168"/>
      <c r="D17" s="169"/>
      <c r="E17" s="196" t="s">
        <v>369</v>
      </c>
      <c r="F17" s="196"/>
      <c r="G17" s="196"/>
      <c r="H17" s="196"/>
      <c r="I17" s="72"/>
      <c r="J17" s="81"/>
      <c r="K17" s="76"/>
      <c r="L17" s="63"/>
      <c r="M17" s="79"/>
      <c r="N17" s="76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235</v>
      </c>
      <c r="C18" s="168"/>
      <c r="D18" s="169"/>
      <c r="E18" s="196" t="s">
        <v>373</v>
      </c>
      <c r="F18" s="196"/>
      <c r="G18" s="196"/>
      <c r="H18" s="196"/>
      <c r="I18" s="72">
        <v>796</v>
      </c>
      <c r="J18" s="81"/>
      <c r="K18" s="76">
        <v>1</v>
      </c>
      <c r="L18" s="63" t="s">
        <v>359</v>
      </c>
      <c r="M18" s="79">
        <v>1.53</v>
      </c>
      <c r="N18" s="76">
        <v>850</v>
      </c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236</v>
      </c>
      <c r="C19" s="168"/>
      <c r="D19" s="169"/>
      <c r="E19" s="196" t="s">
        <v>195</v>
      </c>
      <c r="F19" s="196"/>
      <c r="G19" s="196"/>
      <c r="H19" s="196"/>
      <c r="I19" s="72" t="s">
        <v>41</v>
      </c>
      <c r="J19" s="81"/>
      <c r="K19" s="76">
        <v>1</v>
      </c>
      <c r="L19" s="63" t="s">
        <v>359</v>
      </c>
      <c r="M19" s="79">
        <v>11.17</v>
      </c>
      <c r="N19" s="76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237</v>
      </c>
      <c r="C20" s="168"/>
      <c r="D20" s="169"/>
      <c r="E20" s="196" t="s">
        <v>196</v>
      </c>
      <c r="F20" s="196"/>
      <c r="G20" s="196"/>
      <c r="H20" s="196"/>
      <c r="I20" s="72" t="s">
        <v>41</v>
      </c>
      <c r="J20" s="81"/>
      <c r="K20" s="76">
        <v>1</v>
      </c>
      <c r="L20" s="63">
        <v>15.68</v>
      </c>
      <c r="M20" s="79">
        <v>15.68</v>
      </c>
      <c r="N20" s="76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238</v>
      </c>
      <c r="C21" s="168"/>
      <c r="D21" s="169"/>
      <c r="E21" s="196" t="s">
        <v>197</v>
      </c>
      <c r="F21" s="196"/>
      <c r="G21" s="196"/>
      <c r="H21" s="196"/>
      <c r="I21" s="72" t="s">
        <v>41</v>
      </c>
      <c r="J21" s="81"/>
      <c r="K21" s="76">
        <v>4</v>
      </c>
      <c r="L21" s="63">
        <v>16.48</v>
      </c>
      <c r="M21" s="79">
        <v>65.92</v>
      </c>
      <c r="N21" s="76">
        <v>1176</v>
      </c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239</v>
      </c>
      <c r="C22" s="168"/>
      <c r="D22" s="169"/>
      <c r="E22" s="196" t="s">
        <v>198</v>
      </c>
      <c r="F22" s="196"/>
      <c r="G22" s="196"/>
      <c r="H22" s="196"/>
      <c r="I22" s="72" t="s">
        <v>41</v>
      </c>
      <c r="J22" s="81"/>
      <c r="K22" s="76">
        <v>1</v>
      </c>
      <c r="L22" s="63" t="s">
        <v>359</v>
      </c>
      <c r="M22" s="79">
        <v>18.43</v>
      </c>
      <c r="N22" s="76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240</v>
      </c>
      <c r="C23" s="168"/>
      <c r="D23" s="169"/>
      <c r="E23" s="196" t="s">
        <v>199</v>
      </c>
      <c r="F23" s="196"/>
      <c r="G23" s="196"/>
      <c r="H23" s="196"/>
      <c r="I23" s="72" t="s">
        <v>41</v>
      </c>
      <c r="J23" s="81"/>
      <c r="K23" s="76">
        <v>2</v>
      </c>
      <c r="L23" s="63">
        <v>19.16</v>
      </c>
      <c r="M23" s="79">
        <v>38.31</v>
      </c>
      <c r="N23" s="76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3"/>
      <c r="D24" s="183"/>
      <c r="E24" s="184"/>
      <c r="F24" s="185"/>
      <c r="G24" s="185"/>
      <c r="H24" s="186"/>
      <c r="I24" s="45"/>
      <c r="J24" s="43"/>
      <c r="K24" s="52"/>
      <c r="L24" s="78"/>
      <c r="M24" s="187"/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18" sqref="X18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37">
        <v>1</v>
      </c>
      <c r="B7" s="37">
        <v>2</v>
      </c>
      <c r="C7" s="166">
        <v>3</v>
      </c>
      <c r="D7" s="166"/>
      <c r="E7" s="166">
        <v>4</v>
      </c>
      <c r="F7" s="166"/>
      <c r="G7" s="166"/>
      <c r="H7" s="166"/>
      <c r="I7" s="37">
        <v>5</v>
      </c>
      <c r="J7" s="166">
        <v>6</v>
      </c>
      <c r="K7" s="166"/>
      <c r="L7" s="37">
        <v>7</v>
      </c>
      <c r="M7" s="37">
        <v>8</v>
      </c>
      <c r="N7" s="166">
        <v>9</v>
      </c>
      <c r="O7" s="166"/>
      <c r="P7" s="166"/>
      <c r="Q7" s="37">
        <v>10</v>
      </c>
      <c r="R7" s="37">
        <v>11</v>
      </c>
      <c r="S7" s="37">
        <v>12</v>
      </c>
      <c r="T7" s="37">
        <v>13</v>
      </c>
      <c r="U7" s="37">
        <v>14</v>
      </c>
      <c r="V7" s="37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37"/>
      <c r="M8" s="166"/>
      <c r="N8" s="166"/>
      <c r="O8" s="166"/>
      <c r="P8" s="166"/>
      <c r="Q8" s="166"/>
      <c r="R8" s="37"/>
      <c r="S8" s="37"/>
      <c r="T8" s="37"/>
      <c r="U8" s="37"/>
      <c r="V8" s="37"/>
    </row>
    <row r="9" spans="1:22" x14ac:dyDescent="0.25">
      <c r="A9" s="38">
        <v>1</v>
      </c>
      <c r="B9" s="48"/>
      <c r="C9" s="173"/>
      <c r="D9" s="173"/>
      <c r="E9" s="174" t="s">
        <v>37</v>
      </c>
      <c r="F9" s="175"/>
      <c r="G9" s="175"/>
      <c r="H9" s="176"/>
      <c r="I9" s="177"/>
      <c r="J9" s="177"/>
      <c r="K9" s="53"/>
      <c r="L9" s="61"/>
      <c r="M9" s="178"/>
      <c r="N9" s="178"/>
      <c r="O9" s="48"/>
      <c r="P9" s="173"/>
      <c r="Q9" s="173"/>
      <c r="R9" s="48"/>
      <c r="S9" s="48"/>
      <c r="T9" s="48"/>
      <c r="U9" s="48"/>
      <c r="V9" s="48"/>
    </row>
    <row r="10" spans="1:22" ht="22.5" customHeight="1" x14ac:dyDescent="0.25">
      <c r="A10" s="39">
        <v>2</v>
      </c>
      <c r="B10" s="50"/>
      <c r="C10" s="168"/>
      <c r="D10" s="169"/>
      <c r="E10" s="170" t="s">
        <v>358</v>
      </c>
      <c r="F10" s="171"/>
      <c r="G10" s="171"/>
      <c r="H10" s="172"/>
      <c r="I10" s="72">
        <v>166</v>
      </c>
      <c r="J10" s="81"/>
      <c r="K10" s="76" t="s">
        <v>359</v>
      </c>
      <c r="L10" s="82" t="s">
        <v>359</v>
      </c>
      <c r="M10" s="64">
        <f>M12+M13++M14+M15+M16+M17+M18+M19+M20+M21+M22+M23+M24+'3'!M31+'4'!M32</f>
        <v>2000.4099999999999</v>
      </c>
      <c r="N10" s="65"/>
      <c r="O10" s="50"/>
      <c r="P10" s="168"/>
      <c r="Q10" s="169"/>
      <c r="R10" s="50"/>
      <c r="S10" s="50"/>
      <c r="T10" s="50"/>
      <c r="U10" s="50"/>
      <c r="V10" s="50"/>
    </row>
    <row r="11" spans="1:22" ht="22.5" customHeight="1" x14ac:dyDescent="0.25">
      <c r="A11" s="39">
        <v>3</v>
      </c>
      <c r="B11" s="76"/>
      <c r="C11" s="168"/>
      <c r="D11" s="169"/>
      <c r="E11" s="170" t="s">
        <v>360</v>
      </c>
      <c r="F11" s="171"/>
      <c r="G11" s="171"/>
      <c r="H11" s="172"/>
      <c r="I11" s="72"/>
      <c r="J11" s="81"/>
      <c r="K11" s="76"/>
      <c r="L11" s="82"/>
      <c r="M11" s="63"/>
      <c r="N11" s="63"/>
      <c r="O11" s="50"/>
      <c r="P11" s="168"/>
      <c r="Q11" s="169"/>
      <c r="R11" s="50"/>
      <c r="S11" s="50"/>
      <c r="T11" s="50"/>
      <c r="U11" s="50"/>
      <c r="V11" s="50"/>
    </row>
    <row r="12" spans="1:22" ht="22.5" customHeight="1" x14ac:dyDescent="0.25">
      <c r="A12" s="39">
        <v>4</v>
      </c>
      <c r="B12" s="76">
        <v>1</v>
      </c>
      <c r="C12" s="168"/>
      <c r="D12" s="169"/>
      <c r="E12" s="170" t="s">
        <v>38</v>
      </c>
      <c r="F12" s="171"/>
      <c r="G12" s="171"/>
      <c r="H12" s="172"/>
      <c r="I12" s="72">
        <v>796</v>
      </c>
      <c r="J12" s="73"/>
      <c r="K12" s="51">
        <v>1</v>
      </c>
      <c r="L12" s="63" t="s">
        <v>359</v>
      </c>
      <c r="M12" s="79">
        <v>3.52</v>
      </c>
      <c r="N12" s="63"/>
      <c r="O12" s="50"/>
      <c r="P12" s="168"/>
      <c r="Q12" s="169"/>
      <c r="R12" s="50"/>
      <c r="S12" s="50"/>
      <c r="T12" s="50"/>
      <c r="U12" s="50"/>
      <c r="V12" s="50"/>
    </row>
    <row r="13" spans="1:22" ht="22.5" customHeight="1" x14ac:dyDescent="0.25">
      <c r="A13" s="39">
        <v>5</v>
      </c>
      <c r="B13" s="76">
        <v>2</v>
      </c>
      <c r="C13" s="168"/>
      <c r="D13" s="169"/>
      <c r="E13" s="170" t="s">
        <v>39</v>
      </c>
      <c r="F13" s="179"/>
      <c r="G13" s="179"/>
      <c r="H13" s="180"/>
      <c r="I13" s="72">
        <v>796</v>
      </c>
      <c r="J13" s="81"/>
      <c r="K13" s="51">
        <v>2</v>
      </c>
      <c r="L13" s="63">
        <v>3.58</v>
      </c>
      <c r="M13" s="63">
        <v>7.16</v>
      </c>
      <c r="N13" s="63">
        <v>11.5</v>
      </c>
      <c r="O13" s="50"/>
      <c r="P13" s="168"/>
      <c r="Q13" s="169"/>
      <c r="R13" s="50"/>
      <c r="S13" s="50"/>
      <c r="T13" s="50"/>
      <c r="U13" s="50"/>
      <c r="V13" s="50"/>
    </row>
    <row r="14" spans="1:22" ht="22.5" customHeight="1" x14ac:dyDescent="0.25">
      <c r="A14" s="39">
        <v>6</v>
      </c>
      <c r="B14" s="76">
        <v>3</v>
      </c>
      <c r="C14" s="72"/>
      <c r="D14" s="73"/>
      <c r="E14" s="170" t="s">
        <v>40</v>
      </c>
      <c r="F14" s="179"/>
      <c r="G14" s="179"/>
      <c r="H14" s="180"/>
      <c r="I14" s="42" t="s">
        <v>41</v>
      </c>
      <c r="J14" s="43"/>
      <c r="K14" s="51">
        <v>1</v>
      </c>
      <c r="L14" s="63" t="s">
        <v>359</v>
      </c>
      <c r="M14" s="63">
        <v>4.4000000000000004</v>
      </c>
      <c r="N14" s="63"/>
      <c r="O14" s="50"/>
      <c r="P14" s="168"/>
      <c r="Q14" s="169"/>
      <c r="R14" s="50"/>
      <c r="S14" s="50"/>
      <c r="T14" s="50"/>
      <c r="U14" s="50"/>
      <c r="V14" s="50"/>
    </row>
    <row r="15" spans="1:22" ht="22.5" customHeight="1" x14ac:dyDescent="0.25">
      <c r="A15" s="39">
        <v>7</v>
      </c>
      <c r="B15" s="76">
        <v>4</v>
      </c>
      <c r="C15" s="72"/>
      <c r="D15" s="73"/>
      <c r="E15" s="170" t="s">
        <v>42</v>
      </c>
      <c r="F15" s="179"/>
      <c r="G15" s="179"/>
      <c r="H15" s="180"/>
      <c r="I15" s="72">
        <v>796</v>
      </c>
      <c r="J15" s="81">
        <v>796</v>
      </c>
      <c r="K15" s="51">
        <v>3</v>
      </c>
      <c r="L15" s="63">
        <v>4.7</v>
      </c>
      <c r="M15" s="63">
        <v>14.11</v>
      </c>
      <c r="N15" s="63">
        <v>1170</v>
      </c>
      <c r="O15" s="50"/>
      <c r="P15" s="181"/>
      <c r="Q15" s="169"/>
      <c r="R15" s="50"/>
      <c r="S15" s="63"/>
      <c r="T15" s="50"/>
      <c r="U15" s="50"/>
      <c r="V15" s="50"/>
    </row>
    <row r="16" spans="1:22" ht="22.5" customHeight="1" x14ac:dyDescent="0.25">
      <c r="A16" s="39">
        <v>8</v>
      </c>
      <c r="B16" s="76">
        <v>5</v>
      </c>
      <c r="C16" s="72"/>
      <c r="D16" s="73"/>
      <c r="E16" s="170" t="s">
        <v>43</v>
      </c>
      <c r="F16" s="179"/>
      <c r="G16" s="179"/>
      <c r="H16" s="180"/>
      <c r="I16" s="72">
        <v>796</v>
      </c>
      <c r="J16" s="81"/>
      <c r="K16" s="51">
        <v>5</v>
      </c>
      <c r="L16" s="63">
        <v>4.7699999999999996</v>
      </c>
      <c r="M16" s="63">
        <v>23.84</v>
      </c>
      <c r="N16" s="63"/>
      <c r="O16" s="50"/>
      <c r="P16" s="168"/>
      <c r="Q16" s="169"/>
      <c r="R16" s="50"/>
      <c r="S16" s="50"/>
      <c r="T16" s="50"/>
      <c r="U16" s="50"/>
      <c r="V16" s="50"/>
    </row>
    <row r="17" spans="1:24" ht="22.5" customHeight="1" x14ac:dyDescent="0.25">
      <c r="A17" s="39">
        <v>9</v>
      </c>
      <c r="B17" s="76">
        <v>6</v>
      </c>
      <c r="C17" s="72"/>
      <c r="D17" s="73"/>
      <c r="E17" s="170" t="s">
        <v>44</v>
      </c>
      <c r="F17" s="179"/>
      <c r="G17" s="179"/>
      <c r="H17" s="180"/>
      <c r="I17" s="72">
        <v>796</v>
      </c>
      <c r="J17" s="81">
        <v>796</v>
      </c>
      <c r="K17" s="51">
        <v>1</v>
      </c>
      <c r="L17" s="63" t="s">
        <v>359</v>
      </c>
      <c r="M17" s="63">
        <v>4.9000000000000004</v>
      </c>
      <c r="N17" s="63"/>
      <c r="O17" s="50"/>
      <c r="P17" s="168"/>
      <c r="Q17" s="169"/>
      <c r="R17" s="50"/>
      <c r="S17" s="50"/>
      <c r="T17" s="50"/>
      <c r="U17" s="50"/>
      <c r="V17" s="50"/>
      <c r="X17" s="44"/>
    </row>
    <row r="18" spans="1:24" ht="22.5" customHeight="1" x14ac:dyDescent="0.25">
      <c r="A18" s="39">
        <v>10</v>
      </c>
      <c r="B18" s="76">
        <v>8</v>
      </c>
      <c r="C18" s="72"/>
      <c r="D18" s="73"/>
      <c r="E18" s="170" t="s">
        <v>45</v>
      </c>
      <c r="F18" s="179"/>
      <c r="G18" s="179"/>
      <c r="H18" s="180"/>
      <c r="I18" s="42" t="s">
        <v>41</v>
      </c>
      <c r="J18" s="43"/>
      <c r="K18" s="51">
        <v>1</v>
      </c>
      <c r="L18" s="63" t="s">
        <v>359</v>
      </c>
      <c r="M18" s="63">
        <v>6.02</v>
      </c>
      <c r="N18" s="63">
        <v>850</v>
      </c>
      <c r="O18" s="50"/>
      <c r="P18" s="168"/>
      <c r="Q18" s="169"/>
      <c r="R18" s="50"/>
      <c r="S18" s="50"/>
      <c r="T18" s="50"/>
      <c r="U18" s="50"/>
      <c r="V18" s="50"/>
    </row>
    <row r="19" spans="1:24" ht="22.5" customHeight="1" x14ac:dyDescent="0.25">
      <c r="A19" s="39">
        <v>11</v>
      </c>
      <c r="B19" s="76">
        <v>9</v>
      </c>
      <c r="C19" s="72"/>
      <c r="D19" s="73"/>
      <c r="E19" s="170" t="s">
        <v>46</v>
      </c>
      <c r="F19" s="179"/>
      <c r="G19" s="179"/>
      <c r="H19" s="180"/>
      <c r="I19" s="72">
        <v>796</v>
      </c>
      <c r="J19" s="81"/>
      <c r="K19" s="51">
        <v>3</v>
      </c>
      <c r="L19" s="63">
        <v>6.09</v>
      </c>
      <c r="M19" s="63">
        <v>18.27</v>
      </c>
      <c r="N19" s="63"/>
      <c r="O19" s="50"/>
      <c r="P19" s="168"/>
      <c r="Q19" s="169"/>
      <c r="R19" s="50"/>
      <c r="S19" s="50"/>
      <c r="T19" s="50"/>
      <c r="U19" s="50"/>
      <c r="V19" s="50"/>
    </row>
    <row r="20" spans="1:24" ht="22.5" customHeight="1" x14ac:dyDescent="0.25">
      <c r="A20" s="39">
        <v>12</v>
      </c>
      <c r="B20" s="76">
        <v>10</v>
      </c>
      <c r="C20" s="72"/>
      <c r="D20" s="73"/>
      <c r="E20" s="170" t="s">
        <v>47</v>
      </c>
      <c r="F20" s="179"/>
      <c r="G20" s="179"/>
      <c r="H20" s="180"/>
      <c r="I20" s="42" t="s">
        <v>41</v>
      </c>
      <c r="J20" s="43"/>
      <c r="K20" s="51">
        <v>3</v>
      </c>
      <c r="L20" s="63">
        <v>6.22</v>
      </c>
      <c r="M20" s="63">
        <v>18.670000000000002</v>
      </c>
      <c r="N20" s="63"/>
      <c r="O20" s="50"/>
      <c r="P20" s="168"/>
      <c r="Q20" s="169"/>
      <c r="R20" s="50"/>
      <c r="S20" s="50"/>
      <c r="T20" s="50"/>
      <c r="U20" s="50"/>
      <c r="V20" s="50"/>
    </row>
    <row r="21" spans="1:24" ht="22.5" customHeight="1" x14ac:dyDescent="0.25">
      <c r="A21" s="39">
        <v>13</v>
      </c>
      <c r="B21" s="76">
        <v>11</v>
      </c>
      <c r="C21" s="72"/>
      <c r="D21" s="73"/>
      <c r="E21" s="170" t="s">
        <v>48</v>
      </c>
      <c r="F21" s="179"/>
      <c r="G21" s="179"/>
      <c r="H21" s="180"/>
      <c r="I21" s="42" t="s">
        <v>41</v>
      </c>
      <c r="J21" s="43"/>
      <c r="K21" s="51">
        <v>8</v>
      </c>
      <c r="L21" s="63">
        <v>6.3479999999999999</v>
      </c>
      <c r="M21" s="63">
        <f>K21*L21</f>
        <v>50.783999999999999</v>
      </c>
      <c r="N21" s="63">
        <v>1176</v>
      </c>
      <c r="O21" s="50"/>
      <c r="P21" s="182"/>
      <c r="Q21" s="182"/>
      <c r="R21" s="50"/>
      <c r="S21" s="50"/>
      <c r="T21" s="50"/>
      <c r="U21" s="50"/>
      <c r="V21" s="50"/>
    </row>
    <row r="22" spans="1:24" ht="22.5" customHeight="1" x14ac:dyDescent="0.25">
      <c r="A22" s="39">
        <v>14</v>
      </c>
      <c r="B22" s="76">
        <v>12</v>
      </c>
      <c r="C22" s="168"/>
      <c r="D22" s="169"/>
      <c r="E22" s="170" t="s">
        <v>48</v>
      </c>
      <c r="F22" s="171"/>
      <c r="G22" s="171"/>
      <c r="H22" s="172"/>
      <c r="I22" s="42" t="s">
        <v>41</v>
      </c>
      <c r="J22" s="43"/>
      <c r="K22" s="51">
        <v>8</v>
      </c>
      <c r="L22" s="63">
        <v>6.3479999999999999</v>
      </c>
      <c r="M22" s="63">
        <f>K22*L22</f>
        <v>50.783999999999999</v>
      </c>
      <c r="N22" s="65"/>
      <c r="O22" s="50"/>
      <c r="P22" s="182"/>
      <c r="Q22" s="182"/>
      <c r="R22" s="50"/>
      <c r="S22" s="50"/>
      <c r="T22" s="50"/>
      <c r="U22" s="50"/>
      <c r="V22" s="50"/>
    </row>
    <row r="23" spans="1:24" ht="22.5" customHeight="1" x14ac:dyDescent="0.25">
      <c r="A23" s="39">
        <v>15</v>
      </c>
      <c r="B23" s="50">
        <v>13</v>
      </c>
      <c r="C23" s="168"/>
      <c r="D23" s="169"/>
      <c r="E23" s="170" t="s">
        <v>48</v>
      </c>
      <c r="F23" s="179"/>
      <c r="G23" s="179"/>
      <c r="H23" s="180"/>
      <c r="I23" s="42" t="s">
        <v>41</v>
      </c>
      <c r="J23" s="43"/>
      <c r="K23" s="51">
        <v>3</v>
      </c>
      <c r="L23" s="63">
        <v>6.5129999999999999</v>
      </c>
      <c r="M23" s="181">
        <f>L23*K23</f>
        <v>19.539000000000001</v>
      </c>
      <c r="N23" s="188"/>
      <c r="O23" s="50"/>
      <c r="P23" s="182"/>
      <c r="Q23" s="182"/>
      <c r="R23" s="50"/>
      <c r="S23" s="50"/>
      <c r="T23" s="50"/>
      <c r="U23" s="50"/>
      <c r="V23" s="50"/>
    </row>
    <row r="24" spans="1:24" ht="22.5" customHeight="1" thickBot="1" x14ac:dyDescent="0.3">
      <c r="A24" s="40">
        <v>16</v>
      </c>
      <c r="B24" s="49">
        <v>14</v>
      </c>
      <c r="C24" s="183"/>
      <c r="D24" s="183"/>
      <c r="E24" s="184" t="s">
        <v>49</v>
      </c>
      <c r="F24" s="185"/>
      <c r="G24" s="185"/>
      <c r="H24" s="186"/>
      <c r="I24" s="45" t="s">
        <v>41</v>
      </c>
      <c r="J24" s="43"/>
      <c r="K24" s="52">
        <v>3</v>
      </c>
      <c r="L24" s="68">
        <v>6.55</v>
      </c>
      <c r="M24" s="187">
        <v>19.66</v>
      </c>
      <c r="N24" s="187"/>
      <c r="O24" s="49"/>
      <c r="P24" s="183"/>
      <c r="Q24" s="183"/>
      <c r="R24" s="49"/>
      <c r="S24" s="49"/>
      <c r="T24" s="49"/>
      <c r="U24" s="49"/>
      <c r="V24" s="49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69">
    <mergeCell ref="C24:D24"/>
    <mergeCell ref="E24:H24"/>
    <mergeCell ref="M24:N24"/>
    <mergeCell ref="P24:Q24"/>
    <mergeCell ref="C23:D23"/>
    <mergeCell ref="E23:H23"/>
    <mergeCell ref="M23:N23"/>
    <mergeCell ref="P23:Q23"/>
    <mergeCell ref="C22:D22"/>
    <mergeCell ref="P22:Q22"/>
    <mergeCell ref="P21:Q21"/>
    <mergeCell ref="P20:Q20"/>
    <mergeCell ref="E20:H20"/>
    <mergeCell ref="E21:H21"/>
    <mergeCell ref="E22:H22"/>
    <mergeCell ref="P19:Q19"/>
    <mergeCell ref="P18:Q18"/>
    <mergeCell ref="P17:Q17"/>
    <mergeCell ref="E17:H17"/>
    <mergeCell ref="E18:H18"/>
    <mergeCell ref="E19:H19"/>
    <mergeCell ref="P16:Q16"/>
    <mergeCell ref="P15:Q15"/>
    <mergeCell ref="P14:Q14"/>
    <mergeCell ref="E14:H14"/>
    <mergeCell ref="E15:H15"/>
    <mergeCell ref="E16:H16"/>
    <mergeCell ref="C13:D13"/>
    <mergeCell ref="P13:Q13"/>
    <mergeCell ref="C12:D12"/>
    <mergeCell ref="P12:Q12"/>
    <mergeCell ref="C11:D11"/>
    <mergeCell ref="P11:Q11"/>
    <mergeCell ref="E13:H13"/>
    <mergeCell ref="E11:H11"/>
    <mergeCell ref="E12:H12"/>
    <mergeCell ref="C10:D10"/>
    <mergeCell ref="E10:H10"/>
    <mergeCell ref="P10:Q10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A8:C8"/>
    <mergeCell ref="I8:K8"/>
    <mergeCell ref="M8:Q8"/>
    <mergeCell ref="A4:A6"/>
    <mergeCell ref="B4:B6"/>
    <mergeCell ref="N5:P6"/>
    <mergeCell ref="C4:D6"/>
    <mergeCell ref="U4:U6"/>
    <mergeCell ref="R4:R6"/>
    <mergeCell ref="S4:T4"/>
    <mergeCell ref="E4:H6"/>
    <mergeCell ref="I4:I6"/>
    <mergeCell ref="J4:K6"/>
    <mergeCell ref="V4:V6"/>
    <mergeCell ref="L5:L6"/>
    <mergeCell ref="M5:M6"/>
    <mergeCell ref="Q5:Q6"/>
    <mergeCell ref="S5:S6"/>
    <mergeCell ref="T5:T6"/>
    <mergeCell ref="L4:M4"/>
    <mergeCell ref="N4:Q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I21" sqref="I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/>
      <c r="C10" s="168"/>
      <c r="D10" s="169"/>
      <c r="E10" s="196" t="s">
        <v>376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66">
        <f>M12+M13+M14+M15+M16+M17</f>
        <v>572.71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96" t="s">
        <v>369</v>
      </c>
      <c r="F11" s="196"/>
      <c r="G11" s="196"/>
      <c r="H11" s="196"/>
      <c r="I11" s="72"/>
      <c r="J11" s="81"/>
      <c r="K11" s="76"/>
      <c r="L11" s="63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245</v>
      </c>
      <c r="C12" s="168"/>
      <c r="D12" s="169"/>
      <c r="E12" s="170" t="s">
        <v>515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46.63</v>
      </c>
      <c r="N12" s="76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96">
        <v>246</v>
      </c>
      <c r="C13" s="168"/>
      <c r="D13" s="169"/>
      <c r="E13" s="170" t="s">
        <v>200</v>
      </c>
      <c r="F13" s="171"/>
      <c r="G13" s="171"/>
      <c r="H13" s="172"/>
      <c r="I13" s="42" t="s">
        <v>41</v>
      </c>
      <c r="J13" s="43"/>
      <c r="K13" s="51">
        <v>3</v>
      </c>
      <c r="L13" s="63">
        <v>62.17</v>
      </c>
      <c r="M13" s="63">
        <v>186.52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96">
        <v>247</v>
      </c>
      <c r="C14" s="168"/>
      <c r="D14" s="169"/>
      <c r="E14" s="170" t="s">
        <v>201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63">
        <v>65.7</v>
      </c>
      <c r="N14" s="76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96">
        <v>248</v>
      </c>
      <c r="C15" s="168"/>
      <c r="D15" s="169"/>
      <c r="E15" s="170" t="s">
        <v>374</v>
      </c>
      <c r="F15" s="171"/>
      <c r="G15" s="171"/>
      <c r="H15" s="172"/>
      <c r="I15" s="42">
        <v>796</v>
      </c>
      <c r="J15" s="43"/>
      <c r="K15" s="51">
        <v>1</v>
      </c>
      <c r="L15" s="63" t="s">
        <v>359</v>
      </c>
      <c r="M15" s="63">
        <v>74.63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96">
        <v>249</v>
      </c>
      <c r="C16" s="168"/>
      <c r="D16" s="169"/>
      <c r="E16" s="170" t="s">
        <v>516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92.55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96">
        <v>250</v>
      </c>
      <c r="C17" s="168"/>
      <c r="D17" s="169"/>
      <c r="E17" s="170" t="s">
        <v>517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63">
        <v>106.68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70" t="s">
        <v>377</v>
      </c>
      <c r="F10" s="179"/>
      <c r="G10" s="179"/>
      <c r="H10" s="180"/>
      <c r="I10" s="72">
        <v>166</v>
      </c>
      <c r="J10" s="81"/>
      <c r="K10" s="76" t="s">
        <v>359</v>
      </c>
      <c r="L10" s="63" t="s">
        <v>359</v>
      </c>
      <c r="M10" s="79">
        <f>M12+M13+M14+M15+M16+M17+M18+M19+M20+M21+M22+M23+M24+'22'!M30</f>
        <v>167.38799999999998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378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255</v>
      </c>
      <c r="C12" s="168"/>
      <c r="D12" s="169"/>
      <c r="E12" s="170" t="s">
        <v>202</v>
      </c>
      <c r="F12" s="171"/>
      <c r="G12" s="171"/>
      <c r="H12" s="172"/>
      <c r="I12" s="72">
        <v>796</v>
      </c>
      <c r="J12" s="73"/>
      <c r="K12" s="51">
        <v>1</v>
      </c>
      <c r="L12" s="63" t="s">
        <v>359</v>
      </c>
      <c r="M12" s="79">
        <v>1.88</v>
      </c>
      <c r="N12" s="63"/>
      <c r="O12" s="76"/>
      <c r="P12" s="168"/>
      <c r="Q12" s="169"/>
      <c r="R12" s="76"/>
      <c r="S12" s="63"/>
      <c r="T12" s="76"/>
      <c r="U12" s="76"/>
      <c r="V12" s="76"/>
    </row>
    <row r="13" spans="1:22" ht="22.5" customHeight="1" x14ac:dyDescent="0.25">
      <c r="A13" s="39">
        <v>5</v>
      </c>
      <c r="B13" s="76">
        <v>256</v>
      </c>
      <c r="C13" s="168"/>
      <c r="D13" s="169"/>
      <c r="E13" s="170" t="s">
        <v>203</v>
      </c>
      <c r="F13" s="171"/>
      <c r="G13" s="171"/>
      <c r="H13" s="172"/>
      <c r="I13" s="72">
        <v>796</v>
      </c>
      <c r="J13" s="81"/>
      <c r="K13" s="51">
        <v>3</v>
      </c>
      <c r="L13" s="63">
        <v>2.02</v>
      </c>
      <c r="M13" s="63">
        <v>6.08</v>
      </c>
      <c r="N13" s="63">
        <v>11.5</v>
      </c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257</v>
      </c>
      <c r="C14" s="168"/>
      <c r="D14" s="169"/>
      <c r="E14" s="170" t="s">
        <v>206</v>
      </c>
      <c r="F14" s="171"/>
      <c r="G14" s="171"/>
      <c r="H14" s="172"/>
      <c r="I14" s="72" t="s">
        <v>41</v>
      </c>
      <c r="J14" s="73"/>
      <c r="K14" s="51">
        <v>5</v>
      </c>
      <c r="L14" s="63">
        <v>2.48</v>
      </c>
      <c r="M14" s="79">
        <v>12.42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258</v>
      </c>
      <c r="C15" s="168"/>
      <c r="D15" s="169"/>
      <c r="E15" s="170" t="s">
        <v>208</v>
      </c>
      <c r="F15" s="171"/>
      <c r="G15" s="171"/>
      <c r="H15" s="172"/>
      <c r="I15" s="72" t="s">
        <v>41</v>
      </c>
      <c r="J15" s="81"/>
      <c r="K15" s="51">
        <v>4</v>
      </c>
      <c r="L15" s="63">
        <v>2.56</v>
      </c>
      <c r="M15" s="63">
        <v>10.23</v>
      </c>
      <c r="N15" s="63">
        <v>1170</v>
      </c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259</v>
      </c>
      <c r="C16" s="168"/>
      <c r="D16" s="169"/>
      <c r="E16" s="170" t="s">
        <v>210</v>
      </c>
      <c r="F16" s="171"/>
      <c r="G16" s="171"/>
      <c r="H16" s="172"/>
      <c r="I16" s="72" t="s">
        <v>41</v>
      </c>
      <c r="J16" s="73"/>
      <c r="K16" s="51">
        <v>1</v>
      </c>
      <c r="L16" s="63" t="s">
        <v>359</v>
      </c>
      <c r="M16" s="79">
        <v>2.64</v>
      </c>
      <c r="N16" s="76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>
        <v>260</v>
      </c>
      <c r="C17" s="168"/>
      <c r="D17" s="169"/>
      <c r="E17" s="170" t="s">
        <v>214</v>
      </c>
      <c r="F17" s="171"/>
      <c r="G17" s="171"/>
      <c r="H17" s="172"/>
      <c r="I17" s="72" t="s">
        <v>41</v>
      </c>
      <c r="J17" s="81"/>
      <c r="K17" s="51">
        <v>2</v>
      </c>
      <c r="L17" s="63">
        <v>3.1</v>
      </c>
      <c r="M17" s="63">
        <v>6.258</v>
      </c>
      <c r="N17" s="76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261</v>
      </c>
      <c r="C18" s="168"/>
      <c r="D18" s="169"/>
      <c r="E18" s="170" t="s">
        <v>211</v>
      </c>
      <c r="F18" s="171"/>
      <c r="G18" s="171"/>
      <c r="H18" s="172"/>
      <c r="I18" s="72" t="s">
        <v>41</v>
      </c>
      <c r="J18" s="81"/>
      <c r="K18" s="51">
        <v>4</v>
      </c>
      <c r="L18" s="63">
        <v>3.5</v>
      </c>
      <c r="M18" s="63">
        <v>13.99</v>
      </c>
      <c r="N18" s="76">
        <v>850</v>
      </c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262</v>
      </c>
      <c r="C19" s="168"/>
      <c r="D19" s="169"/>
      <c r="E19" s="170" t="s">
        <v>212</v>
      </c>
      <c r="F19" s="171"/>
      <c r="G19" s="171"/>
      <c r="H19" s="172"/>
      <c r="I19" s="72" t="s">
        <v>41</v>
      </c>
      <c r="J19" s="81"/>
      <c r="K19" s="51">
        <v>2</v>
      </c>
      <c r="L19" s="63">
        <v>5.34</v>
      </c>
      <c r="M19" s="63">
        <v>10.68</v>
      </c>
      <c r="N19" s="76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263</v>
      </c>
      <c r="C20" s="168"/>
      <c r="D20" s="169"/>
      <c r="E20" s="170" t="s">
        <v>213</v>
      </c>
      <c r="F20" s="171"/>
      <c r="G20" s="171"/>
      <c r="H20" s="172"/>
      <c r="I20" s="72">
        <v>796</v>
      </c>
      <c r="J20" s="73"/>
      <c r="K20" s="51">
        <v>1</v>
      </c>
      <c r="L20" s="63" t="s">
        <v>359</v>
      </c>
      <c r="M20" s="79">
        <v>5.41</v>
      </c>
      <c r="N20" s="80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264</v>
      </c>
      <c r="C21" s="168"/>
      <c r="D21" s="169"/>
      <c r="E21" s="170" t="s">
        <v>215</v>
      </c>
      <c r="F21" s="171"/>
      <c r="G21" s="171"/>
      <c r="H21" s="172"/>
      <c r="I21" s="72">
        <v>796</v>
      </c>
      <c r="J21" s="81"/>
      <c r="K21" s="51">
        <v>2</v>
      </c>
      <c r="L21" s="63">
        <v>5.47</v>
      </c>
      <c r="M21" s="63">
        <v>10.93</v>
      </c>
      <c r="N21" s="63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265</v>
      </c>
      <c r="C22" s="168"/>
      <c r="D22" s="169"/>
      <c r="E22" s="170" t="s">
        <v>216</v>
      </c>
      <c r="F22" s="171"/>
      <c r="G22" s="171"/>
      <c r="H22" s="172"/>
      <c r="I22" s="72" t="s">
        <v>41</v>
      </c>
      <c r="J22" s="73"/>
      <c r="K22" s="51">
        <v>1</v>
      </c>
      <c r="L22" s="63" t="s">
        <v>359</v>
      </c>
      <c r="M22" s="79">
        <v>5.8</v>
      </c>
      <c r="N22" s="63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266</v>
      </c>
      <c r="C23" s="168"/>
      <c r="D23" s="169"/>
      <c r="E23" s="170" t="s">
        <v>204</v>
      </c>
      <c r="F23" s="171"/>
      <c r="G23" s="171"/>
      <c r="H23" s="172"/>
      <c r="I23" s="72" t="s">
        <v>41</v>
      </c>
      <c r="J23" s="81"/>
      <c r="K23" s="51">
        <v>1</v>
      </c>
      <c r="L23" s="63" t="s">
        <v>359</v>
      </c>
      <c r="M23" s="63">
        <v>6.95</v>
      </c>
      <c r="N23" s="63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>
        <v>267</v>
      </c>
      <c r="C24" s="189"/>
      <c r="D24" s="190"/>
      <c r="E24" s="184" t="s">
        <v>205</v>
      </c>
      <c r="F24" s="191"/>
      <c r="G24" s="191"/>
      <c r="H24" s="192"/>
      <c r="I24" s="83">
        <v>796</v>
      </c>
      <c r="J24" s="84">
        <v>796</v>
      </c>
      <c r="K24" s="52">
        <v>1</v>
      </c>
      <c r="L24" s="63" t="s">
        <v>359</v>
      </c>
      <c r="M24" s="78">
        <v>7.51</v>
      </c>
      <c r="N24" s="63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1" sqref="M3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268</v>
      </c>
      <c r="C10" s="168"/>
      <c r="D10" s="169"/>
      <c r="E10" s="170" t="s">
        <v>379</v>
      </c>
      <c r="F10" s="171"/>
      <c r="G10" s="171"/>
      <c r="H10" s="172"/>
      <c r="I10" s="72">
        <v>796</v>
      </c>
      <c r="J10" s="81">
        <v>796</v>
      </c>
      <c r="K10" s="51">
        <v>1</v>
      </c>
      <c r="L10" s="63" t="s">
        <v>359</v>
      </c>
      <c r="M10" s="63">
        <v>9.2799999999999994</v>
      </c>
      <c r="N10" s="63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269</v>
      </c>
      <c r="C11" s="168"/>
      <c r="D11" s="169"/>
      <c r="E11" s="170" t="s">
        <v>380</v>
      </c>
      <c r="F11" s="171"/>
      <c r="G11" s="171"/>
      <c r="H11" s="172"/>
      <c r="I11" s="72">
        <v>796</v>
      </c>
      <c r="J11" s="81"/>
      <c r="K11" s="51">
        <v>1</v>
      </c>
      <c r="L11" s="63" t="s">
        <v>359</v>
      </c>
      <c r="M11" s="63">
        <v>9.8000000000000007</v>
      </c>
      <c r="N11" s="63"/>
      <c r="O11" s="59"/>
      <c r="P11" s="168"/>
      <c r="Q11" s="169"/>
      <c r="R11" s="63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270</v>
      </c>
      <c r="C12" s="168"/>
      <c r="D12" s="169"/>
      <c r="E12" s="170" t="s">
        <v>207</v>
      </c>
      <c r="F12" s="171"/>
      <c r="G12" s="171"/>
      <c r="H12" s="172"/>
      <c r="I12" s="72">
        <v>796</v>
      </c>
      <c r="J12" s="81"/>
      <c r="K12" s="51">
        <v>1</v>
      </c>
      <c r="L12" s="63" t="s">
        <v>359</v>
      </c>
      <c r="M12" s="63">
        <v>10.039999999999999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271</v>
      </c>
      <c r="C13" s="168"/>
      <c r="D13" s="169"/>
      <c r="E13" s="170" t="s">
        <v>209</v>
      </c>
      <c r="F13" s="171"/>
      <c r="G13" s="171"/>
      <c r="H13" s="172"/>
      <c r="I13" s="42" t="s">
        <v>41</v>
      </c>
      <c r="J13" s="43"/>
      <c r="K13" s="51">
        <v>1</v>
      </c>
      <c r="L13" s="63" t="s">
        <v>359</v>
      </c>
      <c r="M13" s="63">
        <v>11.82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272</v>
      </c>
      <c r="C14" s="168"/>
      <c r="D14" s="169"/>
      <c r="E14" s="170" t="s">
        <v>381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79">
        <v>11.82</v>
      </c>
      <c r="N14" s="80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273</v>
      </c>
      <c r="C15" s="168"/>
      <c r="D15" s="169"/>
      <c r="E15" s="170" t="s">
        <v>382</v>
      </c>
      <c r="F15" s="179"/>
      <c r="G15" s="179"/>
      <c r="H15" s="180"/>
      <c r="I15" s="42" t="s">
        <v>41</v>
      </c>
      <c r="J15" s="43"/>
      <c r="K15" s="51">
        <v>1</v>
      </c>
      <c r="L15" s="63" t="s">
        <v>359</v>
      </c>
      <c r="M15" s="181">
        <v>12.75</v>
      </c>
      <c r="N15" s="188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274</v>
      </c>
      <c r="C16" s="168"/>
      <c r="D16" s="169"/>
      <c r="E16" s="170" t="s">
        <v>522</v>
      </c>
      <c r="F16" s="179"/>
      <c r="G16" s="179"/>
      <c r="H16" s="180"/>
      <c r="I16" s="42" t="s">
        <v>41</v>
      </c>
      <c r="J16" s="43"/>
      <c r="K16" s="51">
        <v>1</v>
      </c>
      <c r="L16" s="63" t="s">
        <v>359</v>
      </c>
      <c r="M16" s="181">
        <v>1.1000000000000001</v>
      </c>
      <c r="N16" s="188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/>
      <c r="C17" s="168"/>
      <c r="D17" s="169"/>
      <c r="E17" s="170"/>
      <c r="F17" s="171"/>
      <c r="G17" s="171"/>
      <c r="H17" s="172"/>
      <c r="I17" s="72"/>
      <c r="J17" s="81"/>
      <c r="K17" s="51"/>
      <c r="L17" s="63"/>
      <c r="M17" s="63"/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79"/>
      <c r="N19" s="80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/>
      <c r="C20" s="168"/>
      <c r="D20" s="169"/>
      <c r="E20" s="170"/>
      <c r="F20" s="179"/>
      <c r="G20" s="179"/>
      <c r="H20" s="180"/>
      <c r="I20" s="42"/>
      <c r="J20" s="43"/>
      <c r="K20" s="51"/>
      <c r="L20" s="63"/>
      <c r="M20" s="181"/>
      <c r="N20" s="188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M10+M11+M12+M13+M14+M15+M16</f>
        <v>66.609999999999985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80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M15:N15"/>
    <mergeCell ref="C16:D16"/>
    <mergeCell ref="E16:H16"/>
    <mergeCell ref="P16:Q16"/>
    <mergeCell ref="C17:D17"/>
    <mergeCell ref="E17:H17"/>
    <mergeCell ref="P17:Q17"/>
    <mergeCell ref="M16:N16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M20:N20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1" sqref="M1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70" t="s">
        <v>383</v>
      </c>
      <c r="F10" s="179"/>
      <c r="G10" s="179"/>
      <c r="H10" s="180"/>
      <c r="I10" s="72">
        <v>166</v>
      </c>
      <c r="J10" s="81"/>
      <c r="K10" s="76" t="s">
        <v>359</v>
      </c>
      <c r="L10" s="63" t="s">
        <v>359</v>
      </c>
      <c r="M10" s="79">
        <f>M12+M13+M14+M15+M16+M17+M18+M19+M20+M21+M22+M23+M24+'24'!M31+'25'!M31</f>
        <v>470.55999999999995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378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276</v>
      </c>
      <c r="C12" s="168"/>
      <c r="D12" s="169"/>
      <c r="E12" s="170" t="s">
        <v>520</v>
      </c>
      <c r="F12" s="171"/>
      <c r="G12" s="171"/>
      <c r="H12" s="172"/>
      <c r="I12" s="42">
        <v>796</v>
      </c>
      <c r="J12" s="43">
        <v>796</v>
      </c>
      <c r="K12" s="51">
        <v>1</v>
      </c>
      <c r="L12" s="63" t="s">
        <v>359</v>
      </c>
      <c r="M12" s="63">
        <v>1.49</v>
      </c>
      <c r="N12" s="63"/>
      <c r="O12" s="76"/>
      <c r="P12" s="168"/>
      <c r="Q12" s="169"/>
      <c r="R12" s="63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277</v>
      </c>
      <c r="C13" s="168"/>
      <c r="D13" s="169"/>
      <c r="E13" s="170" t="s">
        <v>521</v>
      </c>
      <c r="F13" s="171"/>
      <c r="G13" s="171"/>
      <c r="H13" s="172"/>
      <c r="I13" s="42">
        <v>796</v>
      </c>
      <c r="J13" s="43"/>
      <c r="K13" s="51">
        <v>1</v>
      </c>
      <c r="L13" s="63" t="s">
        <v>359</v>
      </c>
      <c r="M13" s="63">
        <v>1.04</v>
      </c>
      <c r="N13" s="63">
        <v>11.5</v>
      </c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96">
        <v>278</v>
      </c>
      <c r="C14" s="168"/>
      <c r="D14" s="169"/>
      <c r="E14" s="170" t="s">
        <v>217</v>
      </c>
      <c r="F14" s="171"/>
      <c r="G14" s="171"/>
      <c r="H14" s="172"/>
      <c r="I14" s="42">
        <v>796</v>
      </c>
      <c r="J14" s="43">
        <v>796</v>
      </c>
      <c r="K14" s="51">
        <v>2</v>
      </c>
      <c r="L14" s="63">
        <v>2.72</v>
      </c>
      <c r="M14" s="63">
        <v>5.45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96">
        <v>279</v>
      </c>
      <c r="C15" s="168"/>
      <c r="D15" s="169"/>
      <c r="E15" s="170" t="s">
        <v>218</v>
      </c>
      <c r="F15" s="171"/>
      <c r="G15" s="171"/>
      <c r="H15" s="172"/>
      <c r="I15" s="42">
        <v>796</v>
      </c>
      <c r="J15" s="43"/>
      <c r="K15" s="51">
        <v>2</v>
      </c>
      <c r="L15" s="63">
        <v>2.98</v>
      </c>
      <c r="M15" s="63">
        <v>5.97</v>
      </c>
      <c r="N15" s="63">
        <v>11.5</v>
      </c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96">
        <v>280</v>
      </c>
      <c r="C16" s="168"/>
      <c r="D16" s="169"/>
      <c r="E16" s="170" t="s">
        <v>219</v>
      </c>
      <c r="F16" s="171"/>
      <c r="G16" s="171"/>
      <c r="H16" s="172"/>
      <c r="I16" s="42">
        <v>796</v>
      </c>
      <c r="J16" s="43">
        <v>796</v>
      </c>
      <c r="K16" s="51">
        <v>2</v>
      </c>
      <c r="L16" s="63">
        <v>3.11</v>
      </c>
      <c r="M16" s="63">
        <v>6.23</v>
      </c>
      <c r="N16" s="63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96">
        <v>281</v>
      </c>
      <c r="C17" s="168"/>
      <c r="D17" s="169"/>
      <c r="E17" s="170" t="s">
        <v>220</v>
      </c>
      <c r="F17" s="171"/>
      <c r="G17" s="171"/>
      <c r="H17" s="172"/>
      <c r="I17" s="42" t="s">
        <v>41</v>
      </c>
      <c r="J17" s="43"/>
      <c r="K17" s="51">
        <v>2</v>
      </c>
      <c r="L17" s="63">
        <v>3.24</v>
      </c>
      <c r="M17" s="63">
        <v>6.49</v>
      </c>
      <c r="N17" s="63">
        <v>1170</v>
      </c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96">
        <v>282</v>
      </c>
      <c r="C18" s="168"/>
      <c r="D18" s="169"/>
      <c r="E18" s="170" t="s">
        <v>221</v>
      </c>
      <c r="F18" s="171"/>
      <c r="G18" s="171"/>
      <c r="H18" s="172"/>
      <c r="I18" s="42">
        <v>796</v>
      </c>
      <c r="J18" s="43"/>
      <c r="K18" s="51">
        <v>2</v>
      </c>
      <c r="L18" s="63">
        <v>3.37</v>
      </c>
      <c r="M18" s="63">
        <v>6.74</v>
      </c>
      <c r="N18" s="63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96">
        <v>283</v>
      </c>
      <c r="C19" s="168"/>
      <c r="D19" s="169"/>
      <c r="E19" s="170" t="s">
        <v>222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3.63</v>
      </c>
      <c r="N19" s="63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96">
        <v>284</v>
      </c>
      <c r="C20" s="168"/>
      <c r="D20" s="169"/>
      <c r="E20" s="170" t="s">
        <v>223</v>
      </c>
      <c r="F20" s="171"/>
      <c r="G20" s="171"/>
      <c r="H20" s="172"/>
      <c r="I20" s="42" t="s">
        <v>41</v>
      </c>
      <c r="J20" s="43"/>
      <c r="K20" s="51">
        <v>2</v>
      </c>
      <c r="L20" s="63">
        <v>3.89</v>
      </c>
      <c r="M20" s="63">
        <v>7.78</v>
      </c>
      <c r="N20" s="63">
        <v>850</v>
      </c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96">
        <v>285</v>
      </c>
      <c r="C21" s="168"/>
      <c r="D21" s="169"/>
      <c r="E21" s="170" t="s">
        <v>224</v>
      </c>
      <c r="F21" s="171"/>
      <c r="G21" s="171"/>
      <c r="H21" s="172"/>
      <c r="I21" s="42" t="s">
        <v>41</v>
      </c>
      <c r="J21" s="43"/>
      <c r="K21" s="51">
        <v>2</v>
      </c>
      <c r="L21" s="63">
        <v>4.41</v>
      </c>
      <c r="M21" s="63">
        <v>8.82</v>
      </c>
      <c r="N21" s="63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96">
        <v>286</v>
      </c>
      <c r="C22" s="168"/>
      <c r="D22" s="169"/>
      <c r="E22" s="170" t="s">
        <v>225</v>
      </c>
      <c r="F22" s="171"/>
      <c r="G22" s="171"/>
      <c r="H22" s="172"/>
      <c r="I22" s="42" t="s">
        <v>41</v>
      </c>
      <c r="J22" s="43"/>
      <c r="K22" s="51">
        <v>4</v>
      </c>
      <c r="L22" s="63">
        <v>4.93</v>
      </c>
      <c r="M22" s="63">
        <v>19.72</v>
      </c>
      <c r="N22" s="63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96">
        <v>287</v>
      </c>
      <c r="C23" s="168"/>
      <c r="D23" s="169"/>
      <c r="E23" s="170" t="s">
        <v>226</v>
      </c>
      <c r="F23" s="171"/>
      <c r="G23" s="171"/>
      <c r="H23" s="172"/>
      <c r="I23" s="42" t="s">
        <v>41</v>
      </c>
      <c r="J23" s="43"/>
      <c r="K23" s="51">
        <v>1</v>
      </c>
      <c r="L23" s="63" t="s">
        <v>359</v>
      </c>
      <c r="M23" s="63">
        <v>5.0599999999999996</v>
      </c>
      <c r="N23" s="95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90">
        <v>288</v>
      </c>
      <c r="C24" s="189"/>
      <c r="D24" s="190"/>
      <c r="E24" s="184" t="s">
        <v>227</v>
      </c>
      <c r="F24" s="191"/>
      <c r="G24" s="191"/>
      <c r="H24" s="192"/>
      <c r="I24" s="45" t="s">
        <v>41</v>
      </c>
      <c r="J24" s="85"/>
      <c r="K24" s="52">
        <v>3</v>
      </c>
      <c r="L24" s="91">
        <v>5.32</v>
      </c>
      <c r="M24" s="91">
        <v>15.95</v>
      </c>
      <c r="N24" s="96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2" sqref="M3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289</v>
      </c>
      <c r="C9" s="173"/>
      <c r="D9" s="173"/>
      <c r="E9" s="193" t="s">
        <v>228</v>
      </c>
      <c r="F9" s="194"/>
      <c r="G9" s="194"/>
      <c r="H9" s="195"/>
      <c r="I9" s="177">
        <v>796</v>
      </c>
      <c r="J9" s="177"/>
      <c r="K9" s="53">
        <v>3</v>
      </c>
      <c r="L9" s="62">
        <v>5.97</v>
      </c>
      <c r="M9" s="178">
        <v>17.899999999999999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290</v>
      </c>
      <c r="C10" s="168"/>
      <c r="D10" s="169"/>
      <c r="E10" s="170" t="s">
        <v>229</v>
      </c>
      <c r="F10" s="171"/>
      <c r="G10" s="171"/>
      <c r="H10" s="172"/>
      <c r="I10" s="55">
        <v>796</v>
      </c>
      <c r="J10" s="56"/>
      <c r="K10" s="51">
        <v>3</v>
      </c>
      <c r="L10" s="63">
        <v>6.36</v>
      </c>
      <c r="M10" s="66">
        <v>19.07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291</v>
      </c>
      <c r="C11" s="168"/>
      <c r="D11" s="169"/>
      <c r="E11" s="170" t="s">
        <v>230</v>
      </c>
      <c r="F11" s="171"/>
      <c r="G11" s="171"/>
      <c r="H11" s="172"/>
      <c r="I11" s="55">
        <v>796</v>
      </c>
      <c r="J11" s="58"/>
      <c r="K11" s="51">
        <v>2</v>
      </c>
      <c r="L11" s="63">
        <v>7.13</v>
      </c>
      <c r="M11" s="63">
        <v>14.27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292</v>
      </c>
      <c r="C12" s="168"/>
      <c r="D12" s="169"/>
      <c r="E12" s="170" t="s">
        <v>231</v>
      </c>
      <c r="F12" s="171"/>
      <c r="G12" s="171"/>
      <c r="H12" s="172"/>
      <c r="I12" s="42" t="s">
        <v>41</v>
      </c>
      <c r="J12" s="43"/>
      <c r="K12" s="51">
        <v>2</v>
      </c>
      <c r="L12" s="63">
        <v>8.43</v>
      </c>
      <c r="M12" s="63">
        <v>16.86</v>
      </c>
      <c r="N12" s="63"/>
      <c r="O12" s="59"/>
      <c r="P12" s="168"/>
      <c r="Q12" s="169"/>
      <c r="R12" s="63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293</v>
      </c>
      <c r="C13" s="168"/>
      <c r="D13" s="169"/>
      <c r="E13" s="170" t="s">
        <v>232</v>
      </c>
      <c r="F13" s="179"/>
      <c r="G13" s="179"/>
      <c r="H13" s="180"/>
      <c r="I13" s="55">
        <v>796</v>
      </c>
      <c r="J13" s="58">
        <v>796</v>
      </c>
      <c r="K13" s="51">
        <v>1</v>
      </c>
      <c r="L13" s="63" t="s">
        <v>359</v>
      </c>
      <c r="M13" s="63">
        <v>8.82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294</v>
      </c>
      <c r="C14" s="168"/>
      <c r="D14" s="169"/>
      <c r="E14" s="170" t="s">
        <v>233</v>
      </c>
      <c r="F14" s="171"/>
      <c r="G14" s="171"/>
      <c r="H14" s="172"/>
      <c r="I14" s="55">
        <v>796</v>
      </c>
      <c r="J14" s="58"/>
      <c r="K14" s="51">
        <v>1</v>
      </c>
      <c r="L14" s="63" t="s">
        <v>359</v>
      </c>
      <c r="M14" s="63">
        <v>9.8800000000000008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295</v>
      </c>
      <c r="C15" s="168"/>
      <c r="D15" s="169"/>
      <c r="E15" s="170" t="s">
        <v>234</v>
      </c>
      <c r="F15" s="171"/>
      <c r="G15" s="171"/>
      <c r="H15" s="172"/>
      <c r="I15" s="55">
        <v>796</v>
      </c>
      <c r="J15" s="58">
        <v>796</v>
      </c>
      <c r="K15" s="51">
        <v>1</v>
      </c>
      <c r="L15" s="63" t="s">
        <v>359</v>
      </c>
      <c r="M15" s="63">
        <v>10.25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296</v>
      </c>
      <c r="C16" s="168"/>
      <c r="D16" s="169"/>
      <c r="E16" s="170" t="s">
        <v>235</v>
      </c>
      <c r="F16" s="171"/>
      <c r="G16" s="171"/>
      <c r="H16" s="172"/>
      <c r="I16" s="42" t="s">
        <v>41</v>
      </c>
      <c r="J16" s="43"/>
      <c r="K16" s="51">
        <v>2</v>
      </c>
      <c r="L16" s="63">
        <v>10.9</v>
      </c>
      <c r="M16" s="63">
        <f>K16*L16</f>
        <v>21.8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134" t="s">
        <v>539</v>
      </c>
      <c r="C17" s="114"/>
      <c r="D17" s="115"/>
      <c r="E17" s="170" t="s">
        <v>540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63">
        <v>10.77</v>
      </c>
      <c r="N17" s="117">
        <v>850</v>
      </c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117">
        <v>297</v>
      </c>
      <c r="C18" s="114"/>
      <c r="D18" s="115"/>
      <c r="E18" s="170" t="s">
        <v>236</v>
      </c>
      <c r="F18" s="171"/>
      <c r="G18" s="171"/>
      <c r="H18" s="172"/>
      <c r="I18" s="42" t="s">
        <v>41</v>
      </c>
      <c r="J18" s="43"/>
      <c r="K18" s="51">
        <v>2</v>
      </c>
      <c r="L18" s="63">
        <v>10.96</v>
      </c>
      <c r="M18" s="63">
        <v>21.92</v>
      </c>
      <c r="N18" s="117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117">
        <v>298</v>
      </c>
      <c r="C19" s="114"/>
      <c r="D19" s="115"/>
      <c r="E19" s="170" t="s">
        <v>237</v>
      </c>
      <c r="F19" s="171"/>
      <c r="G19" s="171"/>
      <c r="H19" s="172"/>
      <c r="I19" s="114" t="s">
        <v>41</v>
      </c>
      <c r="J19" s="119"/>
      <c r="K19" s="51">
        <v>1</v>
      </c>
      <c r="L19" s="63" t="s">
        <v>359</v>
      </c>
      <c r="M19" s="63">
        <v>11.93</v>
      </c>
      <c r="N19" s="117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117">
        <v>299</v>
      </c>
      <c r="C20" s="114"/>
      <c r="D20" s="115"/>
      <c r="E20" s="170" t="s">
        <v>238</v>
      </c>
      <c r="F20" s="171"/>
      <c r="G20" s="171"/>
      <c r="H20" s="172"/>
      <c r="I20" s="42" t="s">
        <v>41</v>
      </c>
      <c r="J20" s="43"/>
      <c r="K20" s="51">
        <v>2</v>
      </c>
      <c r="L20" s="63">
        <v>13.62</v>
      </c>
      <c r="M20" s="63">
        <v>27.24</v>
      </c>
      <c r="N20" s="117">
        <v>1176</v>
      </c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117">
        <v>300</v>
      </c>
      <c r="C21" s="114"/>
      <c r="D21" s="115"/>
      <c r="E21" s="170" t="s">
        <v>239</v>
      </c>
      <c r="F21" s="171"/>
      <c r="G21" s="171"/>
      <c r="H21" s="172"/>
      <c r="I21" s="114" t="s">
        <v>41</v>
      </c>
      <c r="J21" s="119"/>
      <c r="K21" s="51">
        <v>2</v>
      </c>
      <c r="L21" s="63">
        <v>15.7</v>
      </c>
      <c r="M21" s="63">
        <v>31.39</v>
      </c>
      <c r="N21" s="117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117">
        <v>301</v>
      </c>
      <c r="C22" s="114"/>
      <c r="D22" s="115"/>
      <c r="E22" s="170" t="s">
        <v>240</v>
      </c>
      <c r="F22" s="171"/>
      <c r="G22" s="171"/>
      <c r="H22" s="172"/>
      <c r="I22" s="42" t="s">
        <v>41</v>
      </c>
      <c r="J22" s="43"/>
      <c r="K22" s="51">
        <v>2</v>
      </c>
      <c r="L22" s="63">
        <v>19.46</v>
      </c>
      <c r="M22" s="63">
        <v>38.909999999999997</v>
      </c>
      <c r="N22" s="11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117">
        <v>302</v>
      </c>
      <c r="C23" s="114"/>
      <c r="D23" s="115"/>
      <c r="E23" s="170" t="s">
        <v>241</v>
      </c>
      <c r="F23" s="171"/>
      <c r="G23" s="171"/>
      <c r="H23" s="172"/>
      <c r="I23" s="114" t="s">
        <v>41</v>
      </c>
      <c r="J23" s="119"/>
      <c r="K23" s="51">
        <v>1</v>
      </c>
      <c r="L23" s="63" t="s">
        <v>359</v>
      </c>
      <c r="M23" s="63">
        <v>21.01</v>
      </c>
      <c r="N23" s="117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117">
        <v>303</v>
      </c>
      <c r="C24" s="114"/>
      <c r="D24" s="115"/>
      <c r="E24" s="170" t="s">
        <v>242</v>
      </c>
      <c r="F24" s="171"/>
      <c r="G24" s="171"/>
      <c r="H24" s="172"/>
      <c r="I24" s="42" t="s">
        <v>41</v>
      </c>
      <c r="J24" s="43"/>
      <c r="K24" s="51">
        <v>1</v>
      </c>
      <c r="L24" s="63" t="s">
        <v>359</v>
      </c>
      <c r="M24" s="63">
        <v>21.53</v>
      </c>
      <c r="N24" s="118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M9+M10+M11+M12+M13+M14+M15+M16+M17+M18+M19+M20+M21+M22+M23+M24</f>
        <v>303.54999999999995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6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E17:H17"/>
    <mergeCell ref="P17:Q17"/>
    <mergeCell ref="E20:H20"/>
    <mergeCell ref="P20:Q20"/>
    <mergeCell ref="E21:H21"/>
    <mergeCell ref="P21:Q21"/>
    <mergeCell ref="E18:H18"/>
    <mergeCell ref="P18:Q18"/>
    <mergeCell ref="E19:H19"/>
    <mergeCell ref="P19:Q19"/>
    <mergeCell ref="E24:H24"/>
    <mergeCell ref="P24:Q24"/>
    <mergeCell ref="E22:H22"/>
    <mergeCell ref="P22:Q22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2" sqref="M3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/>
      <c r="C10" s="168"/>
      <c r="D10" s="169"/>
      <c r="E10" s="170"/>
      <c r="F10" s="171"/>
      <c r="G10" s="171"/>
      <c r="H10" s="172"/>
      <c r="I10" s="72"/>
      <c r="J10" s="81"/>
      <c r="K10" s="51"/>
      <c r="L10" s="63"/>
      <c r="M10" s="66"/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304</v>
      </c>
      <c r="C11" s="168"/>
      <c r="D11" s="169"/>
      <c r="E11" s="170" t="s">
        <v>243</v>
      </c>
      <c r="F11" s="171"/>
      <c r="G11" s="171"/>
      <c r="H11" s="172"/>
      <c r="I11" s="72">
        <v>796</v>
      </c>
      <c r="J11" s="81"/>
      <c r="K11" s="51">
        <v>1</v>
      </c>
      <c r="L11" s="63">
        <v>22.05</v>
      </c>
      <c r="M11" s="79">
        <v>22.05</v>
      </c>
      <c r="N11" s="79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305</v>
      </c>
      <c r="C12" s="168"/>
      <c r="D12" s="169"/>
      <c r="E12" s="170" t="s">
        <v>244</v>
      </c>
      <c r="F12" s="171"/>
      <c r="G12" s="171"/>
      <c r="H12" s="172"/>
      <c r="I12" s="72">
        <v>796</v>
      </c>
      <c r="J12" s="81"/>
      <c r="K12" s="51">
        <v>2</v>
      </c>
      <c r="L12" s="63">
        <v>25.29</v>
      </c>
      <c r="M12" s="79">
        <v>50.59</v>
      </c>
      <c r="N12" s="80"/>
      <c r="O12" s="59"/>
      <c r="P12" s="168"/>
      <c r="Q12" s="169"/>
      <c r="R12" s="63"/>
      <c r="S12" s="59"/>
      <c r="T12" s="59"/>
      <c r="U12" s="59"/>
      <c r="V12" s="59"/>
    </row>
    <row r="13" spans="1:22" ht="22.5" customHeight="1" x14ac:dyDescent="0.25">
      <c r="A13" s="39">
        <v>5</v>
      </c>
      <c r="B13" s="76"/>
      <c r="C13" s="168"/>
      <c r="D13" s="169"/>
      <c r="E13" s="170"/>
      <c r="F13" s="171"/>
      <c r="G13" s="171"/>
      <c r="H13" s="172"/>
      <c r="I13" s="72"/>
      <c r="J13" s="81"/>
      <c r="K13" s="51"/>
      <c r="L13" s="63"/>
      <c r="M13" s="63"/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/>
      <c r="C14" s="168"/>
      <c r="D14" s="169"/>
      <c r="E14" s="170"/>
      <c r="F14" s="171"/>
      <c r="G14" s="171"/>
      <c r="H14" s="172"/>
      <c r="I14" s="42"/>
      <c r="J14" s="43"/>
      <c r="K14" s="51"/>
      <c r="L14" s="63"/>
      <c r="M14" s="63"/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/>
      <c r="C15" s="168"/>
      <c r="D15" s="169"/>
      <c r="E15" s="170"/>
      <c r="F15" s="171"/>
      <c r="G15" s="171"/>
      <c r="H15" s="172"/>
      <c r="I15" s="42"/>
      <c r="J15" s="43"/>
      <c r="K15" s="51"/>
      <c r="L15" s="63"/>
      <c r="M15" s="63"/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/>
      <c r="C16" s="168"/>
      <c r="D16" s="169"/>
      <c r="E16" s="170"/>
      <c r="F16" s="171"/>
      <c r="G16" s="171"/>
      <c r="H16" s="172"/>
      <c r="I16" s="42"/>
      <c r="J16" s="43"/>
      <c r="K16" s="51"/>
      <c r="L16" s="63"/>
      <c r="M16" s="63"/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/>
      <c r="C17" s="168"/>
      <c r="D17" s="169"/>
      <c r="E17" s="170"/>
      <c r="F17" s="171"/>
      <c r="G17" s="171"/>
      <c r="H17" s="172"/>
      <c r="I17" s="55"/>
      <c r="J17" s="58"/>
      <c r="K17" s="51"/>
      <c r="L17" s="63"/>
      <c r="M17" s="63"/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M11+M12</f>
        <v>72.64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3"/>
  <sheetViews>
    <sheetView view="pageLayout" zoomScaleNormal="100" zoomScaleSheetLayoutView="90" workbookViewId="0">
      <selection activeCell="M22" sqref="M2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70" t="s">
        <v>384</v>
      </c>
      <c r="F9" s="179"/>
      <c r="G9" s="179"/>
      <c r="H9" s="180"/>
      <c r="I9" s="72">
        <v>166</v>
      </c>
      <c r="J9" s="81"/>
      <c r="K9" s="76" t="s">
        <v>359</v>
      </c>
      <c r="L9" s="63" t="s">
        <v>359</v>
      </c>
      <c r="M9" s="178">
        <f>M11+M12+M13+M14+M15+M16+M17+M18+M19+M20+M21+M22+M23+M24+M25+'27'!M30+'28'!M31</f>
        <v>1076.806</v>
      </c>
      <c r="N9" s="178"/>
      <c r="O9" s="74"/>
      <c r="P9" s="173"/>
      <c r="Q9" s="173"/>
      <c r="R9" s="74"/>
      <c r="S9" s="74"/>
      <c r="T9" s="74"/>
      <c r="U9" s="74"/>
      <c r="V9" s="74"/>
    </row>
    <row r="10" spans="1:22" ht="21.75" customHeight="1" x14ac:dyDescent="0.25">
      <c r="A10" s="39">
        <v>2</v>
      </c>
      <c r="B10" s="76"/>
      <c r="C10" s="168"/>
      <c r="D10" s="169"/>
      <c r="E10" s="170" t="s">
        <v>378</v>
      </c>
      <c r="F10" s="171"/>
      <c r="G10" s="171"/>
      <c r="H10" s="172"/>
      <c r="I10" s="72"/>
      <c r="J10" s="81"/>
      <c r="K10" s="76"/>
      <c r="L10" s="82"/>
      <c r="M10" s="79"/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1.75" customHeight="1" x14ac:dyDescent="0.25">
      <c r="A11" s="39">
        <v>3</v>
      </c>
      <c r="B11" s="76">
        <v>306</v>
      </c>
      <c r="C11" s="168"/>
      <c r="D11" s="169"/>
      <c r="E11" s="170" t="s">
        <v>245</v>
      </c>
      <c r="F11" s="171"/>
      <c r="G11" s="171"/>
      <c r="H11" s="172"/>
      <c r="I11" s="72">
        <v>796</v>
      </c>
      <c r="J11" s="81"/>
      <c r="K11" s="51">
        <v>1</v>
      </c>
      <c r="L11" s="63" t="s">
        <v>359</v>
      </c>
      <c r="M11" s="63">
        <v>2.5099999999999998</v>
      </c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1.75" customHeight="1" x14ac:dyDescent="0.25">
      <c r="A12" s="39">
        <v>4</v>
      </c>
      <c r="B12" s="76">
        <v>307</v>
      </c>
      <c r="C12" s="168"/>
      <c r="D12" s="169"/>
      <c r="E12" s="170" t="s">
        <v>246</v>
      </c>
      <c r="F12" s="171"/>
      <c r="G12" s="171"/>
      <c r="H12" s="172"/>
      <c r="I12" s="42" t="s">
        <v>41</v>
      </c>
      <c r="J12" s="43"/>
      <c r="K12" s="51">
        <v>2</v>
      </c>
      <c r="L12" s="63">
        <v>3.18</v>
      </c>
      <c r="M12" s="63">
        <v>6.36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1.75" customHeight="1" x14ac:dyDescent="0.25">
      <c r="A13" s="39">
        <v>5</v>
      </c>
      <c r="B13" s="76">
        <v>308</v>
      </c>
      <c r="C13" s="168"/>
      <c r="D13" s="169"/>
      <c r="E13" s="170" t="s">
        <v>247</v>
      </c>
      <c r="F13" s="179"/>
      <c r="G13" s="179"/>
      <c r="H13" s="180"/>
      <c r="I13" s="72">
        <v>796</v>
      </c>
      <c r="J13" s="81">
        <v>796</v>
      </c>
      <c r="K13" s="51">
        <v>3</v>
      </c>
      <c r="L13" s="63">
        <v>5.36</v>
      </c>
      <c r="M13" s="63">
        <v>16.07</v>
      </c>
      <c r="N13" s="63">
        <v>11.5</v>
      </c>
      <c r="O13" s="76"/>
      <c r="P13" s="168"/>
      <c r="Q13" s="169"/>
      <c r="R13" s="76"/>
      <c r="S13" s="76"/>
      <c r="T13" s="76"/>
      <c r="U13" s="76"/>
      <c r="V13" s="76"/>
    </row>
    <row r="14" spans="1:22" ht="21.75" customHeight="1" x14ac:dyDescent="0.25">
      <c r="A14" s="39">
        <v>6</v>
      </c>
      <c r="B14" s="76">
        <v>309</v>
      </c>
      <c r="C14" s="168"/>
      <c r="D14" s="169"/>
      <c r="E14" s="170" t="s">
        <v>248</v>
      </c>
      <c r="F14" s="171"/>
      <c r="G14" s="171"/>
      <c r="H14" s="172"/>
      <c r="I14" s="72">
        <v>796</v>
      </c>
      <c r="J14" s="81"/>
      <c r="K14" s="51">
        <v>2</v>
      </c>
      <c r="L14" s="63">
        <v>6.03</v>
      </c>
      <c r="M14" s="63">
        <v>12.05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1.75" customHeight="1" x14ac:dyDescent="0.25">
      <c r="A15" s="39">
        <v>7</v>
      </c>
      <c r="B15" s="76">
        <v>310</v>
      </c>
      <c r="C15" s="168"/>
      <c r="D15" s="169"/>
      <c r="E15" s="170" t="s">
        <v>249</v>
      </c>
      <c r="F15" s="171"/>
      <c r="G15" s="171"/>
      <c r="H15" s="172"/>
      <c r="I15" s="72">
        <v>796</v>
      </c>
      <c r="J15" s="81">
        <v>796</v>
      </c>
      <c r="K15" s="51">
        <v>2</v>
      </c>
      <c r="L15" s="63">
        <v>7.2</v>
      </c>
      <c r="M15" s="63">
        <v>14.4</v>
      </c>
      <c r="N15" s="63">
        <v>1170</v>
      </c>
      <c r="O15" s="76"/>
      <c r="P15" s="168"/>
      <c r="Q15" s="169"/>
      <c r="R15" s="76"/>
      <c r="S15" s="76"/>
      <c r="T15" s="76"/>
      <c r="U15" s="76"/>
      <c r="V15" s="76"/>
    </row>
    <row r="16" spans="1:22" ht="21.75" customHeight="1" x14ac:dyDescent="0.25">
      <c r="A16" s="39">
        <v>8</v>
      </c>
      <c r="B16" s="76">
        <v>311</v>
      </c>
      <c r="C16" s="168"/>
      <c r="D16" s="169"/>
      <c r="E16" s="170" t="s">
        <v>250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8.3699999999999992</v>
      </c>
      <c r="N16" s="63"/>
      <c r="O16" s="76"/>
      <c r="P16" s="168"/>
      <c r="Q16" s="169"/>
      <c r="R16" s="76"/>
      <c r="S16" s="76"/>
      <c r="T16" s="76"/>
      <c r="U16" s="76"/>
      <c r="V16" s="76"/>
    </row>
    <row r="17" spans="1:24" ht="21.75" customHeight="1" x14ac:dyDescent="0.25">
      <c r="A17" s="39">
        <v>9</v>
      </c>
      <c r="B17" s="76">
        <v>312</v>
      </c>
      <c r="C17" s="168"/>
      <c r="D17" s="169"/>
      <c r="E17" s="170" t="s">
        <v>251</v>
      </c>
      <c r="F17" s="171"/>
      <c r="G17" s="171"/>
      <c r="H17" s="172"/>
      <c r="I17" s="72">
        <v>796</v>
      </c>
      <c r="J17" s="81"/>
      <c r="K17" s="51">
        <v>1</v>
      </c>
      <c r="L17" s="63" t="s">
        <v>359</v>
      </c>
      <c r="M17" s="63">
        <v>9.5399999999999991</v>
      </c>
      <c r="N17" s="63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1.75" customHeight="1" x14ac:dyDescent="0.25">
      <c r="A18" s="39">
        <v>10</v>
      </c>
      <c r="B18" s="76">
        <v>313</v>
      </c>
      <c r="C18" s="168"/>
      <c r="D18" s="169"/>
      <c r="E18" s="170" t="s">
        <v>252</v>
      </c>
      <c r="F18" s="171"/>
      <c r="G18" s="171"/>
      <c r="H18" s="172"/>
      <c r="I18" s="42" t="s">
        <v>41</v>
      </c>
      <c r="J18" s="43"/>
      <c r="K18" s="51">
        <v>1</v>
      </c>
      <c r="L18" s="63" t="s">
        <v>359</v>
      </c>
      <c r="M18" s="63">
        <v>10.38</v>
      </c>
      <c r="N18" s="63">
        <v>850</v>
      </c>
      <c r="O18" s="76"/>
      <c r="P18" s="168"/>
      <c r="Q18" s="169"/>
      <c r="R18" s="76"/>
      <c r="S18" s="76"/>
      <c r="T18" s="76"/>
      <c r="U18" s="76"/>
      <c r="V18" s="76"/>
    </row>
    <row r="19" spans="1:24" ht="21.75" customHeight="1" x14ac:dyDescent="0.25">
      <c r="A19" s="39">
        <v>11</v>
      </c>
      <c r="B19" s="76">
        <v>314</v>
      </c>
      <c r="C19" s="168"/>
      <c r="D19" s="169"/>
      <c r="E19" s="170" t="s">
        <v>253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10.62</v>
      </c>
      <c r="N19" s="63"/>
      <c r="O19" s="76"/>
      <c r="P19" s="168"/>
      <c r="Q19" s="169"/>
      <c r="R19" s="76"/>
      <c r="S19" s="76"/>
      <c r="T19" s="76"/>
      <c r="U19" s="76"/>
      <c r="V19" s="76"/>
    </row>
    <row r="20" spans="1:24" ht="21.75" customHeight="1" x14ac:dyDescent="0.25">
      <c r="A20" s="39">
        <v>12</v>
      </c>
      <c r="B20" s="76">
        <v>315</v>
      </c>
      <c r="C20" s="168"/>
      <c r="D20" s="169"/>
      <c r="E20" s="170" t="s">
        <v>254</v>
      </c>
      <c r="F20" s="171"/>
      <c r="G20" s="171"/>
      <c r="H20" s="172"/>
      <c r="I20" s="42" t="s">
        <v>41</v>
      </c>
      <c r="J20" s="43"/>
      <c r="K20" s="51">
        <v>1</v>
      </c>
      <c r="L20" s="63" t="s">
        <v>359</v>
      </c>
      <c r="M20" s="63">
        <v>11.18</v>
      </c>
      <c r="N20" s="63"/>
      <c r="O20" s="76"/>
      <c r="P20" s="168"/>
      <c r="Q20" s="169"/>
      <c r="R20" s="76"/>
      <c r="S20" s="76"/>
      <c r="T20" s="76"/>
      <c r="U20" s="76"/>
      <c r="V20" s="76"/>
    </row>
    <row r="21" spans="1:24" ht="21.75" customHeight="1" x14ac:dyDescent="0.25">
      <c r="A21" s="39">
        <v>13</v>
      </c>
      <c r="B21" s="117">
        <v>316</v>
      </c>
      <c r="C21" s="168"/>
      <c r="D21" s="169"/>
      <c r="E21" s="170" t="s">
        <v>255</v>
      </c>
      <c r="F21" s="171"/>
      <c r="G21" s="171"/>
      <c r="H21" s="172"/>
      <c r="I21" s="42" t="s">
        <v>41</v>
      </c>
      <c r="J21" s="43"/>
      <c r="K21" s="51">
        <v>3</v>
      </c>
      <c r="L21" s="63">
        <v>11.38</v>
      </c>
      <c r="M21" s="63">
        <f>K21*L21</f>
        <v>34.14</v>
      </c>
      <c r="N21" s="63"/>
      <c r="O21" s="117"/>
      <c r="P21" s="114"/>
      <c r="Q21" s="115"/>
      <c r="R21" s="117"/>
      <c r="S21" s="117"/>
      <c r="T21" s="117"/>
      <c r="U21" s="117"/>
      <c r="V21" s="117"/>
    </row>
    <row r="22" spans="1:24" ht="21.75" customHeight="1" x14ac:dyDescent="0.25">
      <c r="A22" s="39">
        <v>14</v>
      </c>
      <c r="B22" s="76" t="s">
        <v>541</v>
      </c>
      <c r="C22" s="168"/>
      <c r="D22" s="169"/>
      <c r="E22" s="170" t="s">
        <v>542</v>
      </c>
      <c r="F22" s="171"/>
      <c r="G22" s="171"/>
      <c r="H22" s="172"/>
      <c r="I22" s="42" t="s">
        <v>41</v>
      </c>
      <c r="J22" s="43"/>
      <c r="K22" s="51">
        <v>1</v>
      </c>
      <c r="L22" s="63" t="s">
        <v>359</v>
      </c>
      <c r="M22" s="63">
        <v>10.545999999999999</v>
      </c>
      <c r="N22" s="63">
        <v>1176</v>
      </c>
      <c r="O22" s="76"/>
      <c r="P22" s="182"/>
      <c r="Q22" s="182"/>
      <c r="R22" s="76"/>
      <c r="S22" s="76"/>
      <c r="T22" s="76"/>
      <c r="U22" s="76"/>
      <c r="V22" s="76"/>
    </row>
    <row r="23" spans="1:24" ht="21.75" customHeight="1" x14ac:dyDescent="0.25">
      <c r="A23" s="39">
        <v>15</v>
      </c>
      <c r="B23" s="76">
        <v>317</v>
      </c>
      <c r="C23" s="168"/>
      <c r="D23" s="169"/>
      <c r="E23" s="170" t="s">
        <v>256</v>
      </c>
      <c r="F23" s="171"/>
      <c r="G23" s="171"/>
      <c r="H23" s="172"/>
      <c r="I23" s="42" t="s">
        <v>41</v>
      </c>
      <c r="J23" s="43"/>
      <c r="K23" s="51">
        <v>1</v>
      </c>
      <c r="L23" s="63" t="s">
        <v>359</v>
      </c>
      <c r="M23" s="79">
        <v>12.75</v>
      </c>
      <c r="N23" s="80"/>
      <c r="O23" s="76"/>
      <c r="P23" s="182"/>
      <c r="Q23" s="182"/>
      <c r="R23" s="76"/>
      <c r="S23" s="76"/>
      <c r="T23" s="76"/>
      <c r="U23" s="76"/>
      <c r="V23" s="76"/>
    </row>
    <row r="24" spans="1:24" ht="21.75" customHeight="1" x14ac:dyDescent="0.25">
      <c r="A24" s="39">
        <v>16</v>
      </c>
      <c r="B24" s="76">
        <v>318</v>
      </c>
      <c r="C24" s="168"/>
      <c r="D24" s="169"/>
      <c r="E24" s="170" t="s">
        <v>519</v>
      </c>
      <c r="F24" s="179"/>
      <c r="G24" s="179"/>
      <c r="H24" s="180"/>
      <c r="I24" s="42" t="s">
        <v>41</v>
      </c>
      <c r="J24" s="43"/>
      <c r="K24" s="51">
        <v>1</v>
      </c>
      <c r="L24" s="63" t="s">
        <v>359</v>
      </c>
      <c r="M24" s="181">
        <v>11.27</v>
      </c>
      <c r="N24" s="188"/>
      <c r="O24" s="76"/>
      <c r="P24" s="182"/>
      <c r="Q24" s="182"/>
      <c r="R24" s="76"/>
      <c r="S24" s="76"/>
      <c r="T24" s="76"/>
      <c r="U24" s="76"/>
      <c r="V24" s="76"/>
    </row>
    <row r="25" spans="1:24" ht="21.75" customHeight="1" thickBot="1" x14ac:dyDescent="0.3">
      <c r="A25" s="40">
        <v>17</v>
      </c>
      <c r="B25" s="77">
        <v>319</v>
      </c>
      <c r="C25" s="183"/>
      <c r="D25" s="183"/>
      <c r="E25" s="184" t="s">
        <v>257</v>
      </c>
      <c r="F25" s="185"/>
      <c r="G25" s="185"/>
      <c r="H25" s="186"/>
      <c r="I25" s="45" t="s">
        <v>41</v>
      </c>
      <c r="J25" s="43"/>
      <c r="K25" s="52">
        <v>2</v>
      </c>
      <c r="L25" s="78">
        <v>13.89</v>
      </c>
      <c r="M25" s="187">
        <v>27.79</v>
      </c>
      <c r="N25" s="187"/>
      <c r="O25" s="77"/>
      <c r="P25" s="183"/>
      <c r="Q25" s="183"/>
      <c r="R25" s="77"/>
      <c r="S25" s="77"/>
      <c r="T25" s="77"/>
      <c r="U25" s="77"/>
      <c r="V25" s="77"/>
    </row>
    <row r="26" spans="1:24" ht="21.75" customHeight="1" x14ac:dyDescent="0.25">
      <c r="A26" s="135"/>
      <c r="B26" s="136"/>
      <c r="C26" s="136"/>
      <c r="D26" s="136"/>
      <c r="E26" s="137"/>
      <c r="F26" s="137"/>
      <c r="G26" s="137"/>
      <c r="H26" s="137"/>
      <c r="I26" s="138"/>
      <c r="J26" s="138"/>
      <c r="K26" s="139"/>
      <c r="L26" s="140"/>
      <c r="M26" s="140"/>
      <c r="N26" s="140"/>
      <c r="O26" s="136"/>
      <c r="P26" s="136"/>
      <c r="Q26" s="136"/>
      <c r="R26" s="136"/>
      <c r="S26" s="136"/>
      <c r="T26" s="136"/>
      <c r="U26" s="136"/>
      <c r="V26" s="136"/>
    </row>
    <row r="27" spans="1:24" ht="22.5" customHeight="1" x14ac:dyDescent="0.25"/>
    <row r="28" spans="1:24" ht="22.5" customHeight="1" x14ac:dyDescent="0.25"/>
    <row r="29" spans="1:24" ht="22.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4" ht="15.75" customHeight="1" x14ac:dyDescent="0.25"/>
    <row r="38" ht="15.75" customHeight="1" x14ac:dyDescent="0.25"/>
    <row r="39" ht="15.75" customHeight="1" x14ac:dyDescent="0.25"/>
    <row r="42" ht="15.75" customHeight="1" x14ac:dyDescent="0.25"/>
    <row r="45" ht="15.75" customHeight="1" x14ac:dyDescent="0.25"/>
    <row r="51" ht="15.75" customHeight="1" x14ac:dyDescent="0.25"/>
    <row r="53" ht="15.75" customHeight="1" x14ac:dyDescent="0.25"/>
    <row r="54" ht="15.75" customHeight="1" x14ac:dyDescent="0.25"/>
    <row r="55" ht="15.75" customHeight="1" x14ac:dyDescent="0.25"/>
    <row r="57" ht="15.75" customHeight="1" x14ac:dyDescent="0.25"/>
    <row r="58" ht="15.75" customHeight="1" x14ac:dyDescent="0.25"/>
    <row r="59" ht="15.75" customHeight="1" x14ac:dyDescent="0.25"/>
    <row r="61" ht="15.75" customHeight="1" x14ac:dyDescent="0.25"/>
    <row r="63" ht="15.75" customHeight="1" x14ac:dyDescent="0.25"/>
    <row r="65" ht="15.75" customHeight="1" x14ac:dyDescent="0.25"/>
    <row r="69" ht="15.75" customHeight="1" x14ac:dyDescent="0.25"/>
    <row r="70" ht="15.75" customHeight="1" x14ac:dyDescent="0.25"/>
    <row r="72" ht="15.75" customHeight="1" x14ac:dyDescent="0.25"/>
    <row r="73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2:D22"/>
    <mergeCell ref="E22:H22"/>
    <mergeCell ref="P22:Q22"/>
    <mergeCell ref="C21:D21"/>
    <mergeCell ref="E21:H21"/>
    <mergeCell ref="C25:D25"/>
    <mergeCell ref="E25:H25"/>
    <mergeCell ref="M25:N25"/>
    <mergeCell ref="P25:Q25"/>
    <mergeCell ref="C23:D23"/>
    <mergeCell ref="E23:H23"/>
    <mergeCell ref="P23:Q23"/>
    <mergeCell ref="C24:D24"/>
    <mergeCell ref="E24:H24"/>
    <mergeCell ref="M24:N24"/>
    <mergeCell ref="P24:Q24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0" sqref="M3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320</v>
      </c>
      <c r="C9" s="173"/>
      <c r="D9" s="173"/>
      <c r="E9" s="193" t="s">
        <v>258</v>
      </c>
      <c r="F9" s="194"/>
      <c r="G9" s="194"/>
      <c r="H9" s="195"/>
      <c r="I9" s="177">
        <v>796</v>
      </c>
      <c r="J9" s="177"/>
      <c r="K9" s="53">
        <v>1</v>
      </c>
      <c r="L9" s="62" t="s">
        <v>359</v>
      </c>
      <c r="M9" s="178">
        <v>17.84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321</v>
      </c>
      <c r="C10" s="168"/>
      <c r="D10" s="169"/>
      <c r="E10" s="170" t="s">
        <v>259</v>
      </c>
      <c r="F10" s="171"/>
      <c r="G10" s="171"/>
      <c r="H10" s="172"/>
      <c r="I10" s="55">
        <v>796</v>
      </c>
      <c r="J10" s="56"/>
      <c r="K10" s="51">
        <v>1</v>
      </c>
      <c r="L10" s="63" t="s">
        <v>359</v>
      </c>
      <c r="M10" s="66">
        <v>20.420000000000002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322</v>
      </c>
      <c r="C11" s="168"/>
      <c r="D11" s="169"/>
      <c r="E11" s="170" t="s">
        <v>260</v>
      </c>
      <c r="F11" s="171"/>
      <c r="G11" s="171"/>
      <c r="H11" s="172"/>
      <c r="I11" s="55">
        <v>796</v>
      </c>
      <c r="J11" s="58"/>
      <c r="K11" s="51">
        <v>3</v>
      </c>
      <c r="L11" s="63">
        <v>24.61</v>
      </c>
      <c r="M11" s="63">
        <v>73.819999999999993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323</v>
      </c>
      <c r="C12" s="168"/>
      <c r="D12" s="169"/>
      <c r="E12" s="170" t="s">
        <v>261</v>
      </c>
      <c r="F12" s="171"/>
      <c r="G12" s="171"/>
      <c r="H12" s="172"/>
      <c r="I12" s="42" t="s">
        <v>41</v>
      </c>
      <c r="J12" s="43"/>
      <c r="K12" s="51">
        <v>2</v>
      </c>
      <c r="L12" s="63">
        <v>26.36</v>
      </c>
      <c r="M12" s="63">
        <v>52.73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324</v>
      </c>
      <c r="C13" s="168"/>
      <c r="D13" s="169"/>
      <c r="E13" s="170" t="s">
        <v>262</v>
      </c>
      <c r="F13" s="179"/>
      <c r="G13" s="179"/>
      <c r="H13" s="180"/>
      <c r="I13" s="55">
        <v>796</v>
      </c>
      <c r="J13" s="58">
        <v>796</v>
      </c>
      <c r="K13" s="51">
        <v>1</v>
      </c>
      <c r="L13" s="63" t="s">
        <v>359</v>
      </c>
      <c r="M13" s="63">
        <v>26.45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325</v>
      </c>
      <c r="C14" s="168"/>
      <c r="D14" s="169"/>
      <c r="E14" s="170" t="s">
        <v>263</v>
      </c>
      <c r="F14" s="171"/>
      <c r="G14" s="171"/>
      <c r="H14" s="172"/>
      <c r="I14" s="55">
        <v>796</v>
      </c>
      <c r="J14" s="58"/>
      <c r="K14" s="51">
        <v>1</v>
      </c>
      <c r="L14" s="63" t="s">
        <v>359</v>
      </c>
      <c r="M14" s="63">
        <v>28.38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326</v>
      </c>
      <c r="C15" s="168"/>
      <c r="D15" s="169"/>
      <c r="E15" s="170" t="s">
        <v>264</v>
      </c>
      <c r="F15" s="171"/>
      <c r="G15" s="171"/>
      <c r="H15" s="172"/>
      <c r="I15" s="55">
        <v>796</v>
      </c>
      <c r="J15" s="58">
        <v>796</v>
      </c>
      <c r="K15" s="51">
        <v>1</v>
      </c>
      <c r="L15" s="63" t="s">
        <v>359</v>
      </c>
      <c r="M15" s="63">
        <v>28.52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327</v>
      </c>
      <c r="C16" s="168"/>
      <c r="D16" s="169"/>
      <c r="E16" s="170" t="s">
        <v>265</v>
      </c>
      <c r="F16" s="171"/>
      <c r="G16" s="171"/>
      <c r="H16" s="172"/>
      <c r="I16" s="42" t="s">
        <v>41</v>
      </c>
      <c r="J16" s="43"/>
      <c r="K16" s="51">
        <v>2</v>
      </c>
      <c r="L16" s="63">
        <v>29.13</v>
      </c>
      <c r="M16" s="63">
        <v>58.25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>
        <v>328</v>
      </c>
      <c r="C17" s="168"/>
      <c r="D17" s="169"/>
      <c r="E17" s="170" t="s">
        <v>266</v>
      </c>
      <c r="F17" s="171"/>
      <c r="G17" s="171"/>
      <c r="H17" s="172"/>
      <c r="I17" s="55">
        <v>796</v>
      </c>
      <c r="J17" s="58"/>
      <c r="K17" s="51">
        <v>1</v>
      </c>
      <c r="L17" s="63" t="s">
        <v>359</v>
      </c>
      <c r="M17" s="63">
        <v>30.13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>
        <v>329</v>
      </c>
      <c r="C18" s="168"/>
      <c r="D18" s="169"/>
      <c r="E18" s="170" t="s">
        <v>267</v>
      </c>
      <c r="F18" s="171"/>
      <c r="G18" s="171"/>
      <c r="H18" s="172"/>
      <c r="I18" s="42" t="s">
        <v>41</v>
      </c>
      <c r="J18" s="43"/>
      <c r="K18" s="51">
        <v>2</v>
      </c>
      <c r="L18" s="63">
        <v>31.8</v>
      </c>
      <c r="M18" s="63">
        <v>63.61</v>
      </c>
      <c r="N18" s="63">
        <v>850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>
        <v>330</v>
      </c>
      <c r="C19" s="168"/>
      <c r="D19" s="169"/>
      <c r="E19" s="170" t="s">
        <v>268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33.18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>
        <v>331</v>
      </c>
      <c r="C20" s="168"/>
      <c r="D20" s="169"/>
      <c r="E20" s="170" t="s">
        <v>269</v>
      </c>
      <c r="F20" s="171"/>
      <c r="G20" s="171"/>
      <c r="H20" s="172"/>
      <c r="I20" s="42" t="s">
        <v>41</v>
      </c>
      <c r="J20" s="43"/>
      <c r="K20" s="51">
        <v>2</v>
      </c>
      <c r="L20" s="63">
        <v>36.159999999999997</v>
      </c>
      <c r="M20" s="63">
        <v>72.31</v>
      </c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>
        <v>332</v>
      </c>
      <c r="C21" s="168"/>
      <c r="D21" s="169"/>
      <c r="E21" s="170" t="s">
        <v>270</v>
      </c>
      <c r="F21" s="171"/>
      <c r="G21" s="171"/>
      <c r="H21" s="172"/>
      <c r="I21" s="42" t="s">
        <v>41</v>
      </c>
      <c r="J21" s="43"/>
      <c r="K21" s="51">
        <v>4</v>
      </c>
      <c r="L21" s="63">
        <v>36.83</v>
      </c>
      <c r="M21" s="63">
        <v>147.30000000000001</v>
      </c>
      <c r="N21" s="63">
        <v>1176</v>
      </c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>
        <v>333</v>
      </c>
      <c r="C22" s="168"/>
      <c r="D22" s="169"/>
      <c r="E22" s="170" t="s">
        <v>271</v>
      </c>
      <c r="F22" s="171"/>
      <c r="G22" s="171"/>
      <c r="H22" s="172"/>
      <c r="I22" s="42" t="s">
        <v>41</v>
      </c>
      <c r="J22" s="43"/>
      <c r="K22" s="51">
        <v>3</v>
      </c>
      <c r="L22" s="63">
        <v>39.840000000000003</v>
      </c>
      <c r="M22" s="66">
        <v>119.52</v>
      </c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>
        <v>334</v>
      </c>
      <c r="C23" s="168"/>
      <c r="D23" s="169"/>
      <c r="E23" s="170" t="s">
        <v>272</v>
      </c>
      <c r="F23" s="179"/>
      <c r="G23" s="179"/>
      <c r="H23" s="180"/>
      <c r="I23" s="42" t="s">
        <v>41</v>
      </c>
      <c r="J23" s="43"/>
      <c r="K23" s="51">
        <v>1</v>
      </c>
      <c r="L23" s="63" t="s">
        <v>359</v>
      </c>
      <c r="M23" s="181">
        <v>43.52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>
        <v>335</v>
      </c>
      <c r="C24" s="183"/>
      <c r="D24" s="183"/>
      <c r="E24" s="184" t="s">
        <v>273</v>
      </c>
      <c r="F24" s="185"/>
      <c r="G24" s="185"/>
      <c r="H24" s="186"/>
      <c r="I24" s="45" t="s">
        <v>41</v>
      </c>
      <c r="J24" s="43"/>
      <c r="K24" s="52">
        <v>1</v>
      </c>
      <c r="L24" s="69" t="s">
        <v>359</v>
      </c>
      <c r="M24" s="187">
        <v>12.38</v>
      </c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M9+M10+M11+M12+M13+M14+M15+M16+M17+M18+M19+M20+M21+M22+M23+M24</f>
        <v>828.36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M32" sqref="M3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336</v>
      </c>
      <c r="C9" s="173"/>
      <c r="D9" s="173"/>
      <c r="E9" s="193" t="s">
        <v>274</v>
      </c>
      <c r="F9" s="194"/>
      <c r="G9" s="194"/>
      <c r="H9" s="195"/>
      <c r="I9" s="177">
        <v>796</v>
      </c>
      <c r="J9" s="177"/>
      <c r="K9" s="53">
        <v>1</v>
      </c>
      <c r="L9" s="62" t="s">
        <v>359</v>
      </c>
      <c r="M9" s="178">
        <v>23.69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337</v>
      </c>
      <c r="C10" s="168"/>
      <c r="D10" s="169"/>
      <c r="E10" s="170" t="s">
        <v>275</v>
      </c>
      <c r="F10" s="171"/>
      <c r="G10" s="171"/>
      <c r="H10" s="172"/>
      <c r="I10" s="55">
        <v>796</v>
      </c>
      <c r="J10" s="56"/>
      <c r="K10" s="51">
        <v>1</v>
      </c>
      <c r="L10" s="63" t="s">
        <v>359</v>
      </c>
      <c r="M10" s="66">
        <v>26.78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/>
      <c r="F11" s="171"/>
      <c r="G11" s="171"/>
      <c r="H11" s="172"/>
      <c r="I11" s="55"/>
      <c r="J11" s="58"/>
      <c r="K11" s="51"/>
      <c r="L11" s="63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/>
      <c r="C12" s="168"/>
      <c r="D12" s="169"/>
      <c r="E12" s="170"/>
      <c r="F12" s="171"/>
      <c r="G12" s="171"/>
      <c r="H12" s="172"/>
      <c r="I12" s="42"/>
      <c r="J12" s="43"/>
      <c r="K12" s="51"/>
      <c r="L12" s="63"/>
      <c r="M12" s="63"/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/>
      <c r="C13" s="168"/>
      <c r="D13" s="169"/>
      <c r="E13" s="170"/>
      <c r="F13" s="179"/>
      <c r="G13" s="179"/>
      <c r="H13" s="180"/>
      <c r="I13" s="55"/>
      <c r="J13" s="58"/>
      <c r="K13" s="51"/>
      <c r="L13" s="63"/>
      <c r="M13" s="63"/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/>
      <c r="C14" s="168"/>
      <c r="D14" s="169"/>
      <c r="E14" s="170"/>
      <c r="F14" s="171"/>
      <c r="G14" s="171"/>
      <c r="H14" s="172"/>
      <c r="I14" s="55"/>
      <c r="J14" s="58"/>
      <c r="K14" s="51"/>
      <c r="L14" s="63"/>
      <c r="M14" s="63"/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/>
      <c r="C15" s="168"/>
      <c r="D15" s="169"/>
      <c r="E15" s="170"/>
      <c r="F15" s="171"/>
      <c r="G15" s="171"/>
      <c r="H15" s="172"/>
      <c r="I15" s="55"/>
      <c r="J15" s="58"/>
      <c r="K15" s="51"/>
      <c r="L15" s="63"/>
      <c r="M15" s="63"/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/>
      <c r="C16" s="168"/>
      <c r="D16" s="169"/>
      <c r="E16" s="170"/>
      <c r="F16" s="171"/>
      <c r="G16" s="171"/>
      <c r="H16" s="172"/>
      <c r="I16" s="42"/>
      <c r="J16" s="43"/>
      <c r="K16" s="51"/>
      <c r="L16" s="63"/>
      <c r="M16" s="63"/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/>
      <c r="C17" s="168"/>
      <c r="D17" s="169"/>
      <c r="E17" s="170"/>
      <c r="F17" s="171"/>
      <c r="G17" s="171"/>
      <c r="H17" s="172"/>
      <c r="I17" s="55"/>
      <c r="J17" s="58"/>
      <c r="K17" s="51"/>
      <c r="L17" s="63"/>
      <c r="M17" s="63"/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M9+M10</f>
        <v>50.47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E19" sqref="E19:H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70" t="s">
        <v>385</v>
      </c>
      <c r="F9" s="179"/>
      <c r="G9" s="179"/>
      <c r="H9" s="180"/>
      <c r="I9" s="72">
        <v>166</v>
      </c>
      <c r="J9" s="81"/>
      <c r="K9" s="76" t="s">
        <v>359</v>
      </c>
      <c r="L9" s="63" t="s">
        <v>359</v>
      </c>
      <c r="M9" s="178">
        <f>M11+M12+M13+M14+M15+M16</f>
        <v>188.67000000000002</v>
      </c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70" t="s">
        <v>378</v>
      </c>
      <c r="F10" s="171"/>
      <c r="G10" s="171"/>
      <c r="H10" s="172"/>
      <c r="I10" s="72"/>
      <c r="J10" s="81"/>
      <c r="K10" s="76"/>
      <c r="L10" s="82"/>
      <c r="M10" s="79"/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>
        <v>338</v>
      </c>
      <c r="C11" s="168"/>
      <c r="D11" s="169"/>
      <c r="E11" s="170" t="s">
        <v>276</v>
      </c>
      <c r="F11" s="171"/>
      <c r="G11" s="171"/>
      <c r="H11" s="172"/>
      <c r="I11" s="72">
        <v>796</v>
      </c>
      <c r="J11" s="81"/>
      <c r="K11" s="51">
        <v>2</v>
      </c>
      <c r="L11" s="63">
        <v>7.38</v>
      </c>
      <c r="M11" s="63">
        <v>14.77</v>
      </c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339</v>
      </c>
      <c r="C12" s="168"/>
      <c r="D12" s="169"/>
      <c r="E12" s="170" t="s">
        <v>277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10.56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340</v>
      </c>
      <c r="C13" s="168"/>
      <c r="D13" s="169"/>
      <c r="E13" s="170" t="s">
        <v>278</v>
      </c>
      <c r="F13" s="179"/>
      <c r="G13" s="179"/>
      <c r="H13" s="180"/>
      <c r="I13" s="72">
        <v>796</v>
      </c>
      <c r="J13" s="81">
        <v>796</v>
      </c>
      <c r="K13" s="51">
        <v>1</v>
      </c>
      <c r="L13" s="63" t="s">
        <v>359</v>
      </c>
      <c r="M13" s="63">
        <v>25.84</v>
      </c>
      <c r="N13" s="63">
        <v>11.5</v>
      </c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341</v>
      </c>
      <c r="C14" s="168"/>
      <c r="D14" s="169"/>
      <c r="E14" s="170" t="s">
        <v>279</v>
      </c>
      <c r="F14" s="171"/>
      <c r="G14" s="171"/>
      <c r="H14" s="172"/>
      <c r="I14" s="72">
        <v>796</v>
      </c>
      <c r="J14" s="81"/>
      <c r="K14" s="51">
        <v>1</v>
      </c>
      <c r="L14" s="63" t="s">
        <v>359</v>
      </c>
      <c r="M14" s="63">
        <v>31.04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342</v>
      </c>
      <c r="C15" s="168"/>
      <c r="D15" s="169"/>
      <c r="E15" s="170" t="s">
        <v>280</v>
      </c>
      <c r="F15" s="171"/>
      <c r="G15" s="171"/>
      <c r="H15" s="172"/>
      <c r="I15" s="72">
        <v>796</v>
      </c>
      <c r="J15" s="81">
        <v>796</v>
      </c>
      <c r="K15" s="51">
        <v>1</v>
      </c>
      <c r="L15" s="63" t="s">
        <v>359</v>
      </c>
      <c r="M15" s="63">
        <v>32.64</v>
      </c>
      <c r="N15" s="63">
        <v>1170</v>
      </c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343</v>
      </c>
      <c r="C16" s="168"/>
      <c r="D16" s="169"/>
      <c r="E16" s="170" t="s">
        <v>281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73.819999999999993</v>
      </c>
      <c r="N16" s="63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/>
      <c r="C17" s="168"/>
      <c r="D17" s="169"/>
      <c r="E17" s="170"/>
      <c r="F17" s="171"/>
      <c r="G17" s="171"/>
      <c r="H17" s="172"/>
      <c r="I17" s="72"/>
      <c r="J17" s="81"/>
      <c r="K17" s="51"/>
      <c r="L17" s="63"/>
      <c r="M17" s="63"/>
      <c r="N17" s="63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79"/>
      <c r="N22" s="80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3"/>
      <c r="D24" s="183"/>
      <c r="E24" s="184"/>
      <c r="F24" s="185"/>
      <c r="G24" s="185"/>
      <c r="H24" s="186"/>
      <c r="I24" s="45"/>
      <c r="J24" s="43"/>
      <c r="K24" s="52"/>
      <c r="L24" s="78"/>
      <c r="M24" s="187"/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Y23" sqref="Y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4" width="9.140625" hidden="1" customWidth="1"/>
    <col min="15" max="15" width="0.425781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>
        <v>15</v>
      </c>
      <c r="C9" s="173"/>
      <c r="D9" s="173"/>
      <c r="E9" s="193" t="s">
        <v>50</v>
      </c>
      <c r="F9" s="194"/>
      <c r="G9" s="194"/>
      <c r="H9" s="195"/>
      <c r="I9" s="177">
        <v>796</v>
      </c>
      <c r="J9" s="177"/>
      <c r="K9" s="53">
        <v>6</v>
      </c>
      <c r="L9" s="62">
        <v>6.61</v>
      </c>
      <c r="M9" s="178">
        <f>L9*K9</f>
        <v>39.660000000000004</v>
      </c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16</v>
      </c>
      <c r="C10" s="168"/>
      <c r="D10" s="169"/>
      <c r="E10" s="170" t="s">
        <v>50</v>
      </c>
      <c r="F10" s="171"/>
      <c r="G10" s="171"/>
      <c r="H10" s="172"/>
      <c r="I10" s="55">
        <v>796</v>
      </c>
      <c r="J10" s="56"/>
      <c r="K10" s="51">
        <v>7</v>
      </c>
      <c r="L10" s="63">
        <v>6.61</v>
      </c>
      <c r="M10" s="66">
        <f>L10*K10</f>
        <v>46.27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17</v>
      </c>
      <c r="C11" s="168"/>
      <c r="D11" s="169"/>
      <c r="E11" s="170" t="s">
        <v>356</v>
      </c>
      <c r="F11" s="171"/>
      <c r="G11" s="171"/>
      <c r="H11" s="172"/>
      <c r="I11" s="72" t="s">
        <v>41</v>
      </c>
      <c r="J11" s="73"/>
      <c r="K11" s="51">
        <v>5</v>
      </c>
      <c r="L11" s="63">
        <v>6.92</v>
      </c>
      <c r="M11" s="79">
        <v>34.58</v>
      </c>
      <c r="N11" s="76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18</v>
      </c>
      <c r="C12" s="168"/>
      <c r="D12" s="169"/>
      <c r="E12" s="170" t="s">
        <v>51</v>
      </c>
      <c r="F12" s="171"/>
      <c r="G12" s="171"/>
      <c r="H12" s="172"/>
      <c r="I12" s="72">
        <v>796</v>
      </c>
      <c r="J12" s="73">
        <v>796</v>
      </c>
      <c r="K12" s="51">
        <v>1</v>
      </c>
      <c r="L12" s="63" t="s">
        <v>359</v>
      </c>
      <c r="M12" s="79">
        <v>6.88</v>
      </c>
      <c r="N12" s="76">
        <v>11.5</v>
      </c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19</v>
      </c>
      <c r="C13" s="168"/>
      <c r="D13" s="169"/>
      <c r="E13" s="170" t="s">
        <v>52</v>
      </c>
      <c r="F13" s="171"/>
      <c r="G13" s="171"/>
      <c r="H13" s="172"/>
      <c r="I13" s="72">
        <v>796</v>
      </c>
      <c r="J13" s="73"/>
      <c r="K13" s="51">
        <v>4</v>
      </c>
      <c r="L13" s="63">
        <v>7.11</v>
      </c>
      <c r="M13" s="79">
        <v>28.45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20</v>
      </c>
      <c r="C14" s="168"/>
      <c r="D14" s="169"/>
      <c r="E14" s="170" t="s">
        <v>53</v>
      </c>
      <c r="F14" s="171"/>
      <c r="G14" s="171"/>
      <c r="H14" s="172"/>
      <c r="I14" s="72">
        <v>796</v>
      </c>
      <c r="J14" s="73">
        <v>796</v>
      </c>
      <c r="K14" s="51">
        <v>4</v>
      </c>
      <c r="L14" s="63">
        <v>7.22</v>
      </c>
      <c r="M14" s="79">
        <v>28.86</v>
      </c>
      <c r="N14" s="76">
        <v>1170</v>
      </c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21</v>
      </c>
      <c r="C15" s="168"/>
      <c r="D15" s="169"/>
      <c r="E15" s="170" t="s">
        <v>54</v>
      </c>
      <c r="F15" s="171"/>
      <c r="G15" s="171"/>
      <c r="H15" s="172"/>
      <c r="I15" s="72" t="s">
        <v>41</v>
      </c>
      <c r="J15" s="73"/>
      <c r="K15" s="51">
        <v>1</v>
      </c>
      <c r="L15" s="63" t="s">
        <v>359</v>
      </c>
      <c r="M15" s="79">
        <v>7.32</v>
      </c>
      <c r="N15" s="76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22</v>
      </c>
      <c r="C16" s="168"/>
      <c r="D16" s="169"/>
      <c r="E16" s="170" t="s">
        <v>357</v>
      </c>
      <c r="F16" s="171"/>
      <c r="G16" s="171"/>
      <c r="H16" s="172"/>
      <c r="I16" s="72">
        <v>796</v>
      </c>
      <c r="J16" s="73"/>
      <c r="K16" s="51">
        <v>5</v>
      </c>
      <c r="L16" s="63">
        <v>7.33</v>
      </c>
      <c r="M16" s="79">
        <v>36.67</v>
      </c>
      <c r="N16" s="76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23</v>
      </c>
      <c r="C17" s="168"/>
      <c r="D17" s="169"/>
      <c r="E17" s="170" t="s">
        <v>55</v>
      </c>
      <c r="F17" s="171"/>
      <c r="G17" s="171"/>
      <c r="H17" s="172"/>
      <c r="I17" s="72" t="s">
        <v>41</v>
      </c>
      <c r="J17" s="73"/>
      <c r="K17" s="51">
        <v>1</v>
      </c>
      <c r="L17" s="63" t="s">
        <v>359</v>
      </c>
      <c r="M17" s="79">
        <v>7.36</v>
      </c>
      <c r="N17" s="76">
        <v>850</v>
      </c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24</v>
      </c>
      <c r="C18" s="168"/>
      <c r="D18" s="169"/>
      <c r="E18" s="170" t="s">
        <v>56</v>
      </c>
      <c r="F18" s="171"/>
      <c r="G18" s="171"/>
      <c r="H18" s="172"/>
      <c r="I18" s="72" t="s">
        <v>41</v>
      </c>
      <c r="J18" s="73"/>
      <c r="K18" s="51">
        <v>3</v>
      </c>
      <c r="L18" s="63">
        <v>7.5</v>
      </c>
      <c r="M18" s="79">
        <v>22.52</v>
      </c>
      <c r="N18" s="76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25</v>
      </c>
      <c r="C19" s="168"/>
      <c r="D19" s="169"/>
      <c r="E19" s="170" t="s">
        <v>57</v>
      </c>
      <c r="F19" s="171"/>
      <c r="G19" s="171"/>
      <c r="H19" s="172"/>
      <c r="I19" s="72" t="s">
        <v>41</v>
      </c>
      <c r="J19" s="73"/>
      <c r="K19" s="51">
        <v>4</v>
      </c>
      <c r="L19" s="63">
        <v>7.5190000000000001</v>
      </c>
      <c r="M19" s="79">
        <f>K19*L19</f>
        <v>30.076000000000001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26</v>
      </c>
      <c r="C20" s="168"/>
      <c r="D20" s="169"/>
      <c r="E20" s="170" t="s">
        <v>57</v>
      </c>
      <c r="F20" s="171"/>
      <c r="G20" s="171"/>
      <c r="H20" s="172"/>
      <c r="I20" s="72" t="s">
        <v>41</v>
      </c>
      <c r="J20" s="73"/>
      <c r="K20" s="51">
        <v>3</v>
      </c>
      <c r="L20" s="63">
        <v>7.5190000000000001</v>
      </c>
      <c r="M20" s="79">
        <f>L20*K20</f>
        <v>22.557000000000002</v>
      </c>
      <c r="N20" s="76">
        <v>1176</v>
      </c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27</v>
      </c>
      <c r="C21" s="168"/>
      <c r="D21" s="169"/>
      <c r="E21" s="170" t="s">
        <v>58</v>
      </c>
      <c r="F21" s="171"/>
      <c r="G21" s="171"/>
      <c r="H21" s="172"/>
      <c r="I21" s="72" t="s">
        <v>41</v>
      </c>
      <c r="J21" s="73"/>
      <c r="K21" s="51">
        <v>89</v>
      </c>
      <c r="L21" s="63">
        <v>7.55</v>
      </c>
      <c r="M21" s="79">
        <v>671.56</v>
      </c>
      <c r="N21" s="76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28</v>
      </c>
      <c r="C22" s="168"/>
      <c r="D22" s="169"/>
      <c r="E22" s="170" t="s">
        <v>58</v>
      </c>
      <c r="F22" s="171"/>
      <c r="G22" s="171"/>
      <c r="H22" s="172"/>
      <c r="I22" s="72" t="s">
        <v>41</v>
      </c>
      <c r="J22" s="73"/>
      <c r="K22" s="51">
        <v>9</v>
      </c>
      <c r="L22" s="63">
        <v>7.55</v>
      </c>
      <c r="M22" s="79">
        <v>67.91</v>
      </c>
      <c r="N22" s="76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29</v>
      </c>
      <c r="C23" s="168"/>
      <c r="D23" s="169"/>
      <c r="E23" s="170" t="s">
        <v>58</v>
      </c>
      <c r="F23" s="171"/>
      <c r="G23" s="171"/>
      <c r="H23" s="172"/>
      <c r="I23" s="72">
        <v>796</v>
      </c>
      <c r="J23" s="73"/>
      <c r="K23" s="51">
        <v>17</v>
      </c>
      <c r="L23" s="63">
        <v>7.55</v>
      </c>
      <c r="M23" s="79">
        <v>128.28</v>
      </c>
      <c r="N23" s="76"/>
      <c r="O23" s="59"/>
      <c r="P23" s="182"/>
      <c r="Q23" s="182"/>
      <c r="R23" s="63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90">
        <v>30</v>
      </c>
      <c r="C24" s="189"/>
      <c r="D24" s="190"/>
      <c r="E24" s="184" t="s">
        <v>57</v>
      </c>
      <c r="F24" s="191"/>
      <c r="G24" s="191"/>
      <c r="H24" s="192"/>
      <c r="I24" s="97">
        <v>796</v>
      </c>
      <c r="J24" s="98"/>
      <c r="K24" s="52">
        <v>3</v>
      </c>
      <c r="L24" s="91">
        <v>7.69</v>
      </c>
      <c r="M24" s="99">
        <v>23.07</v>
      </c>
      <c r="N24" s="103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3">
        <f>M9+M10+M11+M12+M13+M14+M15+M16+M17+M18+M19+M20+M21+M22+M23+M24</f>
        <v>1202.0229999999999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R33" sqref="R3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70" t="s">
        <v>386</v>
      </c>
      <c r="F9" s="179"/>
      <c r="G9" s="179"/>
      <c r="H9" s="180"/>
      <c r="I9" s="72">
        <v>166</v>
      </c>
      <c r="J9" s="81"/>
      <c r="K9" s="76" t="s">
        <v>359</v>
      </c>
      <c r="L9" s="63" t="s">
        <v>359</v>
      </c>
      <c r="M9" s="178">
        <f>M11+M12+M13+M14+M15+M16</f>
        <v>715.1099999999999</v>
      </c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70" t="s">
        <v>387</v>
      </c>
      <c r="F10" s="171"/>
      <c r="G10" s="171"/>
      <c r="H10" s="172"/>
      <c r="I10" s="72"/>
      <c r="J10" s="81"/>
      <c r="K10" s="76"/>
      <c r="L10" s="82"/>
      <c r="M10" s="79"/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>
        <v>344</v>
      </c>
      <c r="C11" s="168"/>
      <c r="D11" s="169"/>
      <c r="E11" s="170" t="s">
        <v>388</v>
      </c>
      <c r="F11" s="171"/>
      <c r="G11" s="171"/>
      <c r="H11" s="172"/>
      <c r="I11" s="72">
        <v>796</v>
      </c>
      <c r="J11" s="81"/>
      <c r="K11" s="51">
        <v>3</v>
      </c>
      <c r="L11" s="63">
        <v>18.04</v>
      </c>
      <c r="M11" s="63">
        <v>54.12</v>
      </c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345</v>
      </c>
      <c r="C12" s="168"/>
      <c r="D12" s="169"/>
      <c r="E12" s="170" t="s">
        <v>389</v>
      </c>
      <c r="F12" s="171"/>
      <c r="G12" s="171"/>
      <c r="H12" s="172"/>
      <c r="I12" s="42" t="s">
        <v>41</v>
      </c>
      <c r="J12" s="43"/>
      <c r="K12" s="51">
        <v>1</v>
      </c>
      <c r="L12" s="63">
        <v>34.76</v>
      </c>
      <c r="M12" s="63">
        <v>34.76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346</v>
      </c>
      <c r="C13" s="168"/>
      <c r="D13" s="169"/>
      <c r="E13" s="170" t="s">
        <v>390</v>
      </c>
      <c r="F13" s="171"/>
      <c r="G13" s="171"/>
      <c r="H13" s="172"/>
      <c r="I13" s="42" t="s">
        <v>41</v>
      </c>
      <c r="J13" s="43"/>
      <c r="K13" s="51">
        <v>1</v>
      </c>
      <c r="L13" s="63">
        <v>40.11</v>
      </c>
      <c r="M13" s="63">
        <v>40.11</v>
      </c>
      <c r="N13" s="63"/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347</v>
      </c>
      <c r="C14" s="168"/>
      <c r="D14" s="169"/>
      <c r="E14" s="170" t="s">
        <v>391</v>
      </c>
      <c r="F14" s="171"/>
      <c r="G14" s="171"/>
      <c r="H14" s="172"/>
      <c r="I14" s="42" t="s">
        <v>41</v>
      </c>
      <c r="J14" s="43"/>
      <c r="K14" s="51">
        <v>2</v>
      </c>
      <c r="L14" s="63">
        <v>42.42</v>
      </c>
      <c r="M14" s="63">
        <v>84.83</v>
      </c>
      <c r="N14" s="63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348</v>
      </c>
      <c r="C15" s="168"/>
      <c r="D15" s="169"/>
      <c r="E15" s="170" t="s">
        <v>392</v>
      </c>
      <c r="F15" s="171"/>
      <c r="G15" s="171"/>
      <c r="H15" s="172"/>
      <c r="I15" s="42" t="s">
        <v>41</v>
      </c>
      <c r="J15" s="43"/>
      <c r="K15" s="51">
        <v>7</v>
      </c>
      <c r="L15" s="63">
        <v>55.68</v>
      </c>
      <c r="M15" s="63">
        <v>389.75</v>
      </c>
      <c r="N15" s="63"/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349</v>
      </c>
      <c r="C16" s="168"/>
      <c r="D16" s="169"/>
      <c r="E16" s="170" t="s">
        <v>393</v>
      </c>
      <c r="F16" s="171"/>
      <c r="G16" s="171"/>
      <c r="H16" s="172"/>
      <c r="I16" s="42" t="s">
        <v>41</v>
      </c>
      <c r="J16" s="43"/>
      <c r="K16" s="51">
        <v>2</v>
      </c>
      <c r="L16" s="63">
        <v>55.77</v>
      </c>
      <c r="M16" s="79">
        <v>111.54</v>
      </c>
      <c r="N16" s="63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/>
      <c r="C17" s="168"/>
      <c r="D17" s="169"/>
      <c r="E17" s="170"/>
      <c r="F17" s="171"/>
      <c r="G17" s="171"/>
      <c r="H17" s="172"/>
      <c r="I17" s="72"/>
      <c r="J17" s="81"/>
      <c r="K17" s="51"/>
      <c r="L17" s="63"/>
      <c r="M17" s="63"/>
      <c r="N17" s="63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/>
      <c r="C18" s="168"/>
      <c r="D18" s="169"/>
      <c r="E18" s="170" t="s">
        <v>503</v>
      </c>
      <c r="F18" s="179"/>
      <c r="G18" s="179"/>
      <c r="H18" s="180"/>
      <c r="I18" s="72">
        <v>166</v>
      </c>
      <c r="J18" s="81"/>
      <c r="K18" s="76" t="s">
        <v>359</v>
      </c>
      <c r="L18" s="63" t="s">
        <v>359</v>
      </c>
      <c r="M18" s="63">
        <f>M20+M21</f>
        <v>266.64999999999998</v>
      </c>
      <c r="N18" s="63">
        <v>850</v>
      </c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/>
      <c r="C19" s="168"/>
      <c r="D19" s="169"/>
      <c r="E19" s="170" t="s">
        <v>387</v>
      </c>
      <c r="F19" s="171"/>
      <c r="G19" s="171"/>
      <c r="H19" s="172"/>
      <c r="I19" s="72"/>
      <c r="J19" s="81"/>
      <c r="K19" s="76"/>
      <c r="L19" s="82"/>
      <c r="M19" s="63"/>
      <c r="N19" s="63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350</v>
      </c>
      <c r="C20" s="168"/>
      <c r="D20" s="169"/>
      <c r="E20" s="170" t="s">
        <v>518</v>
      </c>
      <c r="F20" s="179"/>
      <c r="G20" s="179"/>
      <c r="H20" s="180"/>
      <c r="I20" s="42" t="s">
        <v>41</v>
      </c>
      <c r="J20" s="43"/>
      <c r="K20" s="51">
        <v>1</v>
      </c>
      <c r="L20" s="63">
        <v>132.54</v>
      </c>
      <c r="M20" s="181">
        <v>132.54</v>
      </c>
      <c r="N20" s="188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96">
        <v>351</v>
      </c>
      <c r="C21" s="168"/>
      <c r="D21" s="169"/>
      <c r="E21" s="170" t="s">
        <v>282</v>
      </c>
      <c r="F21" s="179"/>
      <c r="G21" s="179"/>
      <c r="H21" s="180"/>
      <c r="I21" s="42" t="s">
        <v>41</v>
      </c>
      <c r="J21" s="43"/>
      <c r="K21" s="51">
        <v>1</v>
      </c>
      <c r="L21" s="63">
        <v>134.11000000000001</v>
      </c>
      <c r="M21" s="181">
        <v>134.11000000000001</v>
      </c>
      <c r="N21" s="188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/>
      <c r="C22" s="168"/>
      <c r="D22" s="169"/>
      <c r="E22" s="170" t="s">
        <v>394</v>
      </c>
      <c r="F22" s="171"/>
      <c r="G22" s="171"/>
      <c r="H22" s="172"/>
      <c r="I22" s="42" t="s">
        <v>395</v>
      </c>
      <c r="J22" s="43"/>
      <c r="K22" s="51" t="s">
        <v>359</v>
      </c>
      <c r="L22" s="63" t="s">
        <v>359</v>
      </c>
      <c r="M22" s="79">
        <f>M24</f>
        <v>17.060000000000002</v>
      </c>
      <c r="N22" s="80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/>
      <c r="C23" s="168"/>
      <c r="D23" s="169"/>
      <c r="E23" s="170" t="s">
        <v>362</v>
      </c>
      <c r="F23" s="171"/>
      <c r="G23" s="171"/>
      <c r="H23" s="172"/>
      <c r="I23" s="42"/>
      <c r="J23" s="43"/>
      <c r="K23" s="51"/>
      <c r="L23" s="63"/>
      <c r="M23" s="181"/>
      <c r="N23" s="188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>
        <v>355</v>
      </c>
      <c r="C24" s="183"/>
      <c r="D24" s="183"/>
      <c r="E24" s="184" t="s">
        <v>283</v>
      </c>
      <c r="F24" s="185"/>
      <c r="G24" s="185"/>
      <c r="H24" s="186"/>
      <c r="I24" s="45" t="s">
        <v>41</v>
      </c>
      <c r="J24" s="43"/>
      <c r="K24" s="52">
        <v>2</v>
      </c>
      <c r="L24" s="78">
        <v>0.34</v>
      </c>
      <c r="M24" s="187">
        <f>0.68+'31'!M30</f>
        <v>17.060000000000002</v>
      </c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E21:H21"/>
    <mergeCell ref="P21:Q21"/>
    <mergeCell ref="C18:D18"/>
    <mergeCell ref="E18:H18"/>
    <mergeCell ref="P18:Q18"/>
    <mergeCell ref="C19:D19"/>
    <mergeCell ref="E19:H19"/>
    <mergeCell ref="P19:Q19"/>
    <mergeCell ref="M21:N21"/>
    <mergeCell ref="C24:D24"/>
    <mergeCell ref="E24:H24"/>
    <mergeCell ref="M24:N24"/>
    <mergeCell ref="P24:Q24"/>
    <mergeCell ref="M20:N20"/>
    <mergeCell ref="C22:D22"/>
    <mergeCell ref="E22:H22"/>
    <mergeCell ref="P22:Q22"/>
    <mergeCell ref="C23:D23"/>
    <mergeCell ref="E23:H23"/>
    <mergeCell ref="M23:N23"/>
    <mergeCell ref="P23:Q23"/>
    <mergeCell ref="C20:D20"/>
    <mergeCell ref="E20:H20"/>
    <mergeCell ref="P20:Q20"/>
    <mergeCell ref="C21:D21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0" sqref="M3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356</v>
      </c>
      <c r="C10" s="168"/>
      <c r="D10" s="169"/>
      <c r="E10" s="170" t="s">
        <v>284</v>
      </c>
      <c r="F10" s="171"/>
      <c r="G10" s="171"/>
      <c r="H10" s="172"/>
      <c r="I10" s="55">
        <v>796</v>
      </c>
      <c r="J10" s="56"/>
      <c r="K10" s="51">
        <v>4</v>
      </c>
      <c r="L10" s="63">
        <v>0.38</v>
      </c>
      <c r="M10" s="66">
        <f>K10*L10</f>
        <v>1.52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357</v>
      </c>
      <c r="C11" s="168"/>
      <c r="D11" s="169"/>
      <c r="E11" s="170" t="s">
        <v>285</v>
      </c>
      <c r="F11" s="171"/>
      <c r="G11" s="171"/>
      <c r="H11" s="172"/>
      <c r="I11" s="55">
        <v>796</v>
      </c>
      <c r="J11" s="58"/>
      <c r="K11" s="51">
        <v>2</v>
      </c>
      <c r="L11" s="63">
        <v>0.6</v>
      </c>
      <c r="M11" s="63">
        <f>K11*L11</f>
        <v>1.2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358</v>
      </c>
      <c r="C12" s="168"/>
      <c r="D12" s="169"/>
      <c r="E12" s="170" t="s">
        <v>286</v>
      </c>
      <c r="F12" s="171"/>
      <c r="G12" s="171"/>
      <c r="H12" s="172"/>
      <c r="I12" s="42" t="s">
        <v>41</v>
      </c>
      <c r="J12" s="43"/>
      <c r="K12" s="51">
        <v>3</v>
      </c>
      <c r="L12" s="63">
        <v>0.62</v>
      </c>
      <c r="M12" s="63">
        <v>1.87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359</v>
      </c>
      <c r="C13" s="168"/>
      <c r="D13" s="169"/>
      <c r="E13" s="170" t="s">
        <v>287</v>
      </c>
      <c r="F13" s="179"/>
      <c r="G13" s="179"/>
      <c r="H13" s="180"/>
      <c r="I13" s="55">
        <v>796</v>
      </c>
      <c r="J13" s="58">
        <v>796</v>
      </c>
      <c r="K13" s="51">
        <v>1</v>
      </c>
      <c r="L13" s="63" t="s">
        <v>359</v>
      </c>
      <c r="M13" s="63">
        <v>0.67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360</v>
      </c>
      <c r="C14" s="168"/>
      <c r="D14" s="169"/>
      <c r="E14" s="170" t="s">
        <v>288</v>
      </c>
      <c r="F14" s="171"/>
      <c r="G14" s="171"/>
      <c r="H14" s="172"/>
      <c r="I14" s="55">
        <v>796</v>
      </c>
      <c r="J14" s="58"/>
      <c r="K14" s="51">
        <v>4</v>
      </c>
      <c r="L14" s="63">
        <v>0.68</v>
      </c>
      <c r="M14" s="63">
        <v>2.72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361</v>
      </c>
      <c r="C15" s="168"/>
      <c r="D15" s="169"/>
      <c r="E15" s="170" t="s">
        <v>289</v>
      </c>
      <c r="F15" s="171"/>
      <c r="G15" s="171"/>
      <c r="H15" s="172"/>
      <c r="I15" s="55">
        <v>796</v>
      </c>
      <c r="J15" s="58">
        <v>796</v>
      </c>
      <c r="K15" s="51">
        <v>1</v>
      </c>
      <c r="L15" s="63" t="s">
        <v>359</v>
      </c>
      <c r="M15" s="63">
        <v>0.72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362</v>
      </c>
      <c r="C16" s="168"/>
      <c r="D16" s="169"/>
      <c r="E16" s="170" t="s">
        <v>290</v>
      </c>
      <c r="F16" s="171"/>
      <c r="G16" s="171"/>
      <c r="H16" s="172"/>
      <c r="I16" s="42" t="s">
        <v>41</v>
      </c>
      <c r="J16" s="43"/>
      <c r="K16" s="51">
        <v>7</v>
      </c>
      <c r="L16" s="63">
        <v>0.83</v>
      </c>
      <c r="M16" s="63">
        <f>2.49+3.17</f>
        <v>5.66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96">
        <v>363</v>
      </c>
      <c r="C17" s="168"/>
      <c r="D17" s="169"/>
      <c r="E17" s="170" t="s">
        <v>291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63">
        <v>1.42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117">
        <v>364</v>
      </c>
      <c r="C18" s="168"/>
      <c r="D18" s="169"/>
      <c r="E18" s="170" t="s">
        <v>536</v>
      </c>
      <c r="F18" s="171"/>
      <c r="G18" s="171"/>
      <c r="H18" s="172"/>
      <c r="I18" s="114">
        <v>796</v>
      </c>
      <c r="J18" s="115"/>
      <c r="K18" s="51">
        <v>2</v>
      </c>
      <c r="L18" s="63">
        <v>0.3</v>
      </c>
      <c r="M18" s="116">
        <f>K18*L18</f>
        <v>0.6</v>
      </c>
      <c r="N18" s="63">
        <v>850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M10+M11+M12+M13+M14+M15+M16+M17+M18</f>
        <v>16.380000000000003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17" sqref="Y1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70" t="s">
        <v>397</v>
      </c>
      <c r="F10" s="171"/>
      <c r="G10" s="171"/>
      <c r="H10" s="172"/>
      <c r="I10" s="42" t="s">
        <v>395</v>
      </c>
      <c r="J10" s="43"/>
      <c r="K10" s="51" t="s">
        <v>359</v>
      </c>
      <c r="L10" s="63" t="s">
        <v>359</v>
      </c>
      <c r="M10" s="79">
        <f>M12+M13+M14+M15+M16+M17+M18+M19+M20+M21+M22+'33'!M30+M23</f>
        <v>138.18300000000002</v>
      </c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362</v>
      </c>
      <c r="F11" s="171"/>
      <c r="G11" s="171"/>
      <c r="H11" s="172"/>
      <c r="I11" s="42"/>
      <c r="J11" s="43"/>
      <c r="K11" s="51"/>
      <c r="L11" s="63"/>
      <c r="M11" s="181"/>
      <c r="N11" s="188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365</v>
      </c>
      <c r="C12" s="168"/>
      <c r="D12" s="169"/>
      <c r="E12" s="170" t="s">
        <v>292</v>
      </c>
      <c r="F12" s="171"/>
      <c r="G12" s="171"/>
      <c r="H12" s="172"/>
      <c r="I12" s="42" t="s">
        <v>41</v>
      </c>
      <c r="J12" s="43"/>
      <c r="K12" s="51">
        <v>2</v>
      </c>
      <c r="L12" s="63">
        <v>0.69</v>
      </c>
      <c r="M12" s="63">
        <v>1.38</v>
      </c>
      <c r="N12" s="63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 t="s">
        <v>552</v>
      </c>
      <c r="C13" s="168"/>
      <c r="D13" s="169"/>
      <c r="E13" s="170" t="s">
        <v>553</v>
      </c>
      <c r="F13" s="171"/>
      <c r="G13" s="171"/>
      <c r="H13" s="172"/>
      <c r="I13" s="42" t="s">
        <v>41</v>
      </c>
      <c r="J13" s="43"/>
      <c r="K13" s="51">
        <v>1</v>
      </c>
      <c r="L13" s="63" t="s">
        <v>359</v>
      </c>
      <c r="M13" s="63">
        <v>0.76500000000000001</v>
      </c>
      <c r="N13" s="63"/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217">
        <v>366</v>
      </c>
      <c r="C14" s="168"/>
      <c r="D14" s="169"/>
      <c r="E14" s="170" t="s">
        <v>396</v>
      </c>
      <c r="F14" s="171"/>
      <c r="G14" s="171"/>
      <c r="H14" s="172"/>
      <c r="I14" s="211" t="s">
        <v>41</v>
      </c>
      <c r="J14" s="214"/>
      <c r="K14" s="220">
        <v>7</v>
      </c>
      <c r="L14" s="212">
        <v>0.86</v>
      </c>
      <c r="M14" s="212">
        <v>6.0039999999999996</v>
      </c>
      <c r="N14" s="212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217">
        <v>367</v>
      </c>
      <c r="C15" s="215"/>
      <c r="D15" s="216"/>
      <c r="E15" s="170" t="s">
        <v>293</v>
      </c>
      <c r="F15" s="171"/>
      <c r="G15" s="171"/>
      <c r="H15" s="172"/>
      <c r="I15" s="211" t="s">
        <v>41</v>
      </c>
      <c r="J15" s="214"/>
      <c r="K15" s="220">
        <v>6</v>
      </c>
      <c r="L15" s="212">
        <v>1.1399999999999999</v>
      </c>
      <c r="M15" s="218">
        <v>6.8650000000000002</v>
      </c>
      <c r="N15" s="219"/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217">
        <v>368</v>
      </c>
      <c r="C16" s="215"/>
      <c r="D16" s="216"/>
      <c r="E16" s="170" t="s">
        <v>398</v>
      </c>
      <c r="F16" s="171"/>
      <c r="G16" s="171"/>
      <c r="H16" s="172"/>
      <c r="I16" s="215">
        <v>796</v>
      </c>
      <c r="J16" s="216"/>
      <c r="K16" s="220">
        <v>10</v>
      </c>
      <c r="L16" s="212">
        <v>1.43</v>
      </c>
      <c r="M16" s="218">
        <v>14.29</v>
      </c>
      <c r="N16" s="219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217">
        <v>369</v>
      </c>
      <c r="C17" s="215"/>
      <c r="D17" s="216"/>
      <c r="E17" s="170" t="s">
        <v>294</v>
      </c>
      <c r="F17" s="171"/>
      <c r="G17" s="171"/>
      <c r="H17" s="172"/>
      <c r="I17" s="215">
        <v>796</v>
      </c>
      <c r="J17" s="213"/>
      <c r="K17" s="220">
        <v>4</v>
      </c>
      <c r="L17" s="212">
        <v>1.46</v>
      </c>
      <c r="M17" s="218">
        <v>5.8390000000000004</v>
      </c>
      <c r="N17" s="219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217">
        <v>370</v>
      </c>
      <c r="C18" s="215"/>
      <c r="D18" s="216"/>
      <c r="E18" s="170" t="s">
        <v>295</v>
      </c>
      <c r="F18" s="171"/>
      <c r="G18" s="171"/>
      <c r="H18" s="172"/>
      <c r="I18" s="215">
        <v>796</v>
      </c>
      <c r="J18" s="214"/>
      <c r="K18" s="220">
        <v>3</v>
      </c>
      <c r="L18" s="212">
        <v>1.54</v>
      </c>
      <c r="M18" s="218">
        <v>4.63</v>
      </c>
      <c r="N18" s="219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217">
        <v>371</v>
      </c>
      <c r="C19" s="215"/>
      <c r="D19" s="216"/>
      <c r="E19" s="170" t="s">
        <v>296</v>
      </c>
      <c r="F19" s="171"/>
      <c r="G19" s="171"/>
      <c r="H19" s="172"/>
      <c r="I19" s="215">
        <v>796</v>
      </c>
      <c r="J19" s="214"/>
      <c r="K19" s="220">
        <v>7</v>
      </c>
      <c r="L19" s="212">
        <v>1.66</v>
      </c>
      <c r="M19" s="218">
        <v>11.61</v>
      </c>
      <c r="N19" s="219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217">
        <v>372</v>
      </c>
      <c r="C20" s="215"/>
      <c r="D20" s="216"/>
      <c r="E20" s="170" t="s">
        <v>297</v>
      </c>
      <c r="F20" s="171"/>
      <c r="G20" s="171"/>
      <c r="H20" s="172"/>
      <c r="I20" s="215">
        <v>796</v>
      </c>
      <c r="J20" s="213"/>
      <c r="K20" s="220">
        <v>2</v>
      </c>
      <c r="L20" s="212">
        <v>1.96</v>
      </c>
      <c r="M20" s="212">
        <v>3.92</v>
      </c>
      <c r="N20" s="212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217">
        <v>373</v>
      </c>
      <c r="C21" s="215"/>
      <c r="D21" s="216"/>
      <c r="E21" s="170" t="s">
        <v>399</v>
      </c>
      <c r="F21" s="171"/>
      <c r="G21" s="171"/>
      <c r="H21" s="172"/>
      <c r="I21" s="211" t="s">
        <v>41</v>
      </c>
      <c r="J21" s="214"/>
      <c r="K21" s="220">
        <v>2</v>
      </c>
      <c r="L21" s="212">
        <v>2</v>
      </c>
      <c r="M21" s="212">
        <v>4</v>
      </c>
      <c r="N21" s="212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217">
        <v>374</v>
      </c>
      <c r="C22" s="215"/>
      <c r="D22" s="216"/>
      <c r="E22" s="170" t="s">
        <v>297</v>
      </c>
      <c r="F22" s="171"/>
      <c r="G22" s="171"/>
      <c r="H22" s="172"/>
      <c r="I22" s="211" t="s">
        <v>41</v>
      </c>
      <c r="J22" s="214"/>
      <c r="K22" s="220">
        <v>7</v>
      </c>
      <c r="L22" s="212">
        <v>2.06</v>
      </c>
      <c r="M22" s="212">
        <v>14.4</v>
      </c>
      <c r="N22" s="212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217">
        <v>375</v>
      </c>
      <c r="C23" s="215"/>
      <c r="D23" s="216"/>
      <c r="E23" s="170" t="s">
        <v>400</v>
      </c>
      <c r="F23" s="171"/>
      <c r="G23" s="171"/>
      <c r="H23" s="172"/>
      <c r="I23" s="211" t="s">
        <v>41</v>
      </c>
      <c r="J23" s="214"/>
      <c r="K23" s="220">
        <v>1</v>
      </c>
      <c r="L23" s="212" t="s">
        <v>359</v>
      </c>
      <c r="M23" s="212">
        <v>2.21</v>
      </c>
      <c r="N23" s="219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3"/>
      <c r="D24" s="183"/>
      <c r="E24" s="184"/>
      <c r="F24" s="185"/>
      <c r="G24" s="185"/>
      <c r="H24" s="186"/>
      <c r="I24" s="45"/>
      <c r="J24" s="43"/>
      <c r="K24" s="52"/>
      <c r="L24" s="78"/>
      <c r="M24" s="187"/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6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E15:H15"/>
    <mergeCell ref="P15:Q15"/>
    <mergeCell ref="E16:H16"/>
    <mergeCell ref="P16:Q16"/>
    <mergeCell ref="E17:H17"/>
    <mergeCell ref="P17:Q17"/>
    <mergeCell ref="P20:Q20"/>
    <mergeCell ref="E21:H21"/>
    <mergeCell ref="P21:Q21"/>
    <mergeCell ref="E18:H18"/>
    <mergeCell ref="P18:Q18"/>
    <mergeCell ref="E19:H19"/>
    <mergeCell ref="P19:Q19"/>
    <mergeCell ref="C24:D24"/>
    <mergeCell ref="E24:H24"/>
    <mergeCell ref="M24:N24"/>
    <mergeCell ref="P24:Q24"/>
    <mergeCell ref="E22:H22"/>
    <mergeCell ref="P22:Q22"/>
    <mergeCell ref="E23:H23"/>
    <mergeCell ref="P23:Q23"/>
    <mergeCell ref="E20:H20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31" sqref="M3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376</v>
      </c>
      <c r="C10" s="168"/>
      <c r="D10" s="169"/>
      <c r="E10" s="170" t="s">
        <v>298</v>
      </c>
      <c r="F10" s="171"/>
      <c r="G10" s="171"/>
      <c r="H10" s="172"/>
      <c r="I10" s="42" t="s">
        <v>41</v>
      </c>
      <c r="J10" s="43"/>
      <c r="K10" s="51">
        <v>4</v>
      </c>
      <c r="L10" s="63">
        <v>2.17</v>
      </c>
      <c r="M10" s="63">
        <v>8.69</v>
      </c>
      <c r="N10" s="63">
        <v>1176</v>
      </c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377</v>
      </c>
      <c r="C11" s="168"/>
      <c r="D11" s="169"/>
      <c r="E11" s="170" t="s">
        <v>299</v>
      </c>
      <c r="F11" s="171"/>
      <c r="G11" s="171"/>
      <c r="H11" s="172"/>
      <c r="I11" s="42" t="s">
        <v>41</v>
      </c>
      <c r="J11" s="43"/>
      <c r="K11" s="51">
        <v>1</v>
      </c>
      <c r="L11" s="63" t="s">
        <v>359</v>
      </c>
      <c r="M11" s="79">
        <v>2.38</v>
      </c>
      <c r="N11" s="80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378</v>
      </c>
      <c r="C12" s="168"/>
      <c r="D12" s="169"/>
      <c r="E12" s="170" t="s">
        <v>300</v>
      </c>
      <c r="F12" s="179"/>
      <c r="G12" s="179"/>
      <c r="H12" s="180"/>
      <c r="I12" s="42" t="s">
        <v>41</v>
      </c>
      <c r="J12" s="43"/>
      <c r="K12" s="51">
        <v>1</v>
      </c>
      <c r="L12" s="63" t="s">
        <v>359</v>
      </c>
      <c r="M12" s="181">
        <v>2.63</v>
      </c>
      <c r="N12" s="188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379</v>
      </c>
      <c r="C13" s="168"/>
      <c r="D13" s="169"/>
      <c r="E13" s="170" t="s">
        <v>401</v>
      </c>
      <c r="F13" s="171"/>
      <c r="G13" s="171"/>
      <c r="H13" s="172"/>
      <c r="I13" s="72" t="s">
        <v>41</v>
      </c>
      <c r="J13" s="81"/>
      <c r="K13" s="51">
        <v>1</v>
      </c>
      <c r="L13" s="63" t="s">
        <v>359</v>
      </c>
      <c r="M13" s="63">
        <v>2.68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380</v>
      </c>
      <c r="C14" s="168"/>
      <c r="D14" s="169"/>
      <c r="E14" s="170" t="s">
        <v>301</v>
      </c>
      <c r="F14" s="171"/>
      <c r="G14" s="171"/>
      <c r="H14" s="172"/>
      <c r="I14" s="42">
        <v>796</v>
      </c>
      <c r="J14" s="43"/>
      <c r="K14" s="51">
        <v>2</v>
      </c>
      <c r="L14" s="63">
        <v>3.15</v>
      </c>
      <c r="M14" s="63">
        <v>6.3</v>
      </c>
      <c r="N14" s="76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381</v>
      </c>
      <c r="C15" s="168"/>
      <c r="D15" s="169"/>
      <c r="E15" s="170" t="s">
        <v>302</v>
      </c>
      <c r="F15" s="171"/>
      <c r="G15" s="171"/>
      <c r="H15" s="172"/>
      <c r="I15" s="72">
        <v>796</v>
      </c>
      <c r="J15" s="73"/>
      <c r="K15" s="51">
        <v>1</v>
      </c>
      <c r="L15" s="63" t="s">
        <v>359</v>
      </c>
      <c r="M15" s="79">
        <v>3.44</v>
      </c>
      <c r="N15" s="80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382</v>
      </c>
      <c r="C16" s="168"/>
      <c r="D16" s="169"/>
      <c r="E16" s="170" t="s">
        <v>303</v>
      </c>
      <c r="F16" s="171"/>
      <c r="G16" s="171"/>
      <c r="H16" s="172"/>
      <c r="I16" s="72">
        <v>796</v>
      </c>
      <c r="J16" s="81"/>
      <c r="K16" s="51">
        <v>1</v>
      </c>
      <c r="L16" s="63" t="s">
        <v>359</v>
      </c>
      <c r="M16" s="63">
        <v>3.72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383</v>
      </c>
      <c r="C17" s="168"/>
      <c r="D17" s="169"/>
      <c r="E17" s="170" t="s">
        <v>304</v>
      </c>
      <c r="F17" s="171"/>
      <c r="G17" s="171"/>
      <c r="H17" s="172"/>
      <c r="I17" s="42" t="s">
        <v>41</v>
      </c>
      <c r="J17" s="43"/>
      <c r="K17" s="51">
        <v>2</v>
      </c>
      <c r="L17" s="63">
        <v>4.01</v>
      </c>
      <c r="M17" s="63">
        <v>8.02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384</v>
      </c>
      <c r="C18" s="168"/>
      <c r="D18" s="169"/>
      <c r="E18" s="170" t="s">
        <v>305</v>
      </c>
      <c r="F18" s="179"/>
      <c r="G18" s="179"/>
      <c r="H18" s="180"/>
      <c r="I18" s="72">
        <v>796</v>
      </c>
      <c r="J18" s="81">
        <v>796</v>
      </c>
      <c r="K18" s="51">
        <v>2</v>
      </c>
      <c r="L18" s="63">
        <v>4.3</v>
      </c>
      <c r="M18" s="63">
        <v>8.59</v>
      </c>
      <c r="N18" s="63">
        <v>11.5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385</v>
      </c>
      <c r="C19" s="168"/>
      <c r="D19" s="169"/>
      <c r="E19" s="170" t="s">
        <v>306</v>
      </c>
      <c r="F19" s="171"/>
      <c r="G19" s="171"/>
      <c r="H19" s="172"/>
      <c r="I19" s="72">
        <v>796</v>
      </c>
      <c r="J19" s="81"/>
      <c r="K19" s="51">
        <v>2</v>
      </c>
      <c r="L19" s="63">
        <v>4.76</v>
      </c>
      <c r="M19" s="63">
        <v>9.52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386</v>
      </c>
      <c r="C20" s="168"/>
      <c r="D20" s="169"/>
      <c r="E20" s="170" t="s">
        <v>307</v>
      </c>
      <c r="F20" s="171"/>
      <c r="G20" s="171"/>
      <c r="H20" s="172"/>
      <c r="I20" s="72">
        <v>796</v>
      </c>
      <c r="J20" s="81">
        <v>796</v>
      </c>
      <c r="K20" s="51">
        <v>1</v>
      </c>
      <c r="L20" s="63" t="s">
        <v>359</v>
      </c>
      <c r="M20" s="63">
        <v>6.3</v>
      </c>
      <c r="N20" s="63">
        <v>1170</v>
      </c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M10+M11+M12+M13+M14+M15+M16+M17+M18+M19+M20</f>
        <v>62.269999999999996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M12:N12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20" sqref="Y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/>
      <c r="C10" s="168"/>
      <c r="D10" s="169"/>
      <c r="E10" s="170" t="s">
        <v>402</v>
      </c>
      <c r="F10" s="171"/>
      <c r="G10" s="171"/>
      <c r="H10" s="172"/>
      <c r="I10" s="42" t="s">
        <v>395</v>
      </c>
      <c r="J10" s="43"/>
      <c r="K10" s="51" t="s">
        <v>359</v>
      </c>
      <c r="L10" s="63" t="s">
        <v>359</v>
      </c>
      <c r="M10" s="79">
        <f>M12+M13+M14</f>
        <v>24.363</v>
      </c>
      <c r="N10" s="80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 t="s">
        <v>362</v>
      </c>
      <c r="F11" s="171"/>
      <c r="G11" s="171"/>
      <c r="H11" s="172"/>
      <c r="I11" s="42"/>
      <c r="J11" s="43"/>
      <c r="K11" s="51"/>
      <c r="L11" s="63"/>
      <c r="M11" s="181"/>
      <c r="N11" s="188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387</v>
      </c>
      <c r="C12" s="168"/>
      <c r="D12" s="169"/>
      <c r="E12" s="170" t="s">
        <v>403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1.04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59">
        <v>388</v>
      </c>
      <c r="C13" s="168"/>
      <c r="D13" s="169"/>
      <c r="E13" s="170" t="s">
        <v>543</v>
      </c>
      <c r="F13" s="171"/>
      <c r="G13" s="171"/>
      <c r="H13" s="172"/>
      <c r="I13" s="55">
        <v>796</v>
      </c>
      <c r="J13" s="58"/>
      <c r="K13" s="51">
        <v>2</v>
      </c>
      <c r="L13" s="63">
        <v>2.8</v>
      </c>
      <c r="M13" s="63">
        <v>5.5229999999999997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389</v>
      </c>
      <c r="C14" s="168"/>
      <c r="D14" s="169"/>
      <c r="E14" s="170" t="s">
        <v>408</v>
      </c>
      <c r="F14" s="171"/>
      <c r="G14" s="171"/>
      <c r="H14" s="172"/>
      <c r="I14" s="72">
        <v>796</v>
      </c>
      <c r="J14" s="81"/>
      <c r="K14" s="51">
        <v>2</v>
      </c>
      <c r="L14" s="63">
        <v>8.9</v>
      </c>
      <c r="M14" s="63">
        <f>K14*L14</f>
        <v>17.8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/>
      <c r="C15" s="168"/>
      <c r="D15" s="169"/>
      <c r="E15" s="170"/>
      <c r="F15" s="171"/>
      <c r="G15" s="171"/>
      <c r="H15" s="172"/>
      <c r="I15" s="42"/>
      <c r="J15" s="43"/>
      <c r="K15" s="51"/>
      <c r="L15" s="63"/>
      <c r="M15" s="63"/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/>
      <c r="C16" s="168"/>
      <c r="D16" s="169"/>
      <c r="E16" s="170" t="s">
        <v>404</v>
      </c>
      <c r="F16" s="171"/>
      <c r="G16" s="171"/>
      <c r="H16" s="172"/>
      <c r="I16" s="72" t="s">
        <v>395</v>
      </c>
      <c r="J16" s="81"/>
      <c r="K16" s="51" t="s">
        <v>359</v>
      </c>
      <c r="L16" s="63" t="s">
        <v>359</v>
      </c>
      <c r="M16" s="63">
        <f>M18+M19</f>
        <v>5.33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/>
      <c r="C17" s="168"/>
      <c r="D17" s="169"/>
      <c r="E17" s="170" t="s">
        <v>362</v>
      </c>
      <c r="F17" s="171"/>
      <c r="G17" s="171"/>
      <c r="H17" s="172"/>
      <c r="I17" s="72"/>
      <c r="J17" s="81"/>
      <c r="K17" s="51"/>
      <c r="L17" s="63"/>
      <c r="M17" s="63"/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390</v>
      </c>
      <c r="C18" s="168"/>
      <c r="D18" s="169"/>
      <c r="E18" s="170" t="s">
        <v>544</v>
      </c>
      <c r="F18" s="171"/>
      <c r="G18" s="171"/>
      <c r="H18" s="172"/>
      <c r="I18" s="72" t="s">
        <v>41</v>
      </c>
      <c r="J18" s="81"/>
      <c r="K18" s="51">
        <v>1</v>
      </c>
      <c r="L18" s="63" t="s">
        <v>359</v>
      </c>
      <c r="M18" s="63">
        <v>2.41</v>
      </c>
      <c r="N18" s="63">
        <v>850</v>
      </c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391</v>
      </c>
      <c r="C19" s="168"/>
      <c r="D19" s="169"/>
      <c r="E19" s="170" t="s">
        <v>545</v>
      </c>
      <c r="F19" s="171"/>
      <c r="G19" s="171"/>
      <c r="H19" s="172"/>
      <c r="I19" s="72">
        <v>796</v>
      </c>
      <c r="J19" s="81"/>
      <c r="K19" s="51">
        <v>1</v>
      </c>
      <c r="L19" s="63" t="s">
        <v>359</v>
      </c>
      <c r="M19" s="63">
        <v>2.92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/>
      <c r="C20" s="168"/>
      <c r="D20" s="169"/>
      <c r="E20" s="170"/>
      <c r="F20" s="171"/>
      <c r="G20" s="171"/>
      <c r="H20" s="172"/>
      <c r="I20" s="72"/>
      <c r="J20" s="81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 t="s">
        <v>405</v>
      </c>
      <c r="F21" s="171"/>
      <c r="G21" s="171"/>
      <c r="H21" s="172"/>
      <c r="I21" s="42" t="s">
        <v>395</v>
      </c>
      <c r="J21" s="43"/>
      <c r="K21" s="51" t="s">
        <v>359</v>
      </c>
      <c r="L21" s="63" t="s">
        <v>359</v>
      </c>
      <c r="M21" s="63">
        <f>M23+M24</f>
        <v>5.95</v>
      </c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 t="s">
        <v>362</v>
      </c>
      <c r="F22" s="171"/>
      <c r="G22" s="171"/>
      <c r="H22" s="172"/>
      <c r="I22" s="42"/>
      <c r="J22" s="43"/>
      <c r="K22" s="51"/>
      <c r="L22" s="63"/>
      <c r="M22" s="63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395</v>
      </c>
      <c r="C23" s="168"/>
      <c r="D23" s="169"/>
      <c r="E23" s="170" t="s">
        <v>308</v>
      </c>
      <c r="F23" s="171"/>
      <c r="G23" s="171"/>
      <c r="H23" s="172"/>
      <c r="I23" s="42" t="s">
        <v>41</v>
      </c>
      <c r="J23" s="43"/>
      <c r="K23" s="51">
        <v>1</v>
      </c>
      <c r="L23" s="63" t="s">
        <v>359</v>
      </c>
      <c r="M23" s="181">
        <v>1.41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77">
        <v>396</v>
      </c>
      <c r="C24" s="183"/>
      <c r="D24" s="183"/>
      <c r="E24" s="184" t="s">
        <v>309</v>
      </c>
      <c r="F24" s="191"/>
      <c r="G24" s="191"/>
      <c r="H24" s="192"/>
      <c r="I24" s="83" t="s">
        <v>41</v>
      </c>
      <c r="J24" s="85"/>
      <c r="K24" s="52">
        <v>1</v>
      </c>
      <c r="L24" s="78" t="s">
        <v>359</v>
      </c>
      <c r="M24" s="78">
        <v>4.54</v>
      </c>
      <c r="N24" s="63">
        <v>4.54</v>
      </c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>
      <c r="N25" s="63"/>
    </row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M11:N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7" zoomScaleNormal="100" zoomScaleSheetLayoutView="90" workbookViewId="0">
      <selection activeCell="D27" sqref="D27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/>
      <c r="C10" s="168"/>
      <c r="D10" s="169"/>
      <c r="E10" s="170" t="s">
        <v>406</v>
      </c>
      <c r="F10" s="171"/>
      <c r="G10" s="171"/>
      <c r="H10" s="172"/>
      <c r="I10" s="55">
        <v>166</v>
      </c>
      <c r="J10" s="56"/>
      <c r="K10" s="51" t="s">
        <v>359</v>
      </c>
      <c r="L10" s="63" t="s">
        <v>359</v>
      </c>
      <c r="M10" s="66">
        <f>M12+M13</f>
        <v>5.54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 t="s">
        <v>407</v>
      </c>
      <c r="F11" s="171"/>
      <c r="G11" s="171"/>
      <c r="H11" s="172"/>
      <c r="I11" s="55"/>
      <c r="J11" s="58"/>
      <c r="K11" s="51"/>
      <c r="L11" s="63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398</v>
      </c>
      <c r="C12" s="168"/>
      <c r="D12" s="169"/>
      <c r="E12" s="170" t="s">
        <v>310</v>
      </c>
      <c r="F12" s="171"/>
      <c r="G12" s="171"/>
      <c r="H12" s="172"/>
      <c r="I12" s="42" t="s">
        <v>41</v>
      </c>
      <c r="J12" s="43"/>
      <c r="K12" s="51">
        <v>2</v>
      </c>
      <c r="L12" s="63">
        <v>1.71</v>
      </c>
      <c r="M12" s="63">
        <v>3.41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399</v>
      </c>
      <c r="C13" s="168"/>
      <c r="D13" s="169"/>
      <c r="E13" s="170" t="s">
        <v>410</v>
      </c>
      <c r="F13" s="171"/>
      <c r="G13" s="171"/>
      <c r="H13" s="172"/>
      <c r="I13" s="42" t="s">
        <v>41</v>
      </c>
      <c r="J13" s="43"/>
      <c r="K13" s="51">
        <v>1</v>
      </c>
      <c r="L13" s="63">
        <v>2.13</v>
      </c>
      <c r="M13" s="79">
        <v>2.13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/>
      <c r="C14" s="168"/>
      <c r="D14" s="169"/>
      <c r="E14" s="170"/>
      <c r="F14" s="171"/>
      <c r="G14" s="171"/>
      <c r="H14" s="172"/>
      <c r="I14" s="42"/>
      <c r="J14" s="43"/>
      <c r="K14" s="51"/>
      <c r="L14" s="63"/>
      <c r="M14" s="79"/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/>
      <c r="C15" s="168"/>
      <c r="D15" s="169"/>
      <c r="E15" s="170"/>
      <c r="F15" s="171"/>
      <c r="G15" s="171"/>
      <c r="H15" s="172"/>
      <c r="I15" s="42"/>
      <c r="J15" s="43"/>
      <c r="K15" s="51"/>
      <c r="L15" s="63"/>
      <c r="M15" s="63"/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/>
      <c r="C16" s="168"/>
      <c r="D16" s="169"/>
      <c r="E16" s="170" t="s">
        <v>504</v>
      </c>
      <c r="F16" s="171"/>
      <c r="G16" s="171"/>
      <c r="H16" s="172"/>
      <c r="I16" s="72">
        <v>166</v>
      </c>
      <c r="J16" s="73"/>
      <c r="K16" s="51" t="s">
        <v>359</v>
      </c>
      <c r="L16" s="63" t="s">
        <v>359</v>
      </c>
      <c r="M16" s="63">
        <f>M18+M19+M20+M21+M22</f>
        <v>77.809999999999988</v>
      </c>
      <c r="N16" s="63">
        <v>1176</v>
      </c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/>
      <c r="C17" s="168"/>
      <c r="D17" s="169"/>
      <c r="E17" s="170" t="s">
        <v>407</v>
      </c>
      <c r="F17" s="171"/>
      <c r="G17" s="171"/>
      <c r="H17" s="172"/>
      <c r="I17" s="72"/>
      <c r="J17" s="81"/>
      <c r="K17" s="51"/>
      <c r="L17" s="63"/>
      <c r="M17" s="79"/>
      <c r="N17" s="80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400</v>
      </c>
      <c r="C18" s="168"/>
      <c r="D18" s="169"/>
      <c r="E18" s="170" t="s">
        <v>411</v>
      </c>
      <c r="F18" s="179"/>
      <c r="G18" s="179"/>
      <c r="H18" s="180"/>
      <c r="I18" s="42" t="s">
        <v>41</v>
      </c>
      <c r="J18" s="43"/>
      <c r="K18" s="51">
        <v>12</v>
      </c>
      <c r="L18" s="63">
        <v>3.56</v>
      </c>
      <c r="M18" s="181">
        <v>42.66</v>
      </c>
      <c r="N18" s="188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401</v>
      </c>
      <c r="C19" s="168"/>
      <c r="D19" s="169"/>
      <c r="E19" s="170" t="s">
        <v>412</v>
      </c>
      <c r="F19" s="179"/>
      <c r="G19" s="179"/>
      <c r="H19" s="180"/>
      <c r="I19" s="42" t="s">
        <v>41</v>
      </c>
      <c r="J19" s="43"/>
      <c r="K19" s="51">
        <v>2</v>
      </c>
      <c r="L19" s="63">
        <v>3.84</v>
      </c>
      <c r="M19" s="181">
        <v>7.68</v>
      </c>
      <c r="N19" s="188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402</v>
      </c>
      <c r="C20" s="168"/>
      <c r="D20" s="169"/>
      <c r="E20" s="170" t="s">
        <v>413</v>
      </c>
      <c r="F20" s="179"/>
      <c r="G20" s="179"/>
      <c r="H20" s="180"/>
      <c r="I20" s="42">
        <v>796</v>
      </c>
      <c r="J20" s="43"/>
      <c r="K20" s="51">
        <v>1</v>
      </c>
      <c r="L20" s="63" t="s">
        <v>359</v>
      </c>
      <c r="M20" s="181">
        <v>4.55</v>
      </c>
      <c r="N20" s="188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403</v>
      </c>
      <c r="C21" s="168"/>
      <c r="D21" s="169"/>
      <c r="E21" s="170" t="s">
        <v>409</v>
      </c>
      <c r="F21" s="171"/>
      <c r="G21" s="171"/>
      <c r="H21" s="172"/>
      <c r="I21" s="72">
        <v>796</v>
      </c>
      <c r="J21" s="73"/>
      <c r="K21" s="51">
        <v>2</v>
      </c>
      <c r="L21" s="63">
        <v>7.11</v>
      </c>
      <c r="M21" s="79">
        <v>14.23</v>
      </c>
      <c r="N21" s="80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404</v>
      </c>
      <c r="C22" s="168"/>
      <c r="D22" s="169"/>
      <c r="E22" s="170" t="s">
        <v>311</v>
      </c>
      <c r="F22" s="171"/>
      <c r="G22" s="171"/>
      <c r="H22" s="172"/>
      <c r="I22" s="72">
        <v>796</v>
      </c>
      <c r="J22" s="81"/>
      <c r="K22" s="51">
        <v>1</v>
      </c>
      <c r="L22" s="63" t="s">
        <v>359</v>
      </c>
      <c r="M22" s="63">
        <v>8.69</v>
      </c>
      <c r="N22" s="63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/>
      <c r="C23" s="168"/>
      <c r="D23" s="169"/>
      <c r="E23" s="170"/>
      <c r="F23" s="171"/>
      <c r="G23" s="171"/>
      <c r="H23" s="172"/>
      <c r="I23" s="42"/>
      <c r="J23" s="43"/>
      <c r="K23" s="51"/>
      <c r="L23" s="63"/>
      <c r="M23" s="63"/>
      <c r="N23" s="63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3"/>
      <c r="F24" s="183"/>
      <c r="G24" s="183"/>
      <c r="H24" s="183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M18:N18"/>
    <mergeCell ref="M19:N19"/>
    <mergeCell ref="C20:D20"/>
    <mergeCell ref="E20:H20"/>
    <mergeCell ref="P20:Q20"/>
    <mergeCell ref="C21:D21"/>
    <mergeCell ref="E21:H21"/>
    <mergeCell ref="P21:Q21"/>
    <mergeCell ref="M20:N20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16" sqref="X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129">
        <v>1</v>
      </c>
      <c r="B7" s="129">
        <v>2</v>
      </c>
      <c r="C7" s="166">
        <v>3</v>
      </c>
      <c r="D7" s="166"/>
      <c r="E7" s="166">
        <v>4</v>
      </c>
      <c r="F7" s="166"/>
      <c r="G7" s="166"/>
      <c r="H7" s="166"/>
      <c r="I7" s="129">
        <v>5</v>
      </c>
      <c r="J7" s="166">
        <v>6</v>
      </c>
      <c r="K7" s="166"/>
      <c r="L7" s="129">
        <v>7</v>
      </c>
      <c r="M7" s="129">
        <v>8</v>
      </c>
      <c r="N7" s="166">
        <v>9</v>
      </c>
      <c r="O7" s="166"/>
      <c r="P7" s="166"/>
      <c r="Q7" s="129">
        <v>10</v>
      </c>
      <c r="R7" s="129">
        <v>11</v>
      </c>
      <c r="S7" s="129">
        <v>12</v>
      </c>
      <c r="T7" s="129">
        <v>13</v>
      </c>
      <c r="U7" s="129">
        <v>14</v>
      </c>
      <c r="V7" s="129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129"/>
      <c r="M8" s="166"/>
      <c r="N8" s="166"/>
      <c r="O8" s="166"/>
      <c r="P8" s="166"/>
      <c r="Q8" s="166"/>
      <c r="R8" s="129"/>
      <c r="S8" s="129"/>
      <c r="T8" s="129"/>
      <c r="U8" s="129"/>
      <c r="V8" s="129"/>
    </row>
    <row r="9" spans="1:22" x14ac:dyDescent="0.25">
      <c r="A9" s="38">
        <v>1</v>
      </c>
      <c r="B9" s="127"/>
      <c r="C9" s="173"/>
      <c r="D9" s="173"/>
      <c r="E9" s="193"/>
      <c r="F9" s="194"/>
      <c r="G9" s="194"/>
      <c r="H9" s="195"/>
      <c r="I9" s="177"/>
      <c r="J9" s="177"/>
      <c r="K9" s="53"/>
      <c r="L9" s="128"/>
      <c r="M9" s="178"/>
      <c r="N9" s="178"/>
      <c r="O9" s="127"/>
      <c r="P9" s="173"/>
      <c r="Q9" s="173"/>
      <c r="R9" s="127"/>
      <c r="S9" s="127"/>
      <c r="T9" s="127"/>
      <c r="U9" s="127"/>
      <c r="V9" s="127"/>
    </row>
    <row r="10" spans="1:22" ht="22.5" customHeight="1" x14ac:dyDescent="0.25">
      <c r="A10" s="39">
        <v>2</v>
      </c>
      <c r="B10" s="217">
        <v>408</v>
      </c>
      <c r="C10" s="168"/>
      <c r="D10" s="169"/>
      <c r="E10" s="170" t="s">
        <v>547</v>
      </c>
      <c r="F10" s="171"/>
      <c r="G10" s="171"/>
      <c r="H10" s="172"/>
      <c r="I10" s="211" t="s">
        <v>41</v>
      </c>
      <c r="J10" s="214"/>
      <c r="K10" s="220">
        <v>12</v>
      </c>
      <c r="L10" s="212">
        <v>6.7549999999999999E-2</v>
      </c>
      <c r="M10" s="212">
        <f>K10*L10</f>
        <v>0.81059999999999999</v>
      </c>
      <c r="N10" s="125"/>
      <c r="O10" s="126"/>
      <c r="P10" s="168"/>
      <c r="Q10" s="169"/>
      <c r="R10" s="126"/>
      <c r="S10" s="126"/>
      <c r="T10" s="126"/>
      <c r="U10" s="126"/>
      <c r="V10" s="126"/>
    </row>
    <row r="11" spans="1:22" ht="22.5" customHeight="1" x14ac:dyDescent="0.25">
      <c r="A11" s="39">
        <v>3</v>
      </c>
      <c r="B11" s="217"/>
      <c r="C11" s="168"/>
      <c r="D11" s="169"/>
      <c r="E11" s="170" t="s">
        <v>548</v>
      </c>
      <c r="F11" s="171"/>
      <c r="G11" s="171"/>
      <c r="H11" s="172"/>
      <c r="I11" s="211"/>
      <c r="J11" s="214"/>
      <c r="K11" s="220"/>
      <c r="L11" s="212"/>
      <c r="M11" s="212"/>
      <c r="N11" s="63"/>
      <c r="O11" s="126"/>
      <c r="P11" s="168"/>
      <c r="Q11" s="169"/>
      <c r="R11" s="126"/>
      <c r="S11" s="126"/>
      <c r="T11" s="126"/>
      <c r="U11" s="126"/>
      <c r="V11" s="126"/>
    </row>
    <row r="12" spans="1:22" ht="22.5" customHeight="1" x14ac:dyDescent="0.25">
      <c r="A12" s="39">
        <v>4</v>
      </c>
      <c r="B12" s="217">
        <v>409</v>
      </c>
      <c r="C12" s="168"/>
      <c r="D12" s="169"/>
      <c r="E12" s="170" t="s">
        <v>549</v>
      </c>
      <c r="F12" s="171"/>
      <c r="G12" s="171"/>
      <c r="H12" s="172"/>
      <c r="I12" s="211" t="s">
        <v>41</v>
      </c>
      <c r="J12" s="214"/>
      <c r="K12" s="220">
        <f>K10*2</f>
        <v>24</v>
      </c>
      <c r="L12" s="212">
        <v>0.02</v>
      </c>
      <c r="M12" s="212">
        <f>K12*L12</f>
        <v>0.48</v>
      </c>
      <c r="N12" s="63"/>
      <c r="O12" s="126"/>
      <c r="P12" s="168"/>
      <c r="Q12" s="169"/>
      <c r="R12" s="126"/>
      <c r="S12" s="126"/>
      <c r="T12" s="126"/>
      <c r="U12" s="126"/>
      <c r="V12" s="126"/>
    </row>
    <row r="13" spans="1:22" ht="22.5" customHeight="1" x14ac:dyDescent="0.25">
      <c r="A13" s="39">
        <v>5</v>
      </c>
      <c r="B13" s="126"/>
      <c r="C13" s="168"/>
      <c r="D13" s="169"/>
      <c r="E13" s="170"/>
      <c r="F13" s="171"/>
      <c r="G13" s="171"/>
      <c r="H13" s="172"/>
      <c r="I13" s="42"/>
      <c r="J13" s="43"/>
      <c r="K13" s="51"/>
      <c r="L13" s="63"/>
      <c r="M13" s="124"/>
      <c r="N13" s="63"/>
      <c r="O13" s="126"/>
      <c r="P13" s="168"/>
      <c r="Q13" s="169"/>
      <c r="R13" s="126"/>
      <c r="S13" s="126"/>
      <c r="T13" s="126"/>
      <c r="U13" s="126"/>
      <c r="V13" s="126"/>
    </row>
    <row r="14" spans="1:22" ht="22.5" customHeight="1" x14ac:dyDescent="0.25">
      <c r="A14" s="39">
        <v>6</v>
      </c>
      <c r="B14" s="126"/>
      <c r="C14" s="168"/>
      <c r="D14" s="169"/>
      <c r="E14" s="170"/>
      <c r="F14" s="171"/>
      <c r="G14" s="171"/>
      <c r="H14" s="172"/>
      <c r="I14" s="42"/>
      <c r="J14" s="43"/>
      <c r="K14" s="51"/>
      <c r="L14" s="63"/>
      <c r="M14" s="124"/>
      <c r="N14" s="63"/>
      <c r="O14" s="126"/>
      <c r="P14" s="168"/>
      <c r="Q14" s="169"/>
      <c r="R14" s="126"/>
      <c r="S14" s="126"/>
      <c r="T14" s="126"/>
      <c r="U14" s="126"/>
      <c r="V14" s="126"/>
    </row>
    <row r="15" spans="1:22" ht="22.5" customHeight="1" x14ac:dyDescent="0.25">
      <c r="A15" s="39">
        <v>7</v>
      </c>
      <c r="B15" s="126"/>
      <c r="C15" s="168"/>
      <c r="D15" s="169"/>
      <c r="E15" s="170"/>
      <c r="F15" s="171"/>
      <c r="G15" s="171"/>
      <c r="H15" s="172"/>
      <c r="I15" s="42"/>
      <c r="J15" s="43"/>
      <c r="K15" s="51"/>
      <c r="L15" s="63"/>
      <c r="M15" s="63"/>
      <c r="N15" s="63"/>
      <c r="O15" s="126"/>
      <c r="P15" s="168"/>
      <c r="Q15" s="169"/>
      <c r="R15" s="126"/>
      <c r="S15" s="126"/>
      <c r="T15" s="126"/>
      <c r="U15" s="126"/>
      <c r="V15" s="126"/>
    </row>
    <row r="16" spans="1:22" ht="22.5" customHeight="1" x14ac:dyDescent="0.25">
      <c r="A16" s="39">
        <v>8</v>
      </c>
      <c r="B16" s="126"/>
      <c r="C16" s="168"/>
      <c r="D16" s="169"/>
      <c r="E16" s="170"/>
      <c r="F16" s="171"/>
      <c r="G16" s="171"/>
      <c r="H16" s="172"/>
      <c r="I16" s="122"/>
      <c r="J16" s="123"/>
      <c r="K16" s="51"/>
      <c r="L16" s="63"/>
      <c r="M16" s="63"/>
      <c r="N16" s="63"/>
      <c r="O16" s="126"/>
      <c r="P16" s="168"/>
      <c r="Q16" s="169"/>
      <c r="R16" s="126"/>
      <c r="S16" s="126"/>
      <c r="T16" s="126"/>
      <c r="U16" s="126"/>
      <c r="V16" s="126"/>
    </row>
    <row r="17" spans="1:24" ht="22.5" customHeight="1" x14ac:dyDescent="0.25">
      <c r="A17" s="39">
        <v>9</v>
      </c>
      <c r="B17" s="126"/>
      <c r="C17" s="168"/>
      <c r="D17" s="169"/>
      <c r="E17" s="170"/>
      <c r="F17" s="171"/>
      <c r="G17" s="171"/>
      <c r="H17" s="172"/>
      <c r="I17" s="122"/>
      <c r="J17" s="130"/>
      <c r="K17" s="51"/>
      <c r="L17" s="63"/>
      <c r="M17" s="124"/>
      <c r="N17" s="125"/>
      <c r="O17" s="126"/>
      <c r="P17" s="168"/>
      <c r="Q17" s="169"/>
      <c r="R17" s="126"/>
      <c r="S17" s="126"/>
      <c r="T17" s="126"/>
      <c r="U17" s="126"/>
      <c r="V17" s="126"/>
      <c r="X17" s="44"/>
    </row>
    <row r="18" spans="1:24" ht="22.5" customHeight="1" x14ac:dyDescent="0.25">
      <c r="A18" s="39">
        <v>10</v>
      </c>
      <c r="B18" s="126"/>
      <c r="C18" s="168"/>
      <c r="D18" s="169"/>
      <c r="E18" s="170"/>
      <c r="F18" s="179"/>
      <c r="G18" s="179"/>
      <c r="H18" s="180"/>
      <c r="I18" s="42"/>
      <c r="J18" s="43"/>
      <c r="K18" s="51"/>
      <c r="L18" s="63"/>
      <c r="M18" s="181"/>
      <c r="N18" s="188"/>
      <c r="O18" s="126"/>
      <c r="P18" s="168"/>
      <c r="Q18" s="169"/>
      <c r="R18" s="126"/>
      <c r="S18" s="126"/>
      <c r="T18" s="126"/>
      <c r="U18" s="126"/>
      <c r="V18" s="126"/>
    </row>
    <row r="19" spans="1:24" ht="22.5" customHeight="1" x14ac:dyDescent="0.25">
      <c r="A19" s="39">
        <v>11</v>
      </c>
      <c r="B19" s="126"/>
      <c r="C19" s="168"/>
      <c r="D19" s="169"/>
      <c r="E19" s="170"/>
      <c r="F19" s="179"/>
      <c r="G19" s="179"/>
      <c r="H19" s="180"/>
      <c r="I19" s="42"/>
      <c r="J19" s="43"/>
      <c r="K19" s="51"/>
      <c r="L19" s="63"/>
      <c r="M19" s="181"/>
      <c r="N19" s="188"/>
      <c r="O19" s="126"/>
      <c r="P19" s="168"/>
      <c r="Q19" s="169"/>
      <c r="R19" s="126"/>
      <c r="S19" s="126"/>
      <c r="T19" s="126"/>
      <c r="U19" s="126"/>
      <c r="V19" s="126"/>
    </row>
    <row r="20" spans="1:24" ht="22.5" customHeight="1" x14ac:dyDescent="0.25">
      <c r="A20" s="39">
        <v>12</v>
      </c>
      <c r="B20" s="126"/>
      <c r="C20" s="168"/>
      <c r="D20" s="169"/>
      <c r="E20" s="170"/>
      <c r="F20" s="179"/>
      <c r="G20" s="179"/>
      <c r="H20" s="180"/>
      <c r="I20" s="42"/>
      <c r="J20" s="43"/>
      <c r="K20" s="51"/>
      <c r="L20" s="63"/>
      <c r="M20" s="181"/>
      <c r="N20" s="188"/>
      <c r="O20" s="126"/>
      <c r="P20" s="168"/>
      <c r="Q20" s="169"/>
      <c r="R20" s="126"/>
      <c r="S20" s="126"/>
      <c r="T20" s="126"/>
      <c r="U20" s="126"/>
      <c r="V20" s="126"/>
    </row>
    <row r="21" spans="1:24" ht="22.5" customHeight="1" x14ac:dyDescent="0.25">
      <c r="A21" s="39">
        <v>13</v>
      </c>
      <c r="B21" s="126"/>
      <c r="C21" s="168"/>
      <c r="D21" s="169"/>
      <c r="E21" s="170"/>
      <c r="F21" s="171"/>
      <c r="G21" s="171"/>
      <c r="H21" s="172"/>
      <c r="I21" s="122"/>
      <c r="J21" s="123"/>
      <c r="K21" s="51"/>
      <c r="L21" s="63"/>
      <c r="M21" s="124"/>
      <c r="N21" s="125"/>
      <c r="O21" s="126"/>
      <c r="P21" s="182"/>
      <c r="Q21" s="182"/>
      <c r="R21" s="126"/>
      <c r="S21" s="126"/>
      <c r="T21" s="126"/>
      <c r="U21" s="126"/>
      <c r="V21" s="126"/>
    </row>
    <row r="22" spans="1:24" ht="22.5" customHeight="1" x14ac:dyDescent="0.25">
      <c r="A22" s="39">
        <v>14</v>
      </c>
      <c r="B22" s="126"/>
      <c r="C22" s="168"/>
      <c r="D22" s="169"/>
      <c r="E22" s="170"/>
      <c r="F22" s="171"/>
      <c r="G22" s="171"/>
      <c r="H22" s="172"/>
      <c r="I22" s="122"/>
      <c r="J22" s="130"/>
      <c r="K22" s="51"/>
      <c r="L22" s="63"/>
      <c r="M22" s="63"/>
      <c r="N22" s="63"/>
      <c r="O22" s="126"/>
      <c r="P22" s="182"/>
      <c r="Q22" s="182"/>
      <c r="R22" s="126"/>
      <c r="S22" s="126"/>
      <c r="T22" s="126"/>
      <c r="U22" s="126"/>
      <c r="V22" s="126"/>
    </row>
    <row r="23" spans="1:24" ht="22.5" customHeight="1" x14ac:dyDescent="0.25">
      <c r="A23" s="39">
        <v>15</v>
      </c>
      <c r="B23" s="126"/>
      <c r="C23" s="168"/>
      <c r="D23" s="169"/>
      <c r="E23" s="170"/>
      <c r="F23" s="171"/>
      <c r="G23" s="171"/>
      <c r="H23" s="172"/>
      <c r="I23" s="42"/>
      <c r="J23" s="43"/>
      <c r="K23" s="51"/>
      <c r="L23" s="63"/>
      <c r="M23" s="63"/>
      <c r="N23" s="63"/>
      <c r="O23" s="126"/>
      <c r="P23" s="182"/>
      <c r="Q23" s="182"/>
      <c r="R23" s="126"/>
      <c r="S23" s="126"/>
      <c r="T23" s="126"/>
      <c r="U23" s="126"/>
      <c r="V23" s="126"/>
    </row>
    <row r="24" spans="1:24" ht="22.5" customHeight="1" thickBot="1" x14ac:dyDescent="0.3">
      <c r="A24" s="40">
        <v>16</v>
      </c>
      <c r="B24" s="120"/>
      <c r="C24" s="183"/>
      <c r="D24" s="183"/>
      <c r="E24" s="183"/>
      <c r="F24" s="183"/>
      <c r="G24" s="183"/>
      <c r="H24" s="183"/>
      <c r="I24" s="45"/>
      <c r="J24" s="43"/>
      <c r="K24" s="52"/>
      <c r="L24" s="121"/>
      <c r="M24" s="187"/>
      <c r="N24" s="187"/>
      <c r="O24" s="120"/>
      <c r="P24" s="183"/>
      <c r="Q24" s="183"/>
      <c r="R24" s="120"/>
      <c r="S24" s="120"/>
      <c r="T24" s="120"/>
      <c r="U24" s="120"/>
      <c r="V24" s="12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9">
    <mergeCell ref="C24:D24"/>
    <mergeCell ref="E24:H24"/>
    <mergeCell ref="M24:N24"/>
    <mergeCell ref="P24:Q24"/>
    <mergeCell ref="C11:D11"/>
    <mergeCell ref="E11:H11"/>
    <mergeCell ref="C12:D12"/>
    <mergeCell ref="E12:H12"/>
    <mergeCell ref="C22:D22"/>
    <mergeCell ref="E22:H22"/>
    <mergeCell ref="P22:Q22"/>
    <mergeCell ref="C23:D23"/>
    <mergeCell ref="E23:H23"/>
    <mergeCell ref="P23:Q23"/>
    <mergeCell ref="C20:D20"/>
    <mergeCell ref="E20:H20"/>
    <mergeCell ref="M20:N20"/>
    <mergeCell ref="P20:Q20"/>
    <mergeCell ref="C21:D21"/>
    <mergeCell ref="E21:H21"/>
    <mergeCell ref="P21:Q21"/>
    <mergeCell ref="C18:D18"/>
    <mergeCell ref="E18:H18"/>
    <mergeCell ref="M18:N18"/>
    <mergeCell ref="P18:Q18"/>
    <mergeCell ref="C19:D19"/>
    <mergeCell ref="E19:H19"/>
    <mergeCell ref="M19:N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P12:Q12"/>
    <mergeCell ref="C13:D13"/>
    <mergeCell ref="E13:H13"/>
    <mergeCell ref="P13:Q13"/>
    <mergeCell ref="P10:Q10"/>
    <mergeCell ref="P11:Q11"/>
    <mergeCell ref="C10:D10"/>
    <mergeCell ref="E10:H10"/>
    <mergeCell ref="A8:C8"/>
    <mergeCell ref="I8:K8"/>
    <mergeCell ref="M8:Q8"/>
    <mergeCell ref="C9:D9"/>
    <mergeCell ref="E9:H9"/>
    <mergeCell ref="I9:J9"/>
    <mergeCell ref="M9:N9"/>
    <mergeCell ref="P9:Q9"/>
    <mergeCell ref="S5:S6"/>
    <mergeCell ref="T5:T6"/>
    <mergeCell ref="C7:D7"/>
    <mergeCell ref="E7:H7"/>
    <mergeCell ref="J7:K7"/>
    <mergeCell ref="N7:P7"/>
    <mergeCell ref="L4:M4"/>
    <mergeCell ref="N4:Q4"/>
    <mergeCell ref="R4:R6"/>
    <mergeCell ref="S4:T4"/>
    <mergeCell ref="U4:U6"/>
    <mergeCell ref="V4:V6"/>
    <mergeCell ref="L5:L6"/>
    <mergeCell ref="M5:M6"/>
    <mergeCell ref="N5:P6"/>
    <mergeCell ref="Q5:Q6"/>
    <mergeCell ref="A4:A6"/>
    <mergeCell ref="B4:B6"/>
    <mergeCell ref="C4:D6"/>
    <mergeCell ref="E4:H6"/>
    <mergeCell ref="I4:I6"/>
    <mergeCell ref="J4:K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Z21" sqref="Z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99" t="s">
        <v>312</v>
      </c>
      <c r="F10" s="200"/>
      <c r="G10" s="200"/>
      <c r="H10" s="201"/>
      <c r="I10" s="72"/>
      <c r="J10" s="73"/>
      <c r="K10" s="51"/>
      <c r="L10" s="63"/>
      <c r="M10" s="79"/>
      <c r="N10" s="80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/>
      <c r="F11" s="171"/>
      <c r="G11" s="171"/>
      <c r="H11" s="172"/>
      <c r="I11" s="72"/>
      <c r="J11" s="81"/>
      <c r="K11" s="51"/>
      <c r="L11" s="63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410</v>
      </c>
      <c r="C12" s="168" t="s">
        <v>414</v>
      </c>
      <c r="D12" s="169"/>
      <c r="E12" s="170" t="s">
        <v>415</v>
      </c>
      <c r="F12" s="171"/>
      <c r="G12" s="171"/>
      <c r="H12" s="172"/>
      <c r="I12" s="72">
        <v>796</v>
      </c>
      <c r="J12" s="81"/>
      <c r="K12" s="51">
        <v>2</v>
      </c>
      <c r="L12" s="63">
        <f>M12/K12</f>
        <v>21.47</v>
      </c>
      <c r="M12" s="63">
        <v>42.94</v>
      </c>
      <c r="N12" s="76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411</v>
      </c>
      <c r="C13" s="168" t="s">
        <v>320</v>
      </c>
      <c r="D13" s="169"/>
      <c r="E13" s="170" t="s">
        <v>319</v>
      </c>
      <c r="F13" s="171"/>
      <c r="G13" s="171"/>
      <c r="H13" s="172"/>
      <c r="I13" s="42">
        <v>796</v>
      </c>
      <c r="J13" s="43"/>
      <c r="K13" s="51">
        <v>10</v>
      </c>
      <c r="L13" s="63">
        <v>5.0199999999999996</v>
      </c>
      <c r="M13" s="63">
        <f>K13*L13</f>
        <v>50.199999999999996</v>
      </c>
      <c r="N13" s="76"/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412</v>
      </c>
      <c r="C14" s="168" t="s">
        <v>322</v>
      </c>
      <c r="D14" s="169"/>
      <c r="E14" s="170" t="s">
        <v>321</v>
      </c>
      <c r="F14" s="171"/>
      <c r="G14" s="171"/>
      <c r="H14" s="172"/>
      <c r="I14" s="72">
        <v>796</v>
      </c>
      <c r="J14" s="73"/>
      <c r="K14" s="51">
        <v>7</v>
      </c>
      <c r="L14" s="63">
        <v>5.51</v>
      </c>
      <c r="M14" s="63">
        <f t="shared" ref="M14:M21" si="0">K14*L14</f>
        <v>38.57</v>
      </c>
      <c r="N14" s="80"/>
      <c r="O14" s="76"/>
      <c r="P14" s="168"/>
      <c r="Q14" s="169"/>
      <c r="R14" s="76"/>
      <c r="S14" s="63"/>
      <c r="T14" s="76"/>
      <c r="U14" s="76"/>
      <c r="V14" s="76"/>
    </row>
    <row r="15" spans="1:22" ht="22.5" customHeight="1" x14ac:dyDescent="0.25">
      <c r="A15" s="39">
        <v>7</v>
      </c>
      <c r="B15" s="76">
        <v>413</v>
      </c>
      <c r="C15" s="168" t="s">
        <v>324</v>
      </c>
      <c r="D15" s="169"/>
      <c r="E15" s="170" t="s">
        <v>323</v>
      </c>
      <c r="F15" s="171"/>
      <c r="G15" s="171"/>
      <c r="H15" s="172"/>
      <c r="I15" s="72">
        <v>796</v>
      </c>
      <c r="J15" s="81"/>
      <c r="K15" s="51">
        <v>6</v>
      </c>
      <c r="L15" s="63">
        <v>5.99</v>
      </c>
      <c r="M15" s="63">
        <f t="shared" si="0"/>
        <v>35.94</v>
      </c>
      <c r="N15" s="63"/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415</v>
      </c>
      <c r="C16" s="168" t="s">
        <v>326</v>
      </c>
      <c r="D16" s="169"/>
      <c r="E16" s="170" t="s">
        <v>325</v>
      </c>
      <c r="F16" s="171"/>
      <c r="G16" s="171"/>
      <c r="H16" s="172"/>
      <c r="I16" s="42" t="s">
        <v>41</v>
      </c>
      <c r="J16" s="43"/>
      <c r="K16" s="51">
        <v>3</v>
      </c>
      <c r="L16" s="63">
        <v>6.47</v>
      </c>
      <c r="M16" s="63">
        <f t="shared" si="0"/>
        <v>19.41</v>
      </c>
      <c r="N16" s="63"/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>
        <v>416</v>
      </c>
      <c r="C17" s="168" t="s">
        <v>328</v>
      </c>
      <c r="D17" s="169"/>
      <c r="E17" s="170" t="s">
        <v>327</v>
      </c>
      <c r="F17" s="179"/>
      <c r="G17" s="179"/>
      <c r="H17" s="180"/>
      <c r="I17" s="72">
        <v>796</v>
      </c>
      <c r="J17" s="81">
        <v>796</v>
      </c>
      <c r="K17" s="51">
        <v>3</v>
      </c>
      <c r="L17" s="63">
        <v>6.96</v>
      </c>
      <c r="M17" s="63">
        <f t="shared" si="0"/>
        <v>20.88</v>
      </c>
      <c r="N17" s="63">
        <v>11.5</v>
      </c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417</v>
      </c>
      <c r="C18" s="168" t="s">
        <v>330</v>
      </c>
      <c r="D18" s="169"/>
      <c r="E18" s="170" t="s">
        <v>329</v>
      </c>
      <c r="F18" s="171"/>
      <c r="G18" s="171"/>
      <c r="H18" s="172"/>
      <c r="I18" s="72">
        <v>796</v>
      </c>
      <c r="J18" s="81"/>
      <c r="K18" s="51">
        <v>1</v>
      </c>
      <c r="L18" s="63">
        <v>7.44</v>
      </c>
      <c r="M18" s="63">
        <f t="shared" si="0"/>
        <v>7.44</v>
      </c>
      <c r="N18" s="63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418</v>
      </c>
      <c r="C19" s="168" t="s">
        <v>332</v>
      </c>
      <c r="D19" s="169"/>
      <c r="E19" s="170" t="s">
        <v>331</v>
      </c>
      <c r="F19" s="171"/>
      <c r="G19" s="171"/>
      <c r="H19" s="172"/>
      <c r="I19" s="72">
        <v>796</v>
      </c>
      <c r="J19" s="81">
        <v>796</v>
      </c>
      <c r="K19" s="51">
        <v>1</v>
      </c>
      <c r="L19" s="63">
        <v>7.92</v>
      </c>
      <c r="M19" s="63">
        <f t="shared" si="0"/>
        <v>7.92</v>
      </c>
      <c r="N19" s="63">
        <v>1170</v>
      </c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419</v>
      </c>
      <c r="C20" s="168" t="s">
        <v>334</v>
      </c>
      <c r="D20" s="169"/>
      <c r="E20" s="170" t="s">
        <v>333</v>
      </c>
      <c r="F20" s="171"/>
      <c r="G20" s="171"/>
      <c r="H20" s="172"/>
      <c r="I20" s="42" t="s">
        <v>41</v>
      </c>
      <c r="J20" s="43"/>
      <c r="K20" s="51">
        <v>2</v>
      </c>
      <c r="L20" s="63">
        <v>8.41</v>
      </c>
      <c r="M20" s="63">
        <f t="shared" si="0"/>
        <v>16.82</v>
      </c>
      <c r="N20" s="63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420</v>
      </c>
      <c r="C21" s="168" t="s">
        <v>417</v>
      </c>
      <c r="D21" s="169"/>
      <c r="E21" s="170" t="s">
        <v>416</v>
      </c>
      <c r="F21" s="171"/>
      <c r="G21" s="171"/>
      <c r="H21" s="172"/>
      <c r="I21" s="42" t="s">
        <v>41</v>
      </c>
      <c r="J21" s="43"/>
      <c r="K21" s="51">
        <v>1</v>
      </c>
      <c r="L21" s="63">
        <v>10.82</v>
      </c>
      <c r="M21" s="63">
        <f t="shared" si="0"/>
        <v>10.82</v>
      </c>
      <c r="N21" s="63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421</v>
      </c>
      <c r="C22" s="168" t="s">
        <v>418</v>
      </c>
      <c r="D22" s="169"/>
      <c r="E22" s="170" t="s">
        <v>419</v>
      </c>
      <c r="F22" s="171"/>
      <c r="G22" s="171"/>
      <c r="H22" s="172"/>
      <c r="I22" s="42" t="s">
        <v>41</v>
      </c>
      <c r="J22" s="43"/>
      <c r="K22" s="51">
        <v>40</v>
      </c>
      <c r="L22" s="63">
        <v>8.9499999999999993</v>
      </c>
      <c r="M22" s="63">
        <f t="shared" ref="M22" si="1">K22*L22</f>
        <v>358</v>
      </c>
      <c r="N22" s="80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422</v>
      </c>
      <c r="C23" s="168" t="s">
        <v>420</v>
      </c>
      <c r="D23" s="169"/>
      <c r="E23" s="170" t="s">
        <v>421</v>
      </c>
      <c r="F23" s="171"/>
      <c r="G23" s="171"/>
      <c r="H23" s="172"/>
      <c r="I23" s="42" t="s">
        <v>41</v>
      </c>
      <c r="J23" s="43"/>
      <c r="K23" s="51">
        <v>4</v>
      </c>
      <c r="L23" s="63">
        <v>13.34</v>
      </c>
      <c r="M23" s="181">
        <f>L23*K23</f>
        <v>53.36</v>
      </c>
      <c r="N23" s="188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/>
      <c r="C24" s="183"/>
      <c r="D24" s="183"/>
      <c r="E24" s="183"/>
      <c r="F24" s="183"/>
      <c r="G24" s="183"/>
      <c r="H24" s="183"/>
      <c r="I24" s="45"/>
      <c r="J24" s="43"/>
      <c r="K24" s="52"/>
      <c r="L24" s="78"/>
      <c r="M24" s="187"/>
      <c r="N24" s="187"/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1">
        <f>M12+M13+M14+M15+M16+M17+M18+M19+M20+M21+M22+M23</f>
        <v>662.3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24" sqref="Y23:Y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423</v>
      </c>
      <c r="C10" s="168" t="s">
        <v>505</v>
      </c>
      <c r="D10" s="169"/>
      <c r="E10" s="170" t="s">
        <v>423</v>
      </c>
      <c r="F10" s="171"/>
      <c r="G10" s="171"/>
      <c r="H10" s="172"/>
      <c r="I10" s="72">
        <v>796</v>
      </c>
      <c r="J10" s="81"/>
      <c r="K10" s="51">
        <v>10</v>
      </c>
      <c r="L10" s="63">
        <v>14.44</v>
      </c>
      <c r="M10" s="63">
        <f t="shared" ref="M10" si="0">K10*L10</f>
        <v>144.4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424</v>
      </c>
      <c r="C11" s="168" t="s">
        <v>422</v>
      </c>
      <c r="D11" s="169"/>
      <c r="E11" s="170" t="s">
        <v>424</v>
      </c>
      <c r="F11" s="171"/>
      <c r="G11" s="171"/>
      <c r="H11" s="172"/>
      <c r="I11" s="72">
        <v>796</v>
      </c>
      <c r="J11" s="81"/>
      <c r="K11" s="51">
        <v>9</v>
      </c>
      <c r="L11" s="63">
        <v>18.829999999999998</v>
      </c>
      <c r="M11" s="63">
        <f t="shared" ref="M11" si="1">K11*L11</f>
        <v>169.46999999999997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425</v>
      </c>
      <c r="C12" s="168" t="s">
        <v>425</v>
      </c>
      <c r="D12" s="169"/>
      <c r="E12" s="170" t="s">
        <v>426</v>
      </c>
      <c r="F12" s="171"/>
      <c r="G12" s="171"/>
      <c r="H12" s="172"/>
      <c r="I12" s="72">
        <v>796</v>
      </c>
      <c r="J12" s="81"/>
      <c r="K12" s="51">
        <v>1</v>
      </c>
      <c r="L12" s="63">
        <v>22.12</v>
      </c>
      <c r="M12" s="63">
        <f t="shared" ref="M12:M22" si="2">K12*L12</f>
        <v>22.12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426</v>
      </c>
      <c r="C13" s="168" t="s">
        <v>427</v>
      </c>
      <c r="D13" s="169"/>
      <c r="E13" s="170" t="s">
        <v>428</v>
      </c>
      <c r="F13" s="171"/>
      <c r="G13" s="171"/>
      <c r="H13" s="172"/>
      <c r="I13" s="72">
        <v>796</v>
      </c>
      <c r="J13" s="81"/>
      <c r="K13" s="51">
        <v>2</v>
      </c>
      <c r="L13" s="63">
        <v>26.52</v>
      </c>
      <c r="M13" s="63">
        <f t="shared" si="2"/>
        <v>53.04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427</v>
      </c>
      <c r="C14" s="168" t="s">
        <v>429</v>
      </c>
      <c r="D14" s="169"/>
      <c r="E14" s="170" t="s">
        <v>430</v>
      </c>
      <c r="F14" s="171"/>
      <c r="G14" s="171"/>
      <c r="H14" s="172"/>
      <c r="I14" s="72">
        <v>796</v>
      </c>
      <c r="J14" s="81"/>
      <c r="K14" s="51">
        <v>1</v>
      </c>
      <c r="L14" s="63">
        <v>29.81</v>
      </c>
      <c r="M14" s="63">
        <f t="shared" si="2"/>
        <v>29.81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428</v>
      </c>
      <c r="C15" s="168" t="s">
        <v>431</v>
      </c>
      <c r="D15" s="169"/>
      <c r="E15" s="170" t="s">
        <v>432</v>
      </c>
      <c r="F15" s="171"/>
      <c r="G15" s="171"/>
      <c r="H15" s="172"/>
      <c r="I15" s="72">
        <v>796</v>
      </c>
      <c r="J15" s="81"/>
      <c r="K15" s="51">
        <v>1</v>
      </c>
      <c r="L15" s="63">
        <v>30.91</v>
      </c>
      <c r="M15" s="63">
        <f t="shared" si="2"/>
        <v>30.91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429</v>
      </c>
      <c r="C16" s="168" t="s">
        <v>433</v>
      </c>
      <c r="D16" s="169"/>
      <c r="E16" s="170" t="s">
        <v>434</v>
      </c>
      <c r="F16" s="171"/>
      <c r="G16" s="171"/>
      <c r="H16" s="172"/>
      <c r="I16" s="72">
        <v>796</v>
      </c>
      <c r="J16" s="81"/>
      <c r="K16" s="51">
        <v>2</v>
      </c>
      <c r="L16" s="63">
        <v>48.48</v>
      </c>
      <c r="M16" s="63">
        <f t="shared" si="2"/>
        <v>96.96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430</v>
      </c>
      <c r="C17" s="168" t="s">
        <v>435</v>
      </c>
      <c r="D17" s="169"/>
      <c r="E17" s="170" t="s">
        <v>436</v>
      </c>
      <c r="F17" s="171"/>
      <c r="G17" s="171"/>
      <c r="H17" s="172"/>
      <c r="I17" s="72">
        <v>796</v>
      </c>
      <c r="J17" s="81"/>
      <c r="K17" s="51">
        <v>2</v>
      </c>
      <c r="L17" s="63">
        <v>50.67</v>
      </c>
      <c r="M17" s="63">
        <f t="shared" si="2"/>
        <v>101.34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431</v>
      </c>
      <c r="C18" s="168" t="s">
        <v>437</v>
      </c>
      <c r="D18" s="169"/>
      <c r="E18" s="170" t="s">
        <v>438</v>
      </c>
      <c r="F18" s="171"/>
      <c r="G18" s="171"/>
      <c r="H18" s="172"/>
      <c r="I18" s="72">
        <v>796</v>
      </c>
      <c r="J18" s="81"/>
      <c r="K18" s="51">
        <v>1</v>
      </c>
      <c r="L18" s="63">
        <v>11.77</v>
      </c>
      <c r="M18" s="63">
        <v>11.77</v>
      </c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432</v>
      </c>
      <c r="C19" s="168" t="s">
        <v>439</v>
      </c>
      <c r="D19" s="169"/>
      <c r="E19" s="170" t="s">
        <v>440</v>
      </c>
      <c r="F19" s="171"/>
      <c r="G19" s="171"/>
      <c r="H19" s="172"/>
      <c r="I19" s="72">
        <v>796</v>
      </c>
      <c r="J19" s="81"/>
      <c r="K19" s="51">
        <v>34</v>
      </c>
      <c r="L19" s="63">
        <v>12.87</v>
      </c>
      <c r="M19" s="63">
        <f t="shared" si="2"/>
        <v>437.58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435</v>
      </c>
      <c r="C20" s="168" t="s">
        <v>441</v>
      </c>
      <c r="D20" s="169"/>
      <c r="E20" s="170" t="s">
        <v>442</v>
      </c>
      <c r="F20" s="171"/>
      <c r="G20" s="171"/>
      <c r="H20" s="172"/>
      <c r="I20" s="72">
        <v>796</v>
      </c>
      <c r="J20" s="81"/>
      <c r="K20" s="51">
        <v>9</v>
      </c>
      <c r="L20" s="63">
        <v>13.97</v>
      </c>
      <c r="M20" s="63">
        <f t="shared" si="2"/>
        <v>125.73</v>
      </c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436</v>
      </c>
      <c r="C21" s="168" t="s">
        <v>443</v>
      </c>
      <c r="D21" s="169"/>
      <c r="E21" s="170" t="s">
        <v>444</v>
      </c>
      <c r="F21" s="171"/>
      <c r="G21" s="171"/>
      <c r="H21" s="172"/>
      <c r="I21" s="72">
        <v>796</v>
      </c>
      <c r="J21" s="81"/>
      <c r="K21" s="51">
        <v>14</v>
      </c>
      <c r="L21" s="63">
        <v>15.07</v>
      </c>
      <c r="M21" s="63">
        <f t="shared" si="2"/>
        <v>210.98000000000002</v>
      </c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437</v>
      </c>
      <c r="C22" s="168" t="s">
        <v>445</v>
      </c>
      <c r="D22" s="169"/>
      <c r="E22" s="170" t="s">
        <v>446</v>
      </c>
      <c r="F22" s="171"/>
      <c r="G22" s="171"/>
      <c r="H22" s="172"/>
      <c r="I22" s="72">
        <v>796</v>
      </c>
      <c r="J22" s="81"/>
      <c r="K22" s="51">
        <v>3</v>
      </c>
      <c r="L22" s="63">
        <v>16.170000000000002</v>
      </c>
      <c r="M22" s="63">
        <f t="shared" si="2"/>
        <v>48.510000000000005</v>
      </c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438</v>
      </c>
      <c r="C23" s="168" t="s">
        <v>447</v>
      </c>
      <c r="D23" s="169"/>
      <c r="E23" s="170" t="s">
        <v>448</v>
      </c>
      <c r="F23" s="171"/>
      <c r="G23" s="171"/>
      <c r="H23" s="172"/>
      <c r="I23" s="72">
        <v>796</v>
      </c>
      <c r="J23" s="43"/>
      <c r="K23" s="51">
        <v>12</v>
      </c>
      <c r="L23" s="63">
        <v>17.260000000000002</v>
      </c>
      <c r="M23" s="181">
        <f>K23*L23</f>
        <v>207.12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3"/>
      <c r="F24" s="183"/>
      <c r="G24" s="183"/>
      <c r="H24" s="183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2">
        <f>M10+M11+M12+M13+M14+M15+M16+M17+M18+M19+M20+M21+M22+M23</f>
        <v>1689.7400000000002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21" sqref="Y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73"/>
      <c r="F9" s="173"/>
      <c r="G9" s="173"/>
      <c r="H9" s="173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439</v>
      </c>
      <c r="C10" s="168" t="s">
        <v>449</v>
      </c>
      <c r="D10" s="169"/>
      <c r="E10" s="170" t="s">
        <v>450</v>
      </c>
      <c r="F10" s="171"/>
      <c r="G10" s="171"/>
      <c r="H10" s="172"/>
      <c r="I10" s="72">
        <v>796</v>
      </c>
      <c r="J10" s="81"/>
      <c r="K10" s="51">
        <v>12</v>
      </c>
      <c r="L10" s="63">
        <v>18.36</v>
      </c>
      <c r="M10" s="63">
        <f t="shared" ref="M10:M14" si="0">K10*L10</f>
        <v>220.32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440</v>
      </c>
      <c r="C11" s="168" t="s">
        <v>451</v>
      </c>
      <c r="D11" s="169"/>
      <c r="E11" s="170" t="s">
        <v>452</v>
      </c>
      <c r="F11" s="171"/>
      <c r="G11" s="171"/>
      <c r="H11" s="172"/>
      <c r="I11" s="72">
        <v>796</v>
      </c>
      <c r="J11" s="81"/>
      <c r="K11" s="51">
        <v>40</v>
      </c>
      <c r="L11" s="63">
        <v>19.46</v>
      </c>
      <c r="M11" s="63">
        <f t="shared" si="0"/>
        <v>778.40000000000009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441</v>
      </c>
      <c r="C12" s="168" t="s">
        <v>453</v>
      </c>
      <c r="D12" s="169"/>
      <c r="E12" s="170" t="s">
        <v>454</v>
      </c>
      <c r="F12" s="171"/>
      <c r="G12" s="171"/>
      <c r="H12" s="172"/>
      <c r="I12" s="72">
        <v>796</v>
      </c>
      <c r="J12" s="81"/>
      <c r="K12" s="51">
        <v>4</v>
      </c>
      <c r="L12" s="63">
        <v>20.56</v>
      </c>
      <c r="M12" s="63">
        <f t="shared" si="0"/>
        <v>82.24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442</v>
      </c>
      <c r="C13" s="168" t="s">
        <v>455</v>
      </c>
      <c r="D13" s="169"/>
      <c r="E13" s="170" t="s">
        <v>456</v>
      </c>
      <c r="F13" s="171"/>
      <c r="G13" s="171"/>
      <c r="H13" s="172"/>
      <c r="I13" s="72">
        <v>796</v>
      </c>
      <c r="J13" s="81"/>
      <c r="K13" s="51">
        <v>3</v>
      </c>
      <c r="L13" s="63">
        <v>21.66</v>
      </c>
      <c r="M13" s="63">
        <f t="shared" si="0"/>
        <v>64.98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443</v>
      </c>
      <c r="C14" s="168" t="s">
        <v>457</v>
      </c>
      <c r="D14" s="169"/>
      <c r="E14" s="170" t="s">
        <v>458</v>
      </c>
      <c r="F14" s="171"/>
      <c r="G14" s="171"/>
      <c r="H14" s="172"/>
      <c r="I14" s="72">
        <v>796</v>
      </c>
      <c r="J14" s="81"/>
      <c r="K14" s="51">
        <v>9</v>
      </c>
      <c r="L14" s="63">
        <v>22.75</v>
      </c>
      <c r="M14" s="63">
        <f t="shared" si="0"/>
        <v>204.75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444</v>
      </c>
      <c r="C15" s="168" t="s">
        <v>459</v>
      </c>
      <c r="D15" s="169"/>
      <c r="E15" s="170" t="s">
        <v>460</v>
      </c>
      <c r="F15" s="171"/>
      <c r="G15" s="171"/>
      <c r="H15" s="172"/>
      <c r="I15" s="72">
        <v>796</v>
      </c>
      <c r="J15" s="81"/>
      <c r="K15" s="51">
        <v>15</v>
      </c>
      <c r="L15" s="63">
        <v>24.95</v>
      </c>
      <c r="M15" s="63">
        <f t="shared" ref="M15:M22" si="1">K15*L15</f>
        <v>374.25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445</v>
      </c>
      <c r="C16" s="168" t="s">
        <v>336</v>
      </c>
      <c r="D16" s="169"/>
      <c r="E16" s="170" t="s">
        <v>335</v>
      </c>
      <c r="F16" s="171"/>
      <c r="G16" s="171"/>
      <c r="H16" s="172"/>
      <c r="I16" s="72">
        <v>796</v>
      </c>
      <c r="J16" s="81"/>
      <c r="K16" s="51">
        <v>1</v>
      </c>
      <c r="L16" s="63">
        <v>26.05</v>
      </c>
      <c r="M16" s="63">
        <f t="shared" si="1"/>
        <v>26.05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446</v>
      </c>
      <c r="C17" s="168" t="s">
        <v>462</v>
      </c>
      <c r="D17" s="169"/>
      <c r="E17" s="170" t="s">
        <v>461</v>
      </c>
      <c r="F17" s="171"/>
      <c r="G17" s="171"/>
      <c r="H17" s="172"/>
      <c r="I17" s="72">
        <v>796</v>
      </c>
      <c r="J17" s="81"/>
      <c r="K17" s="51">
        <v>1</v>
      </c>
      <c r="L17" s="63">
        <v>29.34</v>
      </c>
      <c r="M17" s="63">
        <f t="shared" si="1"/>
        <v>29.34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447</v>
      </c>
      <c r="C18" s="168" t="s">
        <v>463</v>
      </c>
      <c r="D18" s="169"/>
      <c r="E18" s="170" t="s">
        <v>464</v>
      </c>
      <c r="F18" s="171"/>
      <c r="G18" s="171"/>
      <c r="H18" s="172"/>
      <c r="I18" s="72">
        <v>796</v>
      </c>
      <c r="J18" s="81"/>
      <c r="K18" s="51">
        <v>3</v>
      </c>
      <c r="L18" s="63">
        <v>30.44</v>
      </c>
      <c r="M18" s="63">
        <f t="shared" si="1"/>
        <v>91.320000000000007</v>
      </c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448</v>
      </c>
      <c r="C19" s="168" t="s">
        <v>465</v>
      </c>
      <c r="D19" s="169"/>
      <c r="E19" s="170" t="s">
        <v>466</v>
      </c>
      <c r="F19" s="171"/>
      <c r="G19" s="171"/>
      <c r="H19" s="172"/>
      <c r="I19" s="72">
        <v>796</v>
      </c>
      <c r="J19" s="81"/>
      <c r="K19" s="51">
        <v>5</v>
      </c>
      <c r="L19" s="63">
        <v>31.54</v>
      </c>
      <c r="M19" s="63">
        <f t="shared" si="1"/>
        <v>157.69999999999999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449</v>
      </c>
      <c r="C20" s="168" t="s">
        <v>338</v>
      </c>
      <c r="D20" s="169"/>
      <c r="E20" s="170" t="s">
        <v>337</v>
      </c>
      <c r="F20" s="171"/>
      <c r="G20" s="171"/>
      <c r="H20" s="172"/>
      <c r="I20" s="72">
        <v>796</v>
      </c>
      <c r="J20" s="81"/>
      <c r="K20" s="51">
        <v>1</v>
      </c>
      <c r="L20" s="63">
        <v>32.64</v>
      </c>
      <c r="M20" s="63">
        <f t="shared" si="1"/>
        <v>32.64</v>
      </c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450</v>
      </c>
      <c r="C21" s="168" t="s">
        <v>318</v>
      </c>
      <c r="D21" s="169"/>
      <c r="E21" s="170" t="s">
        <v>317</v>
      </c>
      <c r="F21" s="171"/>
      <c r="G21" s="171"/>
      <c r="H21" s="172"/>
      <c r="I21" s="72">
        <v>796</v>
      </c>
      <c r="J21" s="81"/>
      <c r="K21" s="51">
        <v>6</v>
      </c>
      <c r="L21" s="63">
        <v>33.729999999999997</v>
      </c>
      <c r="M21" s="63">
        <f t="shared" si="1"/>
        <v>202.38</v>
      </c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451</v>
      </c>
      <c r="C22" s="168" t="s">
        <v>340</v>
      </c>
      <c r="D22" s="169"/>
      <c r="E22" s="170" t="s">
        <v>339</v>
      </c>
      <c r="F22" s="171"/>
      <c r="G22" s="171"/>
      <c r="H22" s="172"/>
      <c r="I22" s="72">
        <v>796</v>
      </c>
      <c r="J22" s="81"/>
      <c r="K22" s="51">
        <v>2</v>
      </c>
      <c r="L22" s="63">
        <v>34.83</v>
      </c>
      <c r="M22" s="63">
        <f t="shared" si="1"/>
        <v>69.66</v>
      </c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452</v>
      </c>
      <c r="C23" s="168" t="s">
        <v>342</v>
      </c>
      <c r="D23" s="169"/>
      <c r="E23" s="170" t="s">
        <v>341</v>
      </c>
      <c r="F23" s="171"/>
      <c r="G23" s="171"/>
      <c r="H23" s="172"/>
      <c r="I23" s="72">
        <v>796</v>
      </c>
      <c r="J23" s="43"/>
      <c r="K23" s="51">
        <v>5</v>
      </c>
      <c r="L23" s="63">
        <v>35.93</v>
      </c>
      <c r="M23" s="181">
        <f>L23*K23</f>
        <v>179.65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>
      <c r="M30" s="132">
        <f>M10+M11+M12+M13+M14+M15+M16+M17+M18+M19+M20+M21+M22+M23</f>
        <v>2513.6799999999998</v>
      </c>
    </row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topLeftCell="A4" zoomScaleNormal="100" zoomScaleSheetLayoutView="90" workbookViewId="0">
      <selection activeCell="L12" sqref="L12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>
        <v>31</v>
      </c>
      <c r="C10" s="168"/>
      <c r="D10" s="169"/>
      <c r="E10" s="170" t="s">
        <v>58</v>
      </c>
      <c r="F10" s="171"/>
      <c r="G10" s="171"/>
      <c r="H10" s="172"/>
      <c r="I10" s="55">
        <v>796</v>
      </c>
      <c r="J10" s="56"/>
      <c r="K10" s="51">
        <v>4</v>
      </c>
      <c r="L10" s="63">
        <v>7.72</v>
      </c>
      <c r="M10" s="66">
        <v>30.87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>
        <v>32</v>
      </c>
      <c r="C11" s="168"/>
      <c r="D11" s="169"/>
      <c r="E11" s="170" t="s">
        <v>60</v>
      </c>
      <c r="F11" s="171"/>
      <c r="G11" s="171"/>
      <c r="H11" s="172"/>
      <c r="I11" s="55">
        <v>796</v>
      </c>
      <c r="J11" s="58"/>
      <c r="K11" s="51">
        <v>1</v>
      </c>
      <c r="L11" s="63" t="s">
        <v>359</v>
      </c>
      <c r="M11" s="63">
        <v>7.7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33</v>
      </c>
      <c r="C12" s="168"/>
      <c r="D12" s="169"/>
      <c r="E12" s="170" t="s">
        <v>514</v>
      </c>
      <c r="F12" s="171"/>
      <c r="G12" s="171"/>
      <c r="H12" s="172"/>
      <c r="I12" s="72" t="s">
        <v>41</v>
      </c>
      <c r="J12" s="73"/>
      <c r="K12" s="51">
        <v>1</v>
      </c>
      <c r="L12" s="63" t="s">
        <v>359</v>
      </c>
      <c r="M12" s="79">
        <v>7.74</v>
      </c>
      <c r="N12" s="76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96">
        <v>34</v>
      </c>
      <c r="C13" s="168"/>
      <c r="D13" s="169"/>
      <c r="E13" s="170" t="s">
        <v>59</v>
      </c>
      <c r="F13" s="171"/>
      <c r="G13" s="171"/>
      <c r="H13" s="172"/>
      <c r="I13" s="92" t="s">
        <v>41</v>
      </c>
      <c r="J13" s="93"/>
      <c r="K13" s="51">
        <v>10</v>
      </c>
      <c r="L13" s="63">
        <v>7.88</v>
      </c>
      <c r="M13" s="94">
        <v>78.760000000000005</v>
      </c>
      <c r="N13" s="76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35</v>
      </c>
      <c r="C14" s="168"/>
      <c r="D14" s="169"/>
      <c r="E14" s="170" t="s">
        <v>61</v>
      </c>
      <c r="F14" s="171"/>
      <c r="G14" s="171"/>
      <c r="H14" s="172"/>
      <c r="I14" s="72">
        <v>796</v>
      </c>
      <c r="J14" s="73">
        <v>796</v>
      </c>
      <c r="K14" s="51">
        <v>1</v>
      </c>
      <c r="L14" s="63" t="s">
        <v>359</v>
      </c>
      <c r="M14" s="79">
        <v>7.89</v>
      </c>
      <c r="N14" s="76">
        <v>1170</v>
      </c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36</v>
      </c>
      <c r="C15" s="168"/>
      <c r="D15" s="169"/>
      <c r="E15" s="170" t="s">
        <v>59</v>
      </c>
      <c r="F15" s="171"/>
      <c r="G15" s="171"/>
      <c r="H15" s="172"/>
      <c r="I15" s="72" t="s">
        <v>41</v>
      </c>
      <c r="J15" s="81"/>
      <c r="K15" s="51">
        <v>1</v>
      </c>
      <c r="L15" s="63" t="s">
        <v>359</v>
      </c>
      <c r="M15" s="63">
        <v>8.0500000000000007</v>
      </c>
      <c r="N15" s="76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37</v>
      </c>
      <c r="C16" s="168"/>
      <c r="D16" s="169"/>
      <c r="E16" s="170" t="s">
        <v>62</v>
      </c>
      <c r="F16" s="171"/>
      <c r="G16" s="171"/>
      <c r="H16" s="172"/>
      <c r="I16" s="72">
        <v>796</v>
      </c>
      <c r="J16" s="73"/>
      <c r="K16" s="51">
        <v>1</v>
      </c>
      <c r="L16" s="63" t="s">
        <v>359</v>
      </c>
      <c r="M16" s="79">
        <v>8.2200000000000006</v>
      </c>
      <c r="N16" s="76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38</v>
      </c>
      <c r="C17" s="168"/>
      <c r="D17" s="169"/>
      <c r="E17" s="170" t="s">
        <v>353</v>
      </c>
      <c r="F17" s="171"/>
      <c r="G17" s="171"/>
      <c r="H17" s="172"/>
      <c r="I17" s="72" t="s">
        <v>41</v>
      </c>
      <c r="J17" s="81"/>
      <c r="K17" s="51">
        <v>1</v>
      </c>
      <c r="L17" s="63" t="s">
        <v>359</v>
      </c>
      <c r="M17" s="63">
        <v>8.5</v>
      </c>
      <c r="N17" s="76">
        <v>850</v>
      </c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39</v>
      </c>
      <c r="C18" s="168"/>
      <c r="D18" s="169"/>
      <c r="E18" s="170" t="s">
        <v>354</v>
      </c>
      <c r="F18" s="171"/>
      <c r="G18" s="171"/>
      <c r="H18" s="172"/>
      <c r="I18" s="72" t="s">
        <v>41</v>
      </c>
      <c r="J18" s="73"/>
      <c r="K18" s="51">
        <v>2</v>
      </c>
      <c r="L18" s="63">
        <v>8.49</v>
      </c>
      <c r="M18" s="79">
        <v>16.98</v>
      </c>
      <c r="N18" s="76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40</v>
      </c>
      <c r="C19" s="168"/>
      <c r="D19" s="169"/>
      <c r="E19" s="170" t="s">
        <v>63</v>
      </c>
      <c r="F19" s="171"/>
      <c r="G19" s="171"/>
      <c r="H19" s="172"/>
      <c r="I19" s="72" t="s">
        <v>41</v>
      </c>
      <c r="J19" s="81"/>
      <c r="K19" s="51">
        <v>1</v>
      </c>
      <c r="L19" s="63" t="s">
        <v>359</v>
      </c>
      <c r="M19" s="63">
        <v>8.57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41</v>
      </c>
      <c r="C20" s="168"/>
      <c r="D20" s="169"/>
      <c r="E20" s="170" t="s">
        <v>64</v>
      </c>
      <c r="F20" s="171"/>
      <c r="G20" s="171"/>
      <c r="H20" s="172"/>
      <c r="I20" s="72" t="s">
        <v>41</v>
      </c>
      <c r="J20" s="73"/>
      <c r="K20" s="51">
        <v>1</v>
      </c>
      <c r="L20" s="63" t="s">
        <v>359</v>
      </c>
      <c r="M20" s="79">
        <v>8.61</v>
      </c>
      <c r="N20" s="76">
        <v>1176</v>
      </c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42</v>
      </c>
      <c r="C21" s="168"/>
      <c r="D21" s="169"/>
      <c r="E21" s="170" t="s">
        <v>355</v>
      </c>
      <c r="F21" s="171"/>
      <c r="G21" s="171"/>
      <c r="H21" s="172"/>
      <c r="I21" s="72" t="s">
        <v>41</v>
      </c>
      <c r="J21" s="81"/>
      <c r="K21" s="51">
        <v>2</v>
      </c>
      <c r="L21" s="63">
        <v>8.82</v>
      </c>
      <c r="M21" s="63">
        <v>17.63</v>
      </c>
      <c r="N21" s="76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43</v>
      </c>
      <c r="C22" s="168"/>
      <c r="D22" s="169"/>
      <c r="E22" s="170" t="s">
        <v>65</v>
      </c>
      <c r="F22" s="171"/>
      <c r="G22" s="171"/>
      <c r="H22" s="172"/>
      <c r="I22" s="72" t="s">
        <v>41</v>
      </c>
      <c r="J22" s="73"/>
      <c r="K22" s="51">
        <v>6</v>
      </c>
      <c r="L22" s="63">
        <v>34.200000000000003</v>
      </c>
      <c r="M22" s="79">
        <v>205.22</v>
      </c>
      <c r="N22" s="76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44</v>
      </c>
      <c r="C23" s="168"/>
      <c r="D23" s="169"/>
      <c r="E23" s="170" t="s">
        <v>66</v>
      </c>
      <c r="F23" s="171"/>
      <c r="G23" s="171"/>
      <c r="H23" s="172"/>
      <c r="I23" s="72" t="s">
        <v>41</v>
      </c>
      <c r="J23" s="81"/>
      <c r="K23" s="51">
        <v>3</v>
      </c>
      <c r="L23" s="63">
        <v>47.33</v>
      </c>
      <c r="M23" s="63">
        <v>141.99</v>
      </c>
      <c r="N23" s="76"/>
      <c r="O23" s="59"/>
      <c r="P23" s="182"/>
      <c r="Q23" s="182"/>
      <c r="R23" s="63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>
      <c r="M32" s="131">
        <f>M10+M11+M12+M13+M14+M15+M16+M17+M18+M19+M20+M21+M22+M23</f>
        <v>556.73</v>
      </c>
    </row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6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X24" sqref="X24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73"/>
      <c r="F9" s="173"/>
      <c r="G9" s="173"/>
      <c r="H9" s="173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453</v>
      </c>
      <c r="C10" s="168" t="s">
        <v>467</v>
      </c>
      <c r="D10" s="169"/>
      <c r="E10" s="170" t="s">
        <v>468</v>
      </c>
      <c r="F10" s="171"/>
      <c r="G10" s="171"/>
      <c r="H10" s="172"/>
      <c r="I10" s="72">
        <v>796</v>
      </c>
      <c r="J10" s="81"/>
      <c r="K10" s="51">
        <v>4</v>
      </c>
      <c r="L10" s="63">
        <v>38.130000000000003</v>
      </c>
      <c r="M10" s="63">
        <f t="shared" ref="M10:M20" si="0">K10*L10</f>
        <v>152.52000000000001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/>
      <c r="C11" s="168"/>
      <c r="D11" s="169"/>
      <c r="E11" s="170"/>
      <c r="F11" s="171"/>
      <c r="G11" s="171"/>
      <c r="H11" s="172"/>
      <c r="I11" s="72"/>
      <c r="J11" s="81"/>
      <c r="K11" s="51"/>
      <c r="L11" s="63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455</v>
      </c>
      <c r="C12" s="168" t="s">
        <v>469</v>
      </c>
      <c r="D12" s="169"/>
      <c r="E12" s="170" t="s">
        <v>470</v>
      </c>
      <c r="F12" s="171"/>
      <c r="G12" s="171"/>
      <c r="H12" s="172"/>
      <c r="I12" s="72">
        <v>796</v>
      </c>
      <c r="J12" s="81"/>
      <c r="K12" s="51">
        <v>1</v>
      </c>
      <c r="L12" s="63">
        <v>45.81</v>
      </c>
      <c r="M12" s="63">
        <f t="shared" si="0"/>
        <v>45.81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456</v>
      </c>
      <c r="C13" s="168" t="s">
        <v>315</v>
      </c>
      <c r="D13" s="169"/>
      <c r="E13" s="170" t="s">
        <v>314</v>
      </c>
      <c r="F13" s="171"/>
      <c r="G13" s="171"/>
      <c r="H13" s="172"/>
      <c r="I13" s="72">
        <v>796</v>
      </c>
      <c r="J13" s="81"/>
      <c r="K13" s="51">
        <v>1</v>
      </c>
      <c r="L13" s="63">
        <v>50.21</v>
      </c>
      <c r="M13" s="63">
        <f t="shared" si="0"/>
        <v>50.21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457</v>
      </c>
      <c r="C14" s="168" t="s">
        <v>471</v>
      </c>
      <c r="D14" s="169"/>
      <c r="E14" s="170" t="s">
        <v>472</v>
      </c>
      <c r="F14" s="171"/>
      <c r="G14" s="171"/>
      <c r="H14" s="172"/>
      <c r="I14" s="72">
        <v>796</v>
      </c>
      <c r="J14" s="81"/>
      <c r="K14" s="51">
        <v>1</v>
      </c>
      <c r="L14" s="63">
        <v>54.6</v>
      </c>
      <c r="M14" s="63">
        <f t="shared" si="0"/>
        <v>54.6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458</v>
      </c>
      <c r="C15" s="168" t="s">
        <v>473</v>
      </c>
      <c r="D15" s="169"/>
      <c r="E15" s="170" t="s">
        <v>474</v>
      </c>
      <c r="F15" s="171"/>
      <c r="G15" s="171"/>
      <c r="H15" s="172"/>
      <c r="I15" s="72">
        <v>796</v>
      </c>
      <c r="J15" s="81"/>
      <c r="K15" s="51">
        <v>1</v>
      </c>
      <c r="L15" s="63">
        <v>52.74</v>
      </c>
      <c r="M15" s="63">
        <f t="shared" si="0"/>
        <v>52.74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459</v>
      </c>
      <c r="C16" s="168" t="s">
        <v>475</v>
      </c>
      <c r="D16" s="169"/>
      <c r="E16" s="170" t="s">
        <v>476</v>
      </c>
      <c r="F16" s="171"/>
      <c r="G16" s="171"/>
      <c r="H16" s="172"/>
      <c r="I16" s="72">
        <v>796</v>
      </c>
      <c r="J16" s="81"/>
      <c r="K16" s="51">
        <v>1</v>
      </c>
      <c r="L16" s="63">
        <v>57.89</v>
      </c>
      <c r="M16" s="63">
        <f t="shared" si="0"/>
        <v>57.89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460</v>
      </c>
      <c r="C17" s="168" t="s">
        <v>477</v>
      </c>
      <c r="D17" s="169"/>
      <c r="E17" s="170" t="s">
        <v>478</v>
      </c>
      <c r="F17" s="171"/>
      <c r="G17" s="171"/>
      <c r="H17" s="172"/>
      <c r="I17" s="72">
        <v>796</v>
      </c>
      <c r="J17" s="81"/>
      <c r="K17" s="51">
        <v>1</v>
      </c>
      <c r="L17" s="63">
        <v>70.77</v>
      </c>
      <c r="M17" s="63">
        <f t="shared" si="0"/>
        <v>70.77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461</v>
      </c>
      <c r="C18" s="168" t="s">
        <v>479</v>
      </c>
      <c r="D18" s="169"/>
      <c r="E18" s="170" t="s">
        <v>480</v>
      </c>
      <c r="F18" s="171"/>
      <c r="G18" s="171"/>
      <c r="H18" s="172"/>
      <c r="I18" s="72">
        <v>796</v>
      </c>
      <c r="J18" s="81"/>
      <c r="K18" s="51">
        <v>1</v>
      </c>
      <c r="L18" s="63">
        <v>130.02000000000001</v>
      </c>
      <c r="M18" s="63">
        <f t="shared" si="0"/>
        <v>130.02000000000001</v>
      </c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462</v>
      </c>
      <c r="C19" s="168" t="s">
        <v>344</v>
      </c>
      <c r="D19" s="169"/>
      <c r="E19" s="170" t="s">
        <v>343</v>
      </c>
      <c r="F19" s="171"/>
      <c r="G19" s="171"/>
      <c r="H19" s="172"/>
      <c r="I19" s="72">
        <v>796</v>
      </c>
      <c r="J19" s="81"/>
      <c r="K19" s="51">
        <v>1</v>
      </c>
      <c r="L19" s="63">
        <v>41.42</v>
      </c>
      <c r="M19" s="63">
        <f t="shared" si="0"/>
        <v>41.42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463</v>
      </c>
      <c r="C20" s="168" t="s">
        <v>481</v>
      </c>
      <c r="D20" s="169"/>
      <c r="E20" s="170" t="s">
        <v>533</v>
      </c>
      <c r="F20" s="171"/>
      <c r="G20" s="171"/>
      <c r="H20" s="172"/>
      <c r="I20" s="72">
        <v>796</v>
      </c>
      <c r="J20" s="81"/>
      <c r="K20" s="51">
        <v>1</v>
      </c>
      <c r="L20" s="63">
        <v>28.79</v>
      </c>
      <c r="M20" s="63">
        <f t="shared" si="0"/>
        <v>28.79</v>
      </c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464</v>
      </c>
      <c r="C21" s="168" t="s">
        <v>482</v>
      </c>
      <c r="D21" s="169"/>
      <c r="E21" s="170" t="s">
        <v>345</v>
      </c>
      <c r="F21" s="171"/>
      <c r="G21" s="171"/>
      <c r="H21" s="172"/>
      <c r="I21" s="72">
        <v>796</v>
      </c>
      <c r="J21" s="81"/>
      <c r="K21" s="51">
        <v>2</v>
      </c>
      <c r="L21" s="63">
        <v>45.77</v>
      </c>
      <c r="M21" s="63">
        <f t="shared" ref="M21:M22" si="1">K21*L21</f>
        <v>91.54</v>
      </c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465</v>
      </c>
      <c r="C22" s="168" t="s">
        <v>483</v>
      </c>
      <c r="D22" s="169"/>
      <c r="E22" s="170" t="s">
        <v>346</v>
      </c>
      <c r="F22" s="171"/>
      <c r="G22" s="171"/>
      <c r="H22" s="172"/>
      <c r="I22" s="72">
        <v>796</v>
      </c>
      <c r="J22" s="81"/>
      <c r="K22" s="51">
        <v>1</v>
      </c>
      <c r="L22" s="63">
        <v>21.44</v>
      </c>
      <c r="M22" s="63">
        <f t="shared" si="1"/>
        <v>21.44</v>
      </c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>
        <v>466</v>
      </c>
      <c r="C23" s="168" t="s">
        <v>484</v>
      </c>
      <c r="D23" s="169"/>
      <c r="E23" s="170" t="s">
        <v>347</v>
      </c>
      <c r="F23" s="171"/>
      <c r="G23" s="171"/>
      <c r="H23" s="172"/>
      <c r="I23" s="72">
        <v>796</v>
      </c>
      <c r="J23" s="43"/>
      <c r="K23" s="51">
        <v>1</v>
      </c>
      <c r="L23" s="63">
        <v>38.53</v>
      </c>
      <c r="M23" s="181">
        <v>38.53</v>
      </c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3"/>
      <c r="F24" s="183"/>
      <c r="G24" s="183"/>
      <c r="H24" s="183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M10+M11+M12+M13+M14+M15+M16+M17+M18+M19+M20+M21+M22+M23</f>
        <v>836.28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W21" sqref="W21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467</v>
      </c>
      <c r="C10" s="168" t="s">
        <v>313</v>
      </c>
      <c r="D10" s="169"/>
      <c r="E10" s="170" t="s">
        <v>485</v>
      </c>
      <c r="F10" s="171"/>
      <c r="G10" s="171"/>
      <c r="H10" s="172"/>
      <c r="I10" s="72">
        <v>796</v>
      </c>
      <c r="J10" s="81"/>
      <c r="K10" s="51">
        <v>2</v>
      </c>
      <c r="L10" s="63">
        <v>80.989999999999995</v>
      </c>
      <c r="M10" s="63">
        <f t="shared" ref="M10:M13" si="0">K10*L10</f>
        <v>161.97999999999999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468</v>
      </c>
      <c r="C11" s="168" t="s">
        <v>348</v>
      </c>
      <c r="D11" s="169"/>
      <c r="E11" s="170" t="s">
        <v>486</v>
      </c>
      <c r="F11" s="171"/>
      <c r="G11" s="171"/>
      <c r="H11" s="172"/>
      <c r="I11" s="72">
        <v>796</v>
      </c>
      <c r="J11" s="81"/>
      <c r="K11" s="51">
        <v>1</v>
      </c>
      <c r="L11" s="63">
        <v>82.57</v>
      </c>
      <c r="M11" s="63">
        <f t="shared" si="0"/>
        <v>82.57</v>
      </c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469</v>
      </c>
      <c r="C12" s="168" t="s">
        <v>350</v>
      </c>
      <c r="D12" s="169"/>
      <c r="E12" s="170" t="s">
        <v>349</v>
      </c>
      <c r="F12" s="171"/>
      <c r="G12" s="171"/>
      <c r="H12" s="172"/>
      <c r="I12" s="72">
        <v>796</v>
      </c>
      <c r="J12" s="81"/>
      <c r="K12" s="51">
        <v>1</v>
      </c>
      <c r="L12" s="63">
        <v>48</v>
      </c>
      <c r="M12" s="63">
        <f t="shared" si="0"/>
        <v>48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470</v>
      </c>
      <c r="C13" s="168" t="s">
        <v>316</v>
      </c>
      <c r="D13" s="169"/>
      <c r="E13" s="170" t="s">
        <v>487</v>
      </c>
      <c r="F13" s="171"/>
      <c r="G13" s="171"/>
      <c r="H13" s="172"/>
      <c r="I13" s="72">
        <v>796</v>
      </c>
      <c r="J13" s="81"/>
      <c r="K13" s="51">
        <v>1</v>
      </c>
      <c r="L13" s="63">
        <v>25.91</v>
      </c>
      <c r="M13" s="63">
        <f t="shared" si="0"/>
        <v>25.91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59">
        <v>471</v>
      </c>
      <c r="C14" s="168" t="s">
        <v>351</v>
      </c>
      <c r="D14" s="169"/>
      <c r="E14" s="170" t="s">
        <v>488</v>
      </c>
      <c r="F14" s="171"/>
      <c r="G14" s="171"/>
      <c r="H14" s="172"/>
      <c r="I14" s="72">
        <v>796</v>
      </c>
      <c r="J14" s="81"/>
      <c r="K14" s="51">
        <v>1</v>
      </c>
      <c r="L14" s="63">
        <v>30.93</v>
      </c>
      <c r="M14" s="63">
        <f t="shared" ref="M14" si="1">K14*L14</f>
        <v>30.93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59">
        <v>472</v>
      </c>
      <c r="C15" s="168" t="s">
        <v>352</v>
      </c>
      <c r="D15" s="169"/>
      <c r="E15" s="170" t="s">
        <v>489</v>
      </c>
      <c r="F15" s="171"/>
      <c r="G15" s="171"/>
      <c r="H15" s="172"/>
      <c r="I15" s="72">
        <v>796</v>
      </c>
      <c r="J15" s="81"/>
      <c r="K15" s="51">
        <v>4</v>
      </c>
      <c r="L15" s="63">
        <v>30.93</v>
      </c>
      <c r="M15" s="63">
        <f t="shared" ref="M15:M16" si="2">K15*L15</f>
        <v>123.72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>
        <v>473</v>
      </c>
      <c r="C16" s="168" t="s">
        <v>492</v>
      </c>
      <c r="D16" s="169"/>
      <c r="E16" s="170" t="s">
        <v>490</v>
      </c>
      <c r="F16" s="171"/>
      <c r="G16" s="171"/>
      <c r="H16" s="172"/>
      <c r="I16" s="42" t="s">
        <v>41</v>
      </c>
      <c r="J16" s="43"/>
      <c r="K16" s="51">
        <v>11</v>
      </c>
      <c r="L16" s="63">
        <v>3.44</v>
      </c>
      <c r="M16" s="63">
        <f t="shared" si="2"/>
        <v>37.839999999999996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>
        <v>474</v>
      </c>
      <c r="C17" s="168" t="s">
        <v>491</v>
      </c>
      <c r="D17" s="169"/>
      <c r="E17" s="170" t="s">
        <v>493</v>
      </c>
      <c r="F17" s="171"/>
      <c r="G17" s="171"/>
      <c r="H17" s="172"/>
      <c r="I17" s="42" t="s">
        <v>41</v>
      </c>
      <c r="J17" s="43"/>
      <c r="K17" s="51">
        <v>7</v>
      </c>
      <c r="L17" s="63">
        <v>5.1100000000000003</v>
      </c>
      <c r="M17" s="63">
        <f>K17*L17</f>
        <v>35.770000000000003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>
        <v>475</v>
      </c>
      <c r="C18" s="168" t="s">
        <v>495</v>
      </c>
      <c r="D18" s="169"/>
      <c r="E18" s="170" t="s">
        <v>494</v>
      </c>
      <c r="F18" s="171"/>
      <c r="G18" s="171"/>
      <c r="H18" s="172"/>
      <c r="I18" s="42" t="s">
        <v>41</v>
      </c>
      <c r="J18" s="43"/>
      <c r="K18" s="51">
        <v>2</v>
      </c>
      <c r="L18" s="63">
        <v>5.8</v>
      </c>
      <c r="M18" s="63">
        <f t="shared" ref="M18:M19" si="3">K18*L18</f>
        <v>11.6</v>
      </c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>
        <v>476</v>
      </c>
      <c r="C19" s="168" t="s">
        <v>496</v>
      </c>
      <c r="D19" s="169"/>
      <c r="E19" s="170" t="s">
        <v>497</v>
      </c>
      <c r="F19" s="171"/>
      <c r="G19" s="171"/>
      <c r="H19" s="172"/>
      <c r="I19" s="42" t="s">
        <v>41</v>
      </c>
      <c r="J19" s="43"/>
      <c r="K19" s="51">
        <v>2</v>
      </c>
      <c r="L19" s="63">
        <v>4.47</v>
      </c>
      <c r="M19" s="63">
        <f t="shared" si="3"/>
        <v>8.94</v>
      </c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68"/>
      <c r="F21" s="202"/>
      <c r="G21" s="202"/>
      <c r="H21" s="203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68"/>
      <c r="F22" s="202"/>
      <c r="G22" s="202"/>
      <c r="H22" s="203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68"/>
      <c r="F23" s="204"/>
      <c r="G23" s="204"/>
      <c r="H23" s="169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3"/>
      <c r="F24" s="183"/>
      <c r="G24" s="183"/>
      <c r="H24" s="183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M10+M11+M12+M13+M14+M15+M16+M17+M18+M19</f>
        <v>567.2600000000001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E16" sqref="E16:H16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111">
        <v>1</v>
      </c>
      <c r="B7" s="111">
        <v>2</v>
      </c>
      <c r="C7" s="166">
        <v>3</v>
      </c>
      <c r="D7" s="166"/>
      <c r="E7" s="166">
        <v>4</v>
      </c>
      <c r="F7" s="166"/>
      <c r="G7" s="166"/>
      <c r="H7" s="166"/>
      <c r="I7" s="111">
        <v>5</v>
      </c>
      <c r="J7" s="166">
        <v>6</v>
      </c>
      <c r="K7" s="166"/>
      <c r="L7" s="111">
        <v>7</v>
      </c>
      <c r="M7" s="111">
        <v>8</v>
      </c>
      <c r="N7" s="166">
        <v>9</v>
      </c>
      <c r="O7" s="166"/>
      <c r="P7" s="166"/>
      <c r="Q7" s="111">
        <v>10</v>
      </c>
      <c r="R7" s="111">
        <v>11</v>
      </c>
      <c r="S7" s="111">
        <v>12</v>
      </c>
      <c r="T7" s="111">
        <v>13</v>
      </c>
      <c r="U7" s="111">
        <v>14</v>
      </c>
      <c r="V7" s="11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111"/>
      <c r="M8" s="166"/>
      <c r="N8" s="166"/>
      <c r="O8" s="166"/>
      <c r="P8" s="166"/>
      <c r="Q8" s="166"/>
      <c r="R8" s="111"/>
      <c r="S8" s="111"/>
      <c r="T8" s="111"/>
      <c r="U8" s="111"/>
      <c r="V8" s="111"/>
    </row>
    <row r="9" spans="1:22" x14ac:dyDescent="0.25">
      <c r="A9" s="38">
        <v>1</v>
      </c>
      <c r="B9" s="109"/>
      <c r="C9" s="173"/>
      <c r="D9" s="173"/>
      <c r="E9" s="205" t="s">
        <v>535</v>
      </c>
      <c r="F9" s="206"/>
      <c r="G9" s="206"/>
      <c r="H9" s="207"/>
      <c r="I9" s="177"/>
      <c r="J9" s="177"/>
      <c r="K9" s="53"/>
      <c r="L9" s="110"/>
      <c r="M9" s="178"/>
      <c r="N9" s="178"/>
      <c r="O9" s="109"/>
      <c r="P9" s="173"/>
      <c r="Q9" s="173"/>
      <c r="R9" s="109"/>
      <c r="S9" s="109"/>
      <c r="T9" s="109"/>
      <c r="U9" s="109"/>
      <c r="V9" s="109"/>
    </row>
    <row r="10" spans="1:22" ht="22.5" customHeight="1" x14ac:dyDescent="0.25">
      <c r="A10" s="39">
        <v>2</v>
      </c>
      <c r="B10" s="108">
        <v>111</v>
      </c>
      <c r="C10" s="168"/>
      <c r="D10" s="169"/>
      <c r="E10" s="170" t="s">
        <v>112</v>
      </c>
      <c r="F10" s="171"/>
      <c r="G10" s="171"/>
      <c r="H10" s="172"/>
      <c r="I10" s="42">
        <v>796</v>
      </c>
      <c r="J10" s="43"/>
      <c r="K10" s="51">
        <v>4</v>
      </c>
      <c r="L10" s="63">
        <v>1.77</v>
      </c>
      <c r="M10" s="63">
        <v>7.06</v>
      </c>
      <c r="N10" s="107"/>
      <c r="O10" s="108"/>
      <c r="P10" s="168"/>
      <c r="Q10" s="169"/>
      <c r="R10" s="108"/>
      <c r="S10" s="108"/>
      <c r="T10" s="108"/>
      <c r="U10" s="108"/>
      <c r="V10" s="108"/>
    </row>
    <row r="11" spans="1:22" ht="22.5" customHeight="1" x14ac:dyDescent="0.25">
      <c r="A11" s="39">
        <v>3</v>
      </c>
      <c r="B11" s="108">
        <v>357</v>
      </c>
      <c r="C11" s="168"/>
      <c r="D11" s="169"/>
      <c r="E11" s="170" t="s">
        <v>285</v>
      </c>
      <c r="F11" s="171"/>
      <c r="G11" s="171"/>
      <c r="H11" s="172"/>
      <c r="I11" s="106">
        <v>796</v>
      </c>
      <c r="J11" s="113"/>
      <c r="K11" s="51">
        <v>3</v>
      </c>
      <c r="L11" s="63">
        <v>0.6</v>
      </c>
      <c r="M11" s="63">
        <v>1.82</v>
      </c>
      <c r="N11" s="63"/>
      <c r="O11" s="108"/>
      <c r="P11" s="168"/>
      <c r="Q11" s="169"/>
      <c r="R11" s="108"/>
      <c r="S11" s="108"/>
      <c r="T11" s="108"/>
      <c r="U11" s="108"/>
      <c r="V11" s="108"/>
    </row>
    <row r="12" spans="1:22" ht="22.5" customHeight="1" x14ac:dyDescent="0.25">
      <c r="A12" s="39">
        <v>4</v>
      </c>
      <c r="B12" s="108">
        <v>359</v>
      </c>
      <c r="C12" s="168"/>
      <c r="D12" s="169"/>
      <c r="E12" s="170" t="s">
        <v>287</v>
      </c>
      <c r="F12" s="179"/>
      <c r="G12" s="179"/>
      <c r="H12" s="180"/>
      <c r="I12" s="106">
        <v>796</v>
      </c>
      <c r="J12" s="113">
        <v>796</v>
      </c>
      <c r="K12" s="51">
        <v>2</v>
      </c>
      <c r="L12" s="63">
        <v>0.67</v>
      </c>
      <c r="M12" s="63">
        <v>1.34</v>
      </c>
      <c r="N12" s="63"/>
      <c r="O12" s="108"/>
      <c r="P12" s="168"/>
      <c r="Q12" s="169"/>
      <c r="R12" s="108"/>
      <c r="S12" s="108"/>
      <c r="T12" s="108"/>
      <c r="U12" s="108"/>
      <c r="V12" s="108"/>
    </row>
    <row r="13" spans="1:22" ht="22.5" customHeight="1" x14ac:dyDescent="0.25">
      <c r="A13" s="39">
        <v>5</v>
      </c>
      <c r="B13" s="108">
        <v>421</v>
      </c>
      <c r="C13" s="168" t="s">
        <v>418</v>
      </c>
      <c r="D13" s="169"/>
      <c r="E13" s="170" t="s">
        <v>419</v>
      </c>
      <c r="F13" s="171"/>
      <c r="G13" s="171"/>
      <c r="H13" s="172"/>
      <c r="I13" s="42" t="s">
        <v>41</v>
      </c>
      <c r="J13" s="43"/>
      <c r="K13" s="51">
        <v>46</v>
      </c>
      <c r="L13" s="63">
        <v>8.9499999999999993</v>
      </c>
      <c r="M13" s="63">
        <f t="shared" ref="M13:M16" si="0">K13*L13</f>
        <v>411.7</v>
      </c>
      <c r="N13" s="108"/>
      <c r="O13" s="108"/>
      <c r="P13" s="168"/>
      <c r="Q13" s="169"/>
      <c r="R13" s="108"/>
      <c r="S13" s="108"/>
      <c r="T13" s="108"/>
      <c r="U13" s="108"/>
      <c r="V13" s="108"/>
    </row>
    <row r="14" spans="1:22" ht="22.5" customHeight="1" x14ac:dyDescent="0.25">
      <c r="A14" s="39">
        <v>6</v>
      </c>
      <c r="B14" s="108">
        <v>423</v>
      </c>
      <c r="C14" s="168" t="s">
        <v>505</v>
      </c>
      <c r="D14" s="169"/>
      <c r="E14" s="170" t="s">
        <v>423</v>
      </c>
      <c r="F14" s="171"/>
      <c r="G14" s="171"/>
      <c r="H14" s="172"/>
      <c r="I14" s="106">
        <v>796</v>
      </c>
      <c r="J14" s="113"/>
      <c r="K14" s="51">
        <v>18</v>
      </c>
      <c r="L14" s="63">
        <v>14.44</v>
      </c>
      <c r="M14" s="63">
        <f t="shared" si="0"/>
        <v>259.92</v>
      </c>
      <c r="N14" s="108">
        <v>1170</v>
      </c>
      <c r="O14" s="108"/>
      <c r="P14" s="168"/>
      <c r="Q14" s="169"/>
      <c r="R14" s="108"/>
      <c r="S14" s="108"/>
      <c r="T14" s="108"/>
      <c r="U14" s="108"/>
      <c r="V14" s="108"/>
    </row>
    <row r="15" spans="1:22" ht="22.5" customHeight="1" x14ac:dyDescent="0.25">
      <c r="A15" s="39">
        <v>7</v>
      </c>
      <c r="B15" s="108">
        <v>432</v>
      </c>
      <c r="C15" s="168" t="s">
        <v>439</v>
      </c>
      <c r="D15" s="169"/>
      <c r="E15" s="170" t="s">
        <v>440</v>
      </c>
      <c r="F15" s="171"/>
      <c r="G15" s="171"/>
      <c r="H15" s="172"/>
      <c r="I15" s="106">
        <v>796</v>
      </c>
      <c r="J15" s="113"/>
      <c r="K15" s="51">
        <v>39</v>
      </c>
      <c r="L15" s="63">
        <v>12.87</v>
      </c>
      <c r="M15" s="63">
        <f t="shared" si="0"/>
        <v>501.92999999999995</v>
      </c>
      <c r="N15" s="108"/>
      <c r="O15" s="108"/>
      <c r="P15" s="168"/>
      <c r="Q15" s="169"/>
      <c r="R15" s="108"/>
      <c r="S15" s="108"/>
      <c r="T15" s="108"/>
      <c r="U15" s="108"/>
      <c r="V15" s="108"/>
    </row>
    <row r="16" spans="1:22" ht="22.5" customHeight="1" x14ac:dyDescent="0.25">
      <c r="A16" s="39">
        <v>8</v>
      </c>
      <c r="B16" s="108">
        <v>441</v>
      </c>
      <c r="C16" s="168" t="s">
        <v>453</v>
      </c>
      <c r="D16" s="169"/>
      <c r="E16" s="170" t="s">
        <v>454</v>
      </c>
      <c r="F16" s="171"/>
      <c r="G16" s="171"/>
      <c r="H16" s="172"/>
      <c r="I16" s="106">
        <v>796</v>
      </c>
      <c r="J16" s="113"/>
      <c r="K16" s="51">
        <v>4</v>
      </c>
      <c r="L16" s="63">
        <v>20.56</v>
      </c>
      <c r="M16" s="63">
        <f t="shared" si="0"/>
        <v>82.24</v>
      </c>
      <c r="N16" s="108"/>
      <c r="O16" s="108"/>
      <c r="P16" s="168"/>
      <c r="Q16" s="169"/>
      <c r="R16" s="108"/>
      <c r="S16" s="108"/>
      <c r="T16" s="108"/>
      <c r="U16" s="108"/>
      <c r="V16" s="108"/>
    </row>
    <row r="17" spans="1:24" ht="22.5" customHeight="1" x14ac:dyDescent="0.25">
      <c r="A17" s="39">
        <v>9</v>
      </c>
      <c r="B17" s="108"/>
      <c r="C17" s="168"/>
      <c r="D17" s="169"/>
      <c r="E17" s="208" t="s">
        <v>534</v>
      </c>
      <c r="F17" s="209"/>
      <c r="G17" s="209"/>
      <c r="H17" s="210"/>
      <c r="I17" s="42"/>
      <c r="J17" s="43"/>
      <c r="K17" s="51"/>
      <c r="L17" s="63"/>
      <c r="M17" s="63"/>
      <c r="N17" s="108">
        <v>850</v>
      </c>
      <c r="O17" s="108"/>
      <c r="P17" s="168"/>
      <c r="Q17" s="169"/>
      <c r="R17" s="108"/>
      <c r="S17" s="108"/>
      <c r="T17" s="108"/>
      <c r="U17" s="108"/>
      <c r="V17" s="108"/>
      <c r="X17" s="44"/>
    </row>
    <row r="18" spans="1:24" ht="22.5" customHeight="1" x14ac:dyDescent="0.25">
      <c r="A18" s="39">
        <v>10</v>
      </c>
      <c r="B18" s="108">
        <v>111</v>
      </c>
      <c r="C18" s="168"/>
      <c r="D18" s="169"/>
      <c r="E18" s="170" t="s">
        <v>112</v>
      </c>
      <c r="F18" s="171"/>
      <c r="G18" s="171"/>
      <c r="H18" s="172"/>
      <c r="I18" s="42">
        <v>796</v>
      </c>
      <c r="J18" s="43"/>
      <c r="K18" s="51">
        <v>3</v>
      </c>
      <c r="L18" s="63">
        <v>1.77</v>
      </c>
      <c r="M18" s="63">
        <f>K18*L18</f>
        <v>5.3100000000000005</v>
      </c>
      <c r="N18" s="108"/>
      <c r="O18" s="108"/>
      <c r="P18" s="168"/>
      <c r="Q18" s="169"/>
      <c r="R18" s="108"/>
      <c r="S18" s="108"/>
      <c r="T18" s="108"/>
      <c r="U18" s="108"/>
      <c r="V18" s="108"/>
    </row>
    <row r="19" spans="1:24" ht="22.5" customHeight="1" x14ac:dyDescent="0.25">
      <c r="A19" s="39">
        <v>11</v>
      </c>
      <c r="B19" s="108">
        <v>357</v>
      </c>
      <c r="C19" s="168"/>
      <c r="D19" s="169"/>
      <c r="E19" s="170" t="s">
        <v>285</v>
      </c>
      <c r="F19" s="171"/>
      <c r="G19" s="171"/>
      <c r="H19" s="172"/>
      <c r="I19" s="106">
        <v>796</v>
      </c>
      <c r="J19" s="113"/>
      <c r="K19" s="51">
        <v>2</v>
      </c>
      <c r="L19" s="63">
        <v>0.6</v>
      </c>
      <c r="M19" s="63">
        <f>K19*L19</f>
        <v>1.2</v>
      </c>
      <c r="N19" s="108"/>
      <c r="O19" s="108"/>
      <c r="P19" s="168"/>
      <c r="Q19" s="169"/>
      <c r="R19" s="108"/>
      <c r="S19" s="108"/>
      <c r="T19" s="108"/>
      <c r="U19" s="108"/>
      <c r="V19" s="108"/>
    </row>
    <row r="20" spans="1:24" ht="22.5" customHeight="1" x14ac:dyDescent="0.25">
      <c r="A20" s="39">
        <v>12</v>
      </c>
      <c r="B20" s="108">
        <v>359</v>
      </c>
      <c r="C20" s="168"/>
      <c r="D20" s="169"/>
      <c r="E20" s="170" t="s">
        <v>287</v>
      </c>
      <c r="F20" s="179"/>
      <c r="G20" s="179"/>
      <c r="H20" s="180"/>
      <c r="I20" s="106">
        <v>796</v>
      </c>
      <c r="J20" s="113">
        <v>796</v>
      </c>
      <c r="K20" s="51">
        <v>1</v>
      </c>
      <c r="L20" s="63" t="s">
        <v>359</v>
      </c>
      <c r="M20" s="63">
        <v>0.67</v>
      </c>
      <c r="N20" s="108">
        <v>1176</v>
      </c>
      <c r="O20" s="108"/>
      <c r="P20" s="168"/>
      <c r="Q20" s="169"/>
      <c r="R20" s="108"/>
      <c r="S20" s="108"/>
      <c r="T20" s="108"/>
      <c r="U20" s="108"/>
      <c r="V20" s="108"/>
    </row>
    <row r="21" spans="1:24" ht="22.5" customHeight="1" x14ac:dyDescent="0.25">
      <c r="A21" s="39">
        <v>13</v>
      </c>
      <c r="B21" s="108">
        <v>421</v>
      </c>
      <c r="C21" s="168" t="s">
        <v>418</v>
      </c>
      <c r="D21" s="169"/>
      <c r="E21" s="170" t="s">
        <v>419</v>
      </c>
      <c r="F21" s="171"/>
      <c r="G21" s="171"/>
      <c r="H21" s="172"/>
      <c r="I21" s="42" t="s">
        <v>41</v>
      </c>
      <c r="J21" s="43"/>
      <c r="K21" s="51">
        <v>41</v>
      </c>
      <c r="L21" s="63">
        <v>8.9499999999999993</v>
      </c>
      <c r="M21" s="63">
        <f t="shared" ref="M21:M24" si="1">K21*L21</f>
        <v>366.95</v>
      </c>
      <c r="N21" s="108"/>
      <c r="O21" s="108"/>
      <c r="P21" s="182"/>
      <c r="Q21" s="182"/>
      <c r="R21" s="108"/>
      <c r="S21" s="108"/>
      <c r="T21" s="108"/>
      <c r="U21" s="108"/>
      <c r="V21" s="108"/>
    </row>
    <row r="22" spans="1:24" ht="22.5" customHeight="1" x14ac:dyDescent="0.25">
      <c r="A22" s="39">
        <v>14</v>
      </c>
      <c r="B22" s="108">
        <v>423</v>
      </c>
      <c r="C22" s="168" t="s">
        <v>505</v>
      </c>
      <c r="D22" s="169"/>
      <c r="E22" s="170" t="s">
        <v>423</v>
      </c>
      <c r="F22" s="171"/>
      <c r="G22" s="171"/>
      <c r="H22" s="172"/>
      <c r="I22" s="106">
        <v>796</v>
      </c>
      <c r="J22" s="113"/>
      <c r="K22" s="51">
        <v>10</v>
      </c>
      <c r="L22" s="63">
        <v>14.44</v>
      </c>
      <c r="M22" s="63">
        <f t="shared" si="1"/>
        <v>144.4</v>
      </c>
      <c r="N22" s="108"/>
      <c r="O22" s="108"/>
      <c r="P22" s="182"/>
      <c r="Q22" s="182"/>
      <c r="R22" s="108"/>
      <c r="S22" s="108"/>
      <c r="T22" s="108"/>
      <c r="U22" s="108"/>
      <c r="V22" s="108"/>
    </row>
    <row r="23" spans="1:24" ht="22.5" customHeight="1" x14ac:dyDescent="0.25">
      <c r="A23" s="39">
        <v>15</v>
      </c>
      <c r="B23" s="108">
        <v>432</v>
      </c>
      <c r="C23" s="168" t="s">
        <v>439</v>
      </c>
      <c r="D23" s="169"/>
      <c r="E23" s="170" t="s">
        <v>440</v>
      </c>
      <c r="F23" s="171"/>
      <c r="G23" s="171"/>
      <c r="H23" s="172"/>
      <c r="I23" s="106">
        <v>796</v>
      </c>
      <c r="J23" s="113"/>
      <c r="K23" s="51">
        <v>35</v>
      </c>
      <c r="L23" s="63">
        <v>12.87</v>
      </c>
      <c r="M23" s="63">
        <f t="shared" si="1"/>
        <v>450.45</v>
      </c>
      <c r="N23" s="108"/>
      <c r="O23" s="108"/>
      <c r="P23" s="182"/>
      <c r="Q23" s="182"/>
      <c r="R23" s="108"/>
      <c r="S23" s="108"/>
      <c r="T23" s="108"/>
      <c r="U23" s="108"/>
      <c r="V23" s="108"/>
    </row>
    <row r="24" spans="1:24" ht="22.5" customHeight="1" thickBot="1" x14ac:dyDescent="0.3">
      <c r="A24" s="40">
        <v>16</v>
      </c>
      <c r="B24" s="104">
        <v>441</v>
      </c>
      <c r="C24" s="189" t="s">
        <v>453</v>
      </c>
      <c r="D24" s="190"/>
      <c r="E24" s="184" t="s">
        <v>454</v>
      </c>
      <c r="F24" s="191"/>
      <c r="G24" s="191"/>
      <c r="H24" s="192"/>
      <c r="I24" s="112">
        <v>796</v>
      </c>
      <c r="J24" s="86"/>
      <c r="K24" s="52">
        <v>6</v>
      </c>
      <c r="L24" s="105">
        <v>20.56</v>
      </c>
      <c r="M24" s="105">
        <f t="shared" si="1"/>
        <v>123.35999999999999</v>
      </c>
      <c r="N24" s="105"/>
      <c r="O24" s="104"/>
      <c r="P24" s="183"/>
      <c r="Q24" s="183"/>
      <c r="R24" s="104"/>
      <c r="S24" s="104"/>
      <c r="T24" s="104"/>
      <c r="U24" s="104"/>
      <c r="V24" s="104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  <mergeCell ref="C20:D20"/>
    <mergeCell ref="E20:H20"/>
    <mergeCell ref="P20:Q20"/>
    <mergeCell ref="C21:D21"/>
    <mergeCell ref="E21:H21"/>
    <mergeCell ref="P21:Q21"/>
    <mergeCell ref="C18:D18"/>
    <mergeCell ref="E18:H18"/>
    <mergeCell ref="P18:Q18"/>
    <mergeCell ref="C19:D19"/>
    <mergeCell ref="E19:H19"/>
    <mergeCell ref="P19:Q19"/>
    <mergeCell ref="C16:D16"/>
    <mergeCell ref="E16:H16"/>
    <mergeCell ref="P16:Q16"/>
    <mergeCell ref="C17:D17"/>
    <mergeCell ref="E17:H17"/>
    <mergeCell ref="P17:Q17"/>
    <mergeCell ref="C14:D14"/>
    <mergeCell ref="E14:H14"/>
    <mergeCell ref="P14:Q14"/>
    <mergeCell ref="C15:D15"/>
    <mergeCell ref="E15:H15"/>
    <mergeCell ref="P15:Q15"/>
    <mergeCell ref="C12:D12"/>
    <mergeCell ref="E12:H12"/>
    <mergeCell ref="P12:Q12"/>
    <mergeCell ref="C13:D13"/>
    <mergeCell ref="E13:H13"/>
    <mergeCell ref="P13:Q13"/>
    <mergeCell ref="C10:D10"/>
    <mergeCell ref="E10:H10"/>
    <mergeCell ref="P10:Q10"/>
    <mergeCell ref="C11:D11"/>
    <mergeCell ref="E11:H11"/>
    <mergeCell ref="P11:Q11"/>
    <mergeCell ref="A8:C8"/>
    <mergeCell ref="I8:K8"/>
    <mergeCell ref="M8:Q8"/>
    <mergeCell ref="C9:D9"/>
    <mergeCell ref="E9:H9"/>
    <mergeCell ref="I9:J9"/>
    <mergeCell ref="M9:N9"/>
    <mergeCell ref="P9:Q9"/>
    <mergeCell ref="C7:D7"/>
    <mergeCell ref="E7:H7"/>
    <mergeCell ref="J7:K7"/>
    <mergeCell ref="N7:P7"/>
    <mergeCell ref="J4:K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A4:A6"/>
    <mergeCell ref="B4:B6"/>
    <mergeCell ref="C4:D6"/>
    <mergeCell ref="E4:H6"/>
    <mergeCell ref="I4:I6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Y19" sqref="Y18:Y19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/>
      <c r="C10" s="168"/>
      <c r="D10" s="169"/>
      <c r="E10" s="196" t="s">
        <v>361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63">
        <f>M12+M13+M14+M15+M16+M17+M18</f>
        <v>24.669999999999998</v>
      </c>
      <c r="N10" s="76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 t="s">
        <v>362</v>
      </c>
      <c r="F11" s="171"/>
      <c r="G11" s="171"/>
      <c r="H11" s="172"/>
      <c r="I11" s="72"/>
      <c r="J11" s="81"/>
      <c r="K11" s="76"/>
      <c r="L11" s="82"/>
      <c r="M11" s="82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50</v>
      </c>
      <c r="C12" s="168"/>
      <c r="D12" s="169"/>
      <c r="E12" s="170" t="s">
        <v>67</v>
      </c>
      <c r="F12" s="171"/>
      <c r="G12" s="171"/>
      <c r="H12" s="172"/>
      <c r="I12" s="72">
        <v>796</v>
      </c>
      <c r="J12" s="81"/>
      <c r="K12" s="51">
        <v>34</v>
      </c>
      <c r="L12" s="63">
        <v>0.09</v>
      </c>
      <c r="M12" s="63">
        <v>3.04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51</v>
      </c>
      <c r="C13" s="168"/>
      <c r="D13" s="169"/>
      <c r="E13" s="170" t="s">
        <v>68</v>
      </c>
      <c r="F13" s="171"/>
      <c r="G13" s="171"/>
      <c r="H13" s="172"/>
      <c r="I13" s="72">
        <v>796</v>
      </c>
      <c r="J13" s="81"/>
      <c r="K13" s="51">
        <v>36</v>
      </c>
      <c r="L13" s="63">
        <v>0.17</v>
      </c>
      <c r="M13" s="63">
        <v>6.13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52</v>
      </c>
      <c r="C14" s="168"/>
      <c r="D14" s="169"/>
      <c r="E14" s="170" t="s">
        <v>69</v>
      </c>
      <c r="F14" s="171"/>
      <c r="G14" s="171"/>
      <c r="H14" s="172"/>
      <c r="I14" s="72" t="s">
        <v>41</v>
      </c>
      <c r="J14" s="81"/>
      <c r="K14" s="51">
        <v>42</v>
      </c>
      <c r="L14" s="63">
        <v>0.28000000000000003</v>
      </c>
      <c r="M14" s="63">
        <v>11.57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53</v>
      </c>
      <c r="C15" s="168"/>
      <c r="D15" s="169"/>
      <c r="E15" s="170" t="s">
        <v>70</v>
      </c>
      <c r="F15" s="171"/>
      <c r="G15" s="171"/>
      <c r="H15" s="172"/>
      <c r="I15" s="72">
        <v>796</v>
      </c>
      <c r="J15" s="81">
        <v>796</v>
      </c>
      <c r="K15" s="51">
        <v>1</v>
      </c>
      <c r="L15" s="63" t="s">
        <v>359</v>
      </c>
      <c r="M15" s="63">
        <v>0.28999999999999998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54</v>
      </c>
      <c r="C16" s="168"/>
      <c r="D16" s="169"/>
      <c r="E16" s="170" t="s">
        <v>71</v>
      </c>
      <c r="F16" s="171"/>
      <c r="G16" s="171"/>
      <c r="H16" s="172"/>
      <c r="I16" s="72" t="s">
        <v>41</v>
      </c>
      <c r="J16" s="81"/>
      <c r="K16" s="51">
        <v>5</v>
      </c>
      <c r="L16" s="63">
        <v>0.41</v>
      </c>
      <c r="M16" s="63">
        <v>2.04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>
        <v>55</v>
      </c>
      <c r="C17" s="168"/>
      <c r="D17" s="169"/>
      <c r="E17" s="170" t="s">
        <v>506</v>
      </c>
      <c r="F17" s="171"/>
      <c r="G17" s="171"/>
      <c r="H17" s="172"/>
      <c r="I17" s="55">
        <v>796</v>
      </c>
      <c r="J17" s="58"/>
      <c r="K17" s="51">
        <v>2</v>
      </c>
      <c r="L17" s="63">
        <v>0.6</v>
      </c>
      <c r="M17" s="63">
        <v>1.2</v>
      </c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>
        <v>56</v>
      </c>
      <c r="C18" s="168"/>
      <c r="D18" s="169"/>
      <c r="E18" s="170" t="s">
        <v>551</v>
      </c>
      <c r="F18" s="171"/>
      <c r="G18" s="171"/>
      <c r="H18" s="172"/>
      <c r="I18" s="42" t="s">
        <v>41</v>
      </c>
      <c r="J18" s="43"/>
      <c r="K18" s="51">
        <v>1</v>
      </c>
      <c r="L18" s="63" t="s">
        <v>359</v>
      </c>
      <c r="M18" s="63">
        <v>0.4</v>
      </c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59"/>
      <c r="C22" s="168"/>
      <c r="D22" s="169"/>
      <c r="E22" s="170"/>
      <c r="F22" s="171"/>
      <c r="G22" s="171"/>
      <c r="H22" s="172"/>
      <c r="I22" s="42"/>
      <c r="J22" s="43"/>
      <c r="K22" s="51"/>
      <c r="L22" s="63"/>
      <c r="M22" s="66"/>
      <c r="N22" s="67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59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7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T20" sqref="T2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71">
        <v>1</v>
      </c>
      <c r="B7" s="71">
        <v>2</v>
      </c>
      <c r="C7" s="166">
        <v>3</v>
      </c>
      <c r="D7" s="166"/>
      <c r="E7" s="166">
        <v>4</v>
      </c>
      <c r="F7" s="166"/>
      <c r="G7" s="166"/>
      <c r="H7" s="166"/>
      <c r="I7" s="71">
        <v>5</v>
      </c>
      <c r="J7" s="166">
        <v>6</v>
      </c>
      <c r="K7" s="166"/>
      <c r="L7" s="71">
        <v>7</v>
      </c>
      <c r="M7" s="71">
        <v>8</v>
      </c>
      <c r="N7" s="166">
        <v>9</v>
      </c>
      <c r="O7" s="166"/>
      <c r="P7" s="166"/>
      <c r="Q7" s="71">
        <v>10</v>
      </c>
      <c r="R7" s="71">
        <v>11</v>
      </c>
      <c r="S7" s="71">
        <v>12</v>
      </c>
      <c r="T7" s="71">
        <v>13</v>
      </c>
      <c r="U7" s="71">
        <v>14</v>
      </c>
      <c r="V7" s="71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71"/>
      <c r="M8" s="166"/>
      <c r="N8" s="166"/>
      <c r="O8" s="166"/>
      <c r="P8" s="166"/>
      <c r="Q8" s="166"/>
      <c r="R8" s="71"/>
      <c r="S8" s="71"/>
      <c r="T8" s="71"/>
      <c r="U8" s="71"/>
      <c r="V8" s="71"/>
    </row>
    <row r="9" spans="1:22" x14ac:dyDescent="0.25">
      <c r="A9" s="38">
        <v>1</v>
      </c>
      <c r="B9" s="74"/>
      <c r="C9" s="173"/>
      <c r="D9" s="173"/>
      <c r="E9" s="193"/>
      <c r="F9" s="194"/>
      <c r="G9" s="194"/>
      <c r="H9" s="195"/>
      <c r="I9" s="177"/>
      <c r="J9" s="177"/>
      <c r="K9" s="53"/>
      <c r="L9" s="75"/>
      <c r="M9" s="178"/>
      <c r="N9" s="178"/>
      <c r="O9" s="74"/>
      <c r="P9" s="173"/>
      <c r="Q9" s="173"/>
      <c r="R9" s="74"/>
      <c r="S9" s="74"/>
      <c r="T9" s="74"/>
      <c r="U9" s="74"/>
      <c r="V9" s="74"/>
    </row>
    <row r="10" spans="1:22" ht="22.5" customHeight="1" x14ac:dyDescent="0.25">
      <c r="A10" s="39">
        <v>2</v>
      </c>
      <c r="B10" s="76"/>
      <c r="C10" s="168"/>
      <c r="D10" s="169"/>
      <c r="E10" s="196" t="s">
        <v>363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63">
        <f>M12+M13+M14+M15+M16+M17+M18+M19+M20+M21+M22+M23+M24+'7'!M31</f>
        <v>148.10000000000002</v>
      </c>
      <c r="N10" s="76"/>
      <c r="O10" s="76"/>
      <c r="P10" s="168"/>
      <c r="Q10" s="169"/>
      <c r="R10" s="76"/>
      <c r="S10" s="76"/>
      <c r="T10" s="76"/>
      <c r="U10" s="76"/>
      <c r="V10" s="76"/>
    </row>
    <row r="11" spans="1:22" ht="22.5" customHeight="1" x14ac:dyDescent="0.25">
      <c r="A11" s="39">
        <v>3</v>
      </c>
      <c r="B11" s="76"/>
      <c r="C11" s="168"/>
      <c r="D11" s="169"/>
      <c r="E11" s="170" t="s">
        <v>364</v>
      </c>
      <c r="F11" s="171"/>
      <c r="G11" s="171"/>
      <c r="H11" s="172"/>
      <c r="I11" s="72"/>
      <c r="J11" s="81"/>
      <c r="K11" s="76"/>
      <c r="L11" s="82"/>
      <c r="M11" s="63"/>
      <c r="N11" s="63"/>
      <c r="O11" s="76"/>
      <c r="P11" s="168"/>
      <c r="Q11" s="169"/>
      <c r="R11" s="76"/>
      <c r="S11" s="76"/>
      <c r="T11" s="76"/>
      <c r="U11" s="76"/>
      <c r="V11" s="76"/>
    </row>
    <row r="12" spans="1:22" ht="22.5" customHeight="1" x14ac:dyDescent="0.25">
      <c r="A12" s="39">
        <v>4</v>
      </c>
      <c r="B12" s="76">
        <v>60</v>
      </c>
      <c r="C12" s="168"/>
      <c r="D12" s="169"/>
      <c r="E12" s="170" t="s">
        <v>72</v>
      </c>
      <c r="F12" s="171"/>
      <c r="G12" s="171"/>
      <c r="H12" s="172"/>
      <c r="I12" s="42">
        <v>796</v>
      </c>
      <c r="J12" s="43"/>
      <c r="K12" s="51">
        <v>22</v>
      </c>
      <c r="L12" s="63">
        <v>0.08</v>
      </c>
      <c r="M12" s="63">
        <v>1.72</v>
      </c>
      <c r="N12" s="76"/>
      <c r="O12" s="76"/>
      <c r="P12" s="168"/>
      <c r="Q12" s="169"/>
      <c r="R12" s="76"/>
      <c r="S12" s="76"/>
      <c r="T12" s="76"/>
      <c r="U12" s="76"/>
      <c r="V12" s="76"/>
    </row>
    <row r="13" spans="1:22" ht="22.5" customHeight="1" x14ac:dyDescent="0.25">
      <c r="A13" s="39">
        <v>5</v>
      </c>
      <c r="B13" s="76">
        <v>61</v>
      </c>
      <c r="C13" s="168"/>
      <c r="D13" s="169"/>
      <c r="E13" s="170" t="s">
        <v>73</v>
      </c>
      <c r="F13" s="171"/>
      <c r="G13" s="171"/>
      <c r="H13" s="172"/>
      <c r="I13" s="42" t="s">
        <v>41</v>
      </c>
      <c r="J13" s="43"/>
      <c r="K13" s="51">
        <v>2</v>
      </c>
      <c r="L13" s="63">
        <v>0.2</v>
      </c>
      <c r="M13" s="63">
        <v>0.41</v>
      </c>
      <c r="N13" s="76">
        <v>850</v>
      </c>
      <c r="O13" s="76"/>
      <c r="P13" s="168"/>
      <c r="Q13" s="169"/>
      <c r="R13" s="76"/>
      <c r="S13" s="76"/>
      <c r="T13" s="76"/>
      <c r="U13" s="76"/>
      <c r="V13" s="76"/>
    </row>
    <row r="14" spans="1:22" ht="22.5" customHeight="1" x14ac:dyDescent="0.25">
      <c r="A14" s="39">
        <v>6</v>
      </c>
      <c r="B14" s="76">
        <v>62</v>
      </c>
      <c r="C14" s="168"/>
      <c r="D14" s="169"/>
      <c r="E14" s="170" t="s">
        <v>74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79">
        <v>0.24</v>
      </c>
      <c r="N14" s="76"/>
      <c r="O14" s="76"/>
      <c r="P14" s="168"/>
      <c r="Q14" s="169"/>
      <c r="R14" s="76"/>
      <c r="S14" s="76"/>
      <c r="T14" s="76"/>
      <c r="U14" s="76"/>
      <c r="V14" s="76"/>
    </row>
    <row r="15" spans="1:22" ht="22.5" customHeight="1" x14ac:dyDescent="0.25">
      <c r="A15" s="39">
        <v>7</v>
      </c>
      <c r="B15" s="76">
        <v>63</v>
      </c>
      <c r="C15" s="168"/>
      <c r="D15" s="169"/>
      <c r="E15" s="170" t="s">
        <v>75</v>
      </c>
      <c r="F15" s="171"/>
      <c r="G15" s="171"/>
      <c r="H15" s="172"/>
      <c r="I15" s="42" t="s">
        <v>41</v>
      </c>
      <c r="J15" s="43"/>
      <c r="K15" s="51">
        <v>30</v>
      </c>
      <c r="L15" s="63">
        <v>0.17</v>
      </c>
      <c r="M15" s="63">
        <f>K15*L15</f>
        <v>5.1000000000000005</v>
      </c>
      <c r="N15" s="76"/>
      <c r="O15" s="76"/>
      <c r="P15" s="168"/>
      <c r="Q15" s="169"/>
      <c r="R15" s="76"/>
      <c r="S15" s="76"/>
      <c r="T15" s="76"/>
      <c r="U15" s="76"/>
      <c r="V15" s="76"/>
    </row>
    <row r="16" spans="1:22" ht="22.5" customHeight="1" x14ac:dyDescent="0.25">
      <c r="A16" s="39">
        <v>8</v>
      </c>
      <c r="B16" s="76">
        <v>64</v>
      </c>
      <c r="C16" s="168"/>
      <c r="D16" s="169"/>
      <c r="E16" s="170" t="s">
        <v>76</v>
      </c>
      <c r="F16" s="171"/>
      <c r="G16" s="171"/>
      <c r="H16" s="172"/>
      <c r="I16" s="42" t="s">
        <v>41</v>
      </c>
      <c r="J16" s="43"/>
      <c r="K16" s="51">
        <v>1</v>
      </c>
      <c r="L16" s="63" t="s">
        <v>359</v>
      </c>
      <c r="M16" s="63">
        <v>0.37</v>
      </c>
      <c r="N16" s="76">
        <v>1176</v>
      </c>
      <c r="O16" s="76"/>
      <c r="P16" s="168"/>
      <c r="Q16" s="169"/>
      <c r="R16" s="76"/>
      <c r="S16" s="76"/>
      <c r="T16" s="76"/>
      <c r="U16" s="76"/>
      <c r="V16" s="76"/>
    </row>
    <row r="17" spans="1:24" ht="22.5" customHeight="1" x14ac:dyDescent="0.25">
      <c r="A17" s="39">
        <v>9</v>
      </c>
      <c r="B17" s="76">
        <v>65</v>
      </c>
      <c r="C17" s="168"/>
      <c r="D17" s="169"/>
      <c r="E17" s="170" t="s">
        <v>77</v>
      </c>
      <c r="F17" s="171"/>
      <c r="G17" s="171"/>
      <c r="H17" s="172"/>
      <c r="I17" s="42" t="s">
        <v>41</v>
      </c>
      <c r="J17" s="43"/>
      <c r="K17" s="51">
        <v>1</v>
      </c>
      <c r="L17" s="63" t="s">
        <v>359</v>
      </c>
      <c r="M17" s="79">
        <v>0.56999999999999995</v>
      </c>
      <c r="N17" s="76"/>
      <c r="O17" s="76"/>
      <c r="P17" s="168"/>
      <c r="Q17" s="169"/>
      <c r="R17" s="76"/>
      <c r="S17" s="76"/>
      <c r="T17" s="76"/>
      <c r="U17" s="76"/>
      <c r="V17" s="76"/>
      <c r="X17" s="44"/>
    </row>
    <row r="18" spans="1:24" ht="22.5" customHeight="1" x14ac:dyDescent="0.25">
      <c r="A18" s="39">
        <v>10</v>
      </c>
      <c r="B18" s="76">
        <v>66</v>
      </c>
      <c r="C18" s="168"/>
      <c r="D18" s="169"/>
      <c r="E18" s="170" t="s">
        <v>78</v>
      </c>
      <c r="F18" s="171"/>
      <c r="G18" s="171"/>
      <c r="H18" s="172"/>
      <c r="I18" s="42" t="s">
        <v>41</v>
      </c>
      <c r="J18" s="43"/>
      <c r="K18" s="51">
        <v>4</v>
      </c>
      <c r="L18" s="63">
        <v>0.68</v>
      </c>
      <c r="M18" s="63">
        <v>2.74</v>
      </c>
      <c r="N18" s="76"/>
      <c r="O18" s="76"/>
      <c r="P18" s="168"/>
      <c r="Q18" s="169"/>
      <c r="R18" s="76"/>
      <c r="S18" s="76"/>
      <c r="T18" s="76"/>
      <c r="U18" s="76"/>
      <c r="V18" s="76"/>
    </row>
    <row r="19" spans="1:24" ht="22.5" customHeight="1" x14ac:dyDescent="0.25">
      <c r="A19" s="39">
        <v>11</v>
      </c>
      <c r="B19" s="76">
        <v>67</v>
      </c>
      <c r="C19" s="168"/>
      <c r="D19" s="169"/>
      <c r="E19" s="170" t="s">
        <v>79</v>
      </c>
      <c r="F19" s="171"/>
      <c r="G19" s="171"/>
      <c r="H19" s="172"/>
      <c r="I19" s="72" t="s">
        <v>41</v>
      </c>
      <c r="J19" s="73"/>
      <c r="K19" s="51">
        <v>2</v>
      </c>
      <c r="L19" s="63">
        <v>0.75</v>
      </c>
      <c r="M19" s="79">
        <v>1.5</v>
      </c>
      <c r="N19" s="76"/>
      <c r="O19" s="76"/>
      <c r="P19" s="168"/>
      <c r="Q19" s="169"/>
      <c r="R19" s="76"/>
      <c r="S19" s="76"/>
      <c r="T19" s="76"/>
      <c r="U19" s="76"/>
      <c r="V19" s="76"/>
    </row>
    <row r="20" spans="1:24" ht="22.5" customHeight="1" x14ac:dyDescent="0.25">
      <c r="A20" s="39">
        <v>12</v>
      </c>
      <c r="B20" s="76">
        <v>68</v>
      </c>
      <c r="C20" s="168"/>
      <c r="D20" s="169"/>
      <c r="E20" s="170" t="s">
        <v>80</v>
      </c>
      <c r="F20" s="171"/>
      <c r="G20" s="171"/>
      <c r="H20" s="172"/>
      <c r="I20" s="72">
        <v>796</v>
      </c>
      <c r="J20" s="73"/>
      <c r="K20" s="51">
        <v>7</v>
      </c>
      <c r="L20" s="63">
        <v>0.72</v>
      </c>
      <c r="M20" s="79">
        <v>5.08</v>
      </c>
      <c r="N20" s="76"/>
      <c r="O20" s="76"/>
      <c r="P20" s="168"/>
      <c r="Q20" s="169"/>
      <c r="R20" s="76"/>
      <c r="S20" s="76"/>
      <c r="T20" s="76"/>
      <c r="U20" s="76"/>
      <c r="V20" s="76"/>
    </row>
    <row r="21" spans="1:24" ht="22.5" customHeight="1" x14ac:dyDescent="0.25">
      <c r="A21" s="39">
        <v>13</v>
      </c>
      <c r="B21" s="76">
        <v>69</v>
      </c>
      <c r="C21" s="168"/>
      <c r="D21" s="169"/>
      <c r="E21" s="170" t="s">
        <v>81</v>
      </c>
      <c r="F21" s="171"/>
      <c r="G21" s="171"/>
      <c r="H21" s="172"/>
      <c r="I21" s="72">
        <v>796</v>
      </c>
      <c r="J21" s="73"/>
      <c r="K21" s="51">
        <v>2</v>
      </c>
      <c r="L21" s="63">
        <v>0.79</v>
      </c>
      <c r="M21" s="79">
        <v>1.58</v>
      </c>
      <c r="N21" s="80"/>
      <c r="O21" s="76"/>
      <c r="P21" s="182"/>
      <c r="Q21" s="182"/>
      <c r="R21" s="76"/>
      <c r="S21" s="76"/>
      <c r="T21" s="76"/>
      <c r="U21" s="76"/>
      <c r="V21" s="76"/>
    </row>
    <row r="22" spans="1:24" ht="22.5" customHeight="1" x14ac:dyDescent="0.25">
      <c r="A22" s="39">
        <v>14</v>
      </c>
      <c r="B22" s="76">
        <v>70</v>
      </c>
      <c r="C22" s="168"/>
      <c r="D22" s="169"/>
      <c r="E22" s="170" t="s">
        <v>82</v>
      </c>
      <c r="F22" s="171"/>
      <c r="G22" s="171"/>
      <c r="H22" s="172"/>
      <c r="I22" s="72">
        <v>796</v>
      </c>
      <c r="J22" s="81"/>
      <c r="K22" s="51">
        <v>2</v>
      </c>
      <c r="L22" s="63">
        <v>0.8</v>
      </c>
      <c r="M22" s="63">
        <v>1.6</v>
      </c>
      <c r="N22" s="63"/>
      <c r="O22" s="76"/>
      <c r="P22" s="182"/>
      <c r="Q22" s="182"/>
      <c r="R22" s="76"/>
      <c r="S22" s="76"/>
      <c r="T22" s="76"/>
      <c r="U22" s="76"/>
      <c r="V22" s="76"/>
    </row>
    <row r="23" spans="1:24" ht="22.5" customHeight="1" x14ac:dyDescent="0.25">
      <c r="A23" s="39">
        <v>15</v>
      </c>
      <c r="B23" s="76">
        <v>71</v>
      </c>
      <c r="C23" s="168"/>
      <c r="D23" s="169"/>
      <c r="E23" s="170" t="s">
        <v>83</v>
      </c>
      <c r="F23" s="171"/>
      <c r="G23" s="171"/>
      <c r="H23" s="172"/>
      <c r="I23" s="42" t="s">
        <v>41</v>
      </c>
      <c r="J23" s="43"/>
      <c r="K23" s="51">
        <v>23</v>
      </c>
      <c r="L23" s="63">
        <v>0.77</v>
      </c>
      <c r="M23" s="63">
        <v>17.760000000000002</v>
      </c>
      <c r="N23" s="63"/>
      <c r="O23" s="76"/>
      <c r="P23" s="182"/>
      <c r="Q23" s="182"/>
      <c r="R23" s="76"/>
      <c r="S23" s="76"/>
      <c r="T23" s="76"/>
      <c r="U23" s="76"/>
      <c r="V23" s="76"/>
    </row>
    <row r="24" spans="1:24" ht="22.5" customHeight="1" thickBot="1" x14ac:dyDescent="0.3">
      <c r="A24" s="40">
        <v>16</v>
      </c>
      <c r="B24" s="77">
        <v>72</v>
      </c>
      <c r="C24" s="189"/>
      <c r="D24" s="190"/>
      <c r="E24" s="184" t="s">
        <v>84</v>
      </c>
      <c r="F24" s="191"/>
      <c r="G24" s="191"/>
      <c r="H24" s="192"/>
      <c r="I24" s="45">
        <v>796</v>
      </c>
      <c r="J24" s="85">
        <v>796</v>
      </c>
      <c r="K24" s="52">
        <v>6</v>
      </c>
      <c r="L24" s="78">
        <v>0.84</v>
      </c>
      <c r="M24" s="78">
        <v>5.0199999999999996</v>
      </c>
      <c r="N24" s="63">
        <v>11.5</v>
      </c>
      <c r="O24" s="77"/>
      <c r="P24" s="183"/>
      <c r="Q24" s="183"/>
      <c r="R24" s="77"/>
      <c r="S24" s="77"/>
      <c r="T24" s="77"/>
      <c r="U24" s="77"/>
      <c r="V24" s="77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Z23" sqref="Z23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76">
        <v>73</v>
      </c>
      <c r="C9" s="168"/>
      <c r="D9" s="169"/>
      <c r="E9" s="170" t="s">
        <v>85</v>
      </c>
      <c r="F9" s="171"/>
      <c r="G9" s="171"/>
      <c r="H9" s="172"/>
      <c r="I9" s="42">
        <v>796</v>
      </c>
      <c r="J9" s="43"/>
      <c r="K9" s="51">
        <v>1</v>
      </c>
      <c r="L9" s="63" t="s">
        <v>359</v>
      </c>
      <c r="M9" s="63">
        <v>0.88</v>
      </c>
      <c r="N9" s="76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76">
        <v>74</v>
      </c>
      <c r="C10" s="168"/>
      <c r="D10" s="169"/>
      <c r="E10" s="170" t="s">
        <v>86</v>
      </c>
      <c r="F10" s="171"/>
      <c r="G10" s="171"/>
      <c r="H10" s="172"/>
      <c r="I10" s="42">
        <v>796</v>
      </c>
      <c r="J10" s="43">
        <v>796</v>
      </c>
      <c r="K10" s="51">
        <v>4</v>
      </c>
      <c r="L10" s="63">
        <v>1.3</v>
      </c>
      <c r="M10" s="63">
        <v>5.18</v>
      </c>
      <c r="N10" s="76">
        <v>1170</v>
      </c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76">
        <v>75</v>
      </c>
      <c r="C11" s="168"/>
      <c r="D11" s="169"/>
      <c r="E11" s="170" t="s">
        <v>87</v>
      </c>
      <c r="F11" s="171"/>
      <c r="G11" s="171"/>
      <c r="H11" s="172"/>
      <c r="I11" s="42" t="s">
        <v>41</v>
      </c>
      <c r="J11" s="43"/>
      <c r="K11" s="51">
        <v>3</v>
      </c>
      <c r="L11" s="63">
        <v>1.51</v>
      </c>
      <c r="M11" s="63">
        <v>4.54</v>
      </c>
      <c r="N11" s="76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76</v>
      </c>
      <c r="C12" s="168"/>
      <c r="D12" s="169"/>
      <c r="E12" s="170" t="s">
        <v>88</v>
      </c>
      <c r="F12" s="171"/>
      <c r="G12" s="171"/>
      <c r="H12" s="172"/>
      <c r="I12" s="42">
        <v>796</v>
      </c>
      <c r="J12" s="43"/>
      <c r="K12" s="51">
        <v>1</v>
      </c>
      <c r="L12" s="63" t="s">
        <v>359</v>
      </c>
      <c r="M12" s="63">
        <v>1.76</v>
      </c>
      <c r="N12" s="76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77</v>
      </c>
      <c r="C13" s="168"/>
      <c r="D13" s="169"/>
      <c r="E13" s="170" t="s">
        <v>89</v>
      </c>
      <c r="F13" s="171"/>
      <c r="G13" s="171"/>
      <c r="H13" s="172"/>
      <c r="I13" s="42" t="s">
        <v>41</v>
      </c>
      <c r="J13" s="43"/>
      <c r="K13" s="51">
        <v>6</v>
      </c>
      <c r="L13" s="63">
        <v>1.75</v>
      </c>
      <c r="M13" s="63">
        <v>10.51</v>
      </c>
      <c r="N13" s="76">
        <v>850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78</v>
      </c>
      <c r="C14" s="168"/>
      <c r="D14" s="169"/>
      <c r="E14" s="170" t="s">
        <v>90</v>
      </c>
      <c r="F14" s="171"/>
      <c r="G14" s="171"/>
      <c r="H14" s="172"/>
      <c r="I14" s="42" t="s">
        <v>41</v>
      </c>
      <c r="J14" s="43"/>
      <c r="K14" s="51">
        <v>11</v>
      </c>
      <c r="L14" s="63">
        <v>1.9</v>
      </c>
      <c r="M14" s="63">
        <f>K14*L14</f>
        <v>20.9</v>
      </c>
      <c r="N14" s="76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79</v>
      </c>
      <c r="C15" s="168"/>
      <c r="D15" s="169"/>
      <c r="E15" s="170" t="s">
        <v>91</v>
      </c>
      <c r="F15" s="171"/>
      <c r="G15" s="171"/>
      <c r="H15" s="172"/>
      <c r="I15" s="42" t="s">
        <v>41</v>
      </c>
      <c r="J15" s="43"/>
      <c r="K15" s="51">
        <v>1</v>
      </c>
      <c r="L15" s="63" t="s">
        <v>359</v>
      </c>
      <c r="M15" s="63">
        <v>2.54</v>
      </c>
      <c r="N15" s="76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80</v>
      </c>
      <c r="C16" s="168"/>
      <c r="D16" s="169"/>
      <c r="E16" s="170" t="s">
        <v>92</v>
      </c>
      <c r="F16" s="171"/>
      <c r="G16" s="171"/>
      <c r="H16" s="172"/>
      <c r="I16" s="42" t="s">
        <v>41</v>
      </c>
      <c r="J16" s="43"/>
      <c r="K16" s="51">
        <v>3</v>
      </c>
      <c r="L16" s="63">
        <v>2.86</v>
      </c>
      <c r="M16" s="63">
        <v>8.58</v>
      </c>
      <c r="N16" s="76">
        <v>1176</v>
      </c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81</v>
      </c>
      <c r="C17" s="168"/>
      <c r="D17" s="169"/>
      <c r="E17" s="170" t="s">
        <v>93</v>
      </c>
      <c r="F17" s="171"/>
      <c r="G17" s="171"/>
      <c r="H17" s="172"/>
      <c r="I17" s="42" t="s">
        <v>41</v>
      </c>
      <c r="J17" s="43"/>
      <c r="K17" s="51">
        <v>5</v>
      </c>
      <c r="L17" s="63">
        <v>2.92</v>
      </c>
      <c r="M17" s="63">
        <f>L17*K17</f>
        <v>14.6</v>
      </c>
      <c r="N17" s="76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82</v>
      </c>
      <c r="C18" s="168"/>
      <c r="D18" s="169"/>
      <c r="E18" s="170" t="s">
        <v>94</v>
      </c>
      <c r="F18" s="171"/>
      <c r="G18" s="171"/>
      <c r="H18" s="172"/>
      <c r="I18" s="42" t="s">
        <v>41</v>
      </c>
      <c r="J18" s="43"/>
      <c r="K18" s="51">
        <v>1</v>
      </c>
      <c r="L18" s="63" t="s">
        <v>359</v>
      </c>
      <c r="M18" s="63">
        <v>3.23</v>
      </c>
      <c r="N18" s="76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83</v>
      </c>
      <c r="C19" s="168"/>
      <c r="D19" s="169"/>
      <c r="E19" s="170" t="s">
        <v>95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4.12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84</v>
      </c>
      <c r="C20" s="168"/>
      <c r="D20" s="169"/>
      <c r="E20" s="170" t="s">
        <v>96</v>
      </c>
      <c r="F20" s="171"/>
      <c r="G20" s="171"/>
      <c r="H20" s="172"/>
      <c r="I20" s="42">
        <v>796</v>
      </c>
      <c r="J20" s="43"/>
      <c r="K20" s="51">
        <v>1</v>
      </c>
      <c r="L20" s="63" t="s">
        <v>359</v>
      </c>
      <c r="M20" s="63">
        <v>5.83</v>
      </c>
      <c r="N20" s="76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85</v>
      </c>
      <c r="C21" s="168"/>
      <c r="D21" s="169"/>
      <c r="E21" s="170" t="s">
        <v>97</v>
      </c>
      <c r="F21" s="171"/>
      <c r="G21" s="171"/>
      <c r="H21" s="172"/>
      <c r="I21" s="72">
        <v>796</v>
      </c>
      <c r="J21" s="73"/>
      <c r="K21" s="51">
        <v>1</v>
      </c>
      <c r="L21" s="63" t="s">
        <v>359</v>
      </c>
      <c r="M21" s="79">
        <v>6.59</v>
      </c>
      <c r="N21" s="80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86</v>
      </c>
      <c r="C22" s="168"/>
      <c r="D22" s="169"/>
      <c r="E22" s="170" t="s">
        <v>98</v>
      </c>
      <c r="F22" s="171"/>
      <c r="G22" s="171"/>
      <c r="H22" s="172"/>
      <c r="I22" s="72">
        <v>796</v>
      </c>
      <c r="J22" s="81"/>
      <c r="K22" s="51">
        <v>1</v>
      </c>
      <c r="L22" s="63" t="s">
        <v>359</v>
      </c>
      <c r="M22" s="63">
        <v>15.15</v>
      </c>
      <c r="N22" s="63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217">
        <v>87</v>
      </c>
      <c r="C23" s="168"/>
      <c r="D23" s="169"/>
      <c r="E23" s="170" t="s">
        <v>550</v>
      </c>
      <c r="F23" s="171"/>
      <c r="G23" s="171"/>
      <c r="H23" s="172"/>
      <c r="I23" s="211" t="s">
        <v>41</v>
      </c>
      <c r="J23" s="214"/>
      <c r="K23" s="220">
        <v>2</v>
      </c>
      <c r="L23" s="212">
        <v>1.1100000000000001</v>
      </c>
      <c r="M23" s="212">
        <f>K23*L23</f>
        <v>2.2200000000000002</v>
      </c>
      <c r="N23" s="219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>
      <c r="M31" s="131">
        <f>M9+M10+M11+M12+M13+M14+M15+M16+M17+M18+M19+M20+M21+M22</f>
        <v>104.41000000000001</v>
      </c>
    </row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4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M10" sqref="M10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/>
      <c r="C10" s="168"/>
      <c r="D10" s="169"/>
      <c r="E10" s="196" t="s">
        <v>365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66">
        <f>M12+M13+M14+M15</f>
        <v>50.36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 t="s">
        <v>364</v>
      </c>
      <c r="F11" s="171"/>
      <c r="G11" s="171"/>
      <c r="H11" s="172"/>
      <c r="I11" s="72"/>
      <c r="J11" s="81"/>
      <c r="K11" s="76"/>
      <c r="L11" s="82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59">
        <v>90</v>
      </c>
      <c r="C12" s="168"/>
      <c r="D12" s="169"/>
      <c r="E12" s="170" t="s">
        <v>99</v>
      </c>
      <c r="F12" s="171"/>
      <c r="G12" s="171"/>
      <c r="H12" s="172"/>
      <c r="I12" s="42" t="s">
        <v>41</v>
      </c>
      <c r="J12" s="43"/>
      <c r="K12" s="51">
        <v>2</v>
      </c>
      <c r="L12" s="63">
        <v>0.81</v>
      </c>
      <c r="M12" s="63">
        <v>1.62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101">
        <v>91</v>
      </c>
      <c r="C13" s="168"/>
      <c r="D13" s="169"/>
      <c r="E13" s="170" t="s">
        <v>100</v>
      </c>
      <c r="F13" s="171"/>
      <c r="G13" s="171"/>
      <c r="H13" s="172"/>
      <c r="I13" s="100">
        <v>796</v>
      </c>
      <c r="J13" s="102"/>
      <c r="K13" s="51">
        <v>23</v>
      </c>
      <c r="L13" s="63">
        <v>1.66</v>
      </c>
      <c r="M13" s="63">
        <f>K13*L13</f>
        <v>38.18</v>
      </c>
      <c r="N13" s="63">
        <v>11.5</v>
      </c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101">
        <v>92</v>
      </c>
      <c r="C14" s="168"/>
      <c r="D14" s="169"/>
      <c r="E14" s="170" t="s">
        <v>367</v>
      </c>
      <c r="F14" s="171"/>
      <c r="G14" s="171"/>
      <c r="H14" s="172"/>
      <c r="I14" s="100">
        <v>796</v>
      </c>
      <c r="J14" s="102">
        <v>796</v>
      </c>
      <c r="K14" s="51">
        <v>2</v>
      </c>
      <c r="L14" s="63">
        <v>1.96</v>
      </c>
      <c r="M14" s="63">
        <v>3.92</v>
      </c>
      <c r="N14" s="63"/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117">
        <v>93</v>
      </c>
      <c r="C15" s="168"/>
      <c r="D15" s="169"/>
      <c r="E15" s="170" t="s">
        <v>100</v>
      </c>
      <c r="F15" s="171"/>
      <c r="G15" s="171"/>
      <c r="H15" s="172"/>
      <c r="I15" s="114">
        <v>796</v>
      </c>
      <c r="J15" s="119"/>
      <c r="K15" s="51">
        <v>4</v>
      </c>
      <c r="L15" s="63">
        <v>1.66</v>
      </c>
      <c r="M15" s="63">
        <f>K15*L15</f>
        <v>6.64</v>
      </c>
      <c r="N15" s="63">
        <v>1170</v>
      </c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59"/>
      <c r="C16" s="168"/>
      <c r="D16" s="169"/>
      <c r="E16" s="170"/>
      <c r="F16" s="171"/>
      <c r="G16" s="171"/>
      <c r="H16" s="172"/>
      <c r="I16" s="42"/>
      <c r="J16" s="43"/>
      <c r="K16" s="51"/>
      <c r="L16" s="63"/>
      <c r="M16" s="63"/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59"/>
      <c r="C17" s="168"/>
      <c r="D17" s="169"/>
      <c r="E17" s="170"/>
      <c r="F17" s="171"/>
      <c r="G17" s="171"/>
      <c r="H17" s="172"/>
      <c r="I17" s="55"/>
      <c r="J17" s="58"/>
      <c r="K17" s="51"/>
      <c r="L17" s="63"/>
      <c r="M17" s="63"/>
      <c r="N17" s="63"/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59"/>
      <c r="C18" s="168"/>
      <c r="D18" s="169"/>
      <c r="E18" s="170"/>
      <c r="F18" s="171"/>
      <c r="G18" s="171"/>
      <c r="H18" s="172"/>
      <c r="I18" s="42"/>
      <c r="J18" s="43"/>
      <c r="K18" s="51"/>
      <c r="L18" s="63"/>
      <c r="M18" s="63"/>
      <c r="N18" s="63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59"/>
      <c r="C19" s="168"/>
      <c r="D19" s="169"/>
      <c r="E19" s="170"/>
      <c r="F19" s="171"/>
      <c r="G19" s="171"/>
      <c r="H19" s="172"/>
      <c r="I19" s="42"/>
      <c r="J19" s="43"/>
      <c r="K19" s="51"/>
      <c r="L19" s="63"/>
      <c r="M19" s="63"/>
      <c r="N19" s="63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59"/>
      <c r="C20" s="168"/>
      <c r="D20" s="169"/>
      <c r="E20" s="170"/>
      <c r="F20" s="171"/>
      <c r="G20" s="171"/>
      <c r="H20" s="172"/>
      <c r="I20" s="42"/>
      <c r="J20" s="43"/>
      <c r="K20" s="51"/>
      <c r="L20" s="63"/>
      <c r="M20" s="63"/>
      <c r="N20" s="63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59"/>
      <c r="C21" s="168"/>
      <c r="D21" s="169"/>
      <c r="E21" s="170"/>
      <c r="F21" s="171"/>
      <c r="G21" s="171"/>
      <c r="H21" s="172"/>
      <c r="I21" s="42"/>
      <c r="J21" s="43"/>
      <c r="K21" s="51"/>
      <c r="L21" s="63"/>
      <c r="M21" s="63"/>
      <c r="N21" s="63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/>
      <c r="C22" s="168"/>
      <c r="D22" s="169"/>
      <c r="E22" s="170"/>
      <c r="F22" s="179"/>
      <c r="G22" s="179"/>
      <c r="H22" s="180"/>
      <c r="I22" s="42"/>
      <c r="J22" s="43"/>
      <c r="K22" s="51"/>
      <c r="L22" s="63"/>
      <c r="M22" s="181"/>
      <c r="N22" s="188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/>
      <c r="C23" s="168"/>
      <c r="D23" s="169"/>
      <c r="E23" s="170"/>
      <c r="F23" s="179"/>
      <c r="G23" s="179"/>
      <c r="H23" s="180"/>
      <c r="I23" s="42"/>
      <c r="J23" s="43"/>
      <c r="K23" s="51"/>
      <c r="L23" s="63"/>
      <c r="M23" s="181"/>
      <c r="N23" s="188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60"/>
      <c r="C24" s="183"/>
      <c r="D24" s="183"/>
      <c r="E24" s="184"/>
      <c r="F24" s="185"/>
      <c r="G24" s="185"/>
      <c r="H24" s="186"/>
      <c r="I24" s="45"/>
      <c r="J24" s="43"/>
      <c r="K24" s="52"/>
      <c r="L24" s="69"/>
      <c r="M24" s="187"/>
      <c r="N24" s="187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8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M24:N24"/>
    <mergeCell ref="P24:Q24"/>
    <mergeCell ref="C22:D22"/>
    <mergeCell ref="E22:H22"/>
    <mergeCell ref="P22:Q22"/>
    <mergeCell ref="C23:D23"/>
    <mergeCell ref="E23:H23"/>
    <mergeCell ref="M23:N23"/>
    <mergeCell ref="P23:Q23"/>
    <mergeCell ref="M22:N22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72"/>
  <sheetViews>
    <sheetView view="pageLayout" zoomScaleNormal="100" zoomScaleSheetLayoutView="90" workbookViewId="0">
      <selection activeCell="T15" sqref="T15"/>
    </sheetView>
  </sheetViews>
  <sheetFormatPr defaultRowHeight="15" x14ac:dyDescent="0.25"/>
  <cols>
    <col min="1" max="1" width="4.42578125" customWidth="1"/>
    <col min="2" max="2" width="4.5703125" customWidth="1"/>
    <col min="3" max="4" width="11.140625" customWidth="1"/>
    <col min="5" max="5" width="13" customWidth="1"/>
    <col min="6" max="8" width="8.85546875" customWidth="1"/>
    <col min="9" max="9" width="4.85546875" customWidth="1"/>
    <col min="10" max="10" width="0.140625" customWidth="1"/>
    <col min="11" max="11" width="4.85546875" customWidth="1"/>
    <col min="12" max="12" width="7.42578125" customWidth="1"/>
    <col min="13" max="13" width="7.140625" customWidth="1"/>
    <col min="14" max="15" width="9.140625" hidden="1" customWidth="1"/>
    <col min="16" max="17" width="5.5703125" customWidth="1"/>
    <col min="18" max="18" width="7" customWidth="1"/>
    <col min="19" max="20" width="6.140625" customWidth="1"/>
    <col min="21" max="21" width="5" customWidth="1"/>
    <col min="22" max="22" width="12.140625" customWidth="1"/>
  </cols>
  <sheetData>
    <row r="3" spans="1:22" ht="19.5" customHeight="1" thickBot="1" x14ac:dyDescent="0.3"/>
    <row r="4" spans="1:22" ht="15.75" thickBot="1" x14ac:dyDescent="0.3">
      <c r="A4" s="164" t="s">
        <v>19</v>
      </c>
      <c r="B4" s="164" t="s">
        <v>17</v>
      </c>
      <c r="C4" s="165" t="s">
        <v>36</v>
      </c>
      <c r="D4" s="165"/>
      <c r="E4" s="165" t="s">
        <v>18</v>
      </c>
      <c r="F4" s="165"/>
      <c r="G4" s="165"/>
      <c r="H4" s="165"/>
      <c r="I4" s="164" t="s">
        <v>20</v>
      </c>
      <c r="J4" s="164" t="s">
        <v>21</v>
      </c>
      <c r="K4" s="164"/>
      <c r="L4" s="165" t="s">
        <v>22</v>
      </c>
      <c r="M4" s="165"/>
      <c r="N4" s="165" t="s">
        <v>23</v>
      </c>
      <c r="O4" s="165"/>
      <c r="P4" s="165"/>
      <c r="Q4" s="165"/>
      <c r="R4" s="164" t="s">
        <v>24</v>
      </c>
      <c r="S4" s="165" t="s">
        <v>25</v>
      </c>
      <c r="T4" s="165"/>
      <c r="U4" s="164" t="s">
        <v>26</v>
      </c>
      <c r="V4" s="164" t="s">
        <v>16</v>
      </c>
    </row>
    <row r="5" spans="1:22" ht="24" customHeight="1" thickBot="1" x14ac:dyDescent="0.3">
      <c r="A5" s="164"/>
      <c r="B5" s="164"/>
      <c r="C5" s="165"/>
      <c r="D5" s="165"/>
      <c r="E5" s="165"/>
      <c r="F5" s="165"/>
      <c r="G5" s="165"/>
      <c r="H5" s="165"/>
      <c r="I5" s="164"/>
      <c r="J5" s="164"/>
      <c r="K5" s="164"/>
      <c r="L5" s="164" t="s">
        <v>27</v>
      </c>
      <c r="M5" s="164" t="s">
        <v>28</v>
      </c>
      <c r="N5" s="164" t="s">
        <v>35</v>
      </c>
      <c r="O5" s="164"/>
      <c r="P5" s="164"/>
      <c r="Q5" s="164" t="s">
        <v>29</v>
      </c>
      <c r="R5" s="164"/>
      <c r="S5" s="164" t="s">
        <v>30</v>
      </c>
      <c r="T5" s="164" t="s">
        <v>31</v>
      </c>
      <c r="U5" s="164"/>
      <c r="V5" s="164"/>
    </row>
    <row r="6" spans="1:22" ht="16.5" customHeight="1" thickBot="1" x14ac:dyDescent="0.3">
      <c r="A6" s="164"/>
      <c r="B6" s="164"/>
      <c r="C6" s="165"/>
      <c r="D6" s="165"/>
      <c r="E6" s="165"/>
      <c r="F6" s="165"/>
      <c r="G6" s="165"/>
      <c r="H6" s="165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ht="15.75" thickBot="1" x14ac:dyDescent="0.3">
      <c r="A7" s="54">
        <v>1</v>
      </c>
      <c r="B7" s="54">
        <v>2</v>
      </c>
      <c r="C7" s="166">
        <v>3</v>
      </c>
      <c r="D7" s="166"/>
      <c r="E7" s="166">
        <v>4</v>
      </c>
      <c r="F7" s="166"/>
      <c r="G7" s="166"/>
      <c r="H7" s="166"/>
      <c r="I7" s="54">
        <v>5</v>
      </c>
      <c r="J7" s="166">
        <v>6</v>
      </c>
      <c r="K7" s="166"/>
      <c r="L7" s="54">
        <v>7</v>
      </c>
      <c r="M7" s="54">
        <v>8</v>
      </c>
      <c r="N7" s="166">
        <v>9</v>
      </c>
      <c r="O7" s="166"/>
      <c r="P7" s="166"/>
      <c r="Q7" s="54">
        <v>10</v>
      </c>
      <c r="R7" s="54">
        <v>11</v>
      </c>
      <c r="S7" s="54">
        <v>12</v>
      </c>
      <c r="T7" s="54">
        <v>13</v>
      </c>
      <c r="U7" s="54">
        <v>14</v>
      </c>
      <c r="V7" s="54">
        <v>15</v>
      </c>
    </row>
    <row r="8" spans="1:22" ht="15.75" customHeight="1" thickBot="1" x14ac:dyDescent="0.3">
      <c r="A8" s="167" t="s">
        <v>32</v>
      </c>
      <c r="B8" s="167"/>
      <c r="C8" s="167"/>
      <c r="D8" s="46"/>
      <c r="E8" s="47" t="s">
        <v>33</v>
      </c>
      <c r="F8" s="46"/>
      <c r="G8" s="47" t="s">
        <v>34</v>
      </c>
      <c r="H8" s="46"/>
      <c r="I8" s="167" t="s">
        <v>15</v>
      </c>
      <c r="J8" s="167"/>
      <c r="K8" s="167"/>
      <c r="L8" s="54"/>
      <c r="M8" s="166"/>
      <c r="N8" s="166"/>
      <c r="O8" s="166"/>
      <c r="P8" s="166"/>
      <c r="Q8" s="166"/>
      <c r="R8" s="54"/>
      <c r="S8" s="54"/>
      <c r="T8" s="54"/>
      <c r="U8" s="54"/>
      <c r="V8" s="54"/>
    </row>
    <row r="9" spans="1:22" x14ac:dyDescent="0.25">
      <c r="A9" s="38">
        <v>1</v>
      </c>
      <c r="B9" s="57"/>
      <c r="C9" s="173"/>
      <c r="D9" s="173"/>
      <c r="E9" s="193"/>
      <c r="F9" s="194"/>
      <c r="G9" s="194"/>
      <c r="H9" s="195"/>
      <c r="I9" s="177"/>
      <c r="J9" s="177"/>
      <c r="K9" s="53"/>
      <c r="L9" s="62"/>
      <c r="M9" s="178"/>
      <c r="N9" s="178"/>
      <c r="O9" s="57"/>
      <c r="P9" s="173"/>
      <c r="Q9" s="173"/>
      <c r="R9" s="57"/>
      <c r="S9" s="57"/>
      <c r="T9" s="57"/>
      <c r="U9" s="57"/>
      <c r="V9" s="57"/>
    </row>
    <row r="10" spans="1:22" ht="22.5" customHeight="1" x14ac:dyDescent="0.25">
      <c r="A10" s="39">
        <v>2</v>
      </c>
      <c r="B10" s="59"/>
      <c r="C10" s="168"/>
      <c r="D10" s="169"/>
      <c r="E10" s="196" t="s">
        <v>368</v>
      </c>
      <c r="F10" s="196"/>
      <c r="G10" s="196"/>
      <c r="H10" s="196"/>
      <c r="I10" s="72">
        <v>166</v>
      </c>
      <c r="J10" s="81"/>
      <c r="K10" s="76" t="s">
        <v>359</v>
      </c>
      <c r="L10" s="63" t="s">
        <v>359</v>
      </c>
      <c r="M10" s="66">
        <f>M12+M13+M14+M15+M16+M17+M18+M19+M20+M21+M22</f>
        <v>162.32</v>
      </c>
      <c r="N10" s="67"/>
      <c r="O10" s="59"/>
      <c r="P10" s="168"/>
      <c r="Q10" s="169"/>
      <c r="R10" s="59"/>
      <c r="S10" s="59"/>
      <c r="T10" s="59"/>
      <c r="U10" s="59"/>
      <c r="V10" s="59"/>
    </row>
    <row r="11" spans="1:22" ht="22.5" customHeight="1" x14ac:dyDescent="0.25">
      <c r="A11" s="39">
        <v>3</v>
      </c>
      <c r="B11" s="59"/>
      <c r="C11" s="168"/>
      <c r="D11" s="169"/>
      <c r="E11" s="170" t="s">
        <v>369</v>
      </c>
      <c r="F11" s="171"/>
      <c r="G11" s="171"/>
      <c r="H11" s="172"/>
      <c r="I11" s="72"/>
      <c r="J11" s="81"/>
      <c r="K11" s="76"/>
      <c r="L11" s="82"/>
      <c r="M11" s="63"/>
      <c r="N11" s="63"/>
      <c r="O11" s="59"/>
      <c r="P11" s="168"/>
      <c r="Q11" s="169"/>
      <c r="R11" s="59"/>
      <c r="S11" s="59"/>
      <c r="T11" s="59"/>
      <c r="U11" s="59"/>
      <c r="V11" s="59"/>
    </row>
    <row r="12" spans="1:22" ht="22.5" customHeight="1" x14ac:dyDescent="0.25">
      <c r="A12" s="39">
        <v>4</v>
      </c>
      <c r="B12" s="76">
        <v>95</v>
      </c>
      <c r="C12" s="168"/>
      <c r="D12" s="169"/>
      <c r="E12" s="170" t="s">
        <v>101</v>
      </c>
      <c r="F12" s="171"/>
      <c r="G12" s="171"/>
      <c r="H12" s="172"/>
      <c r="I12" s="42" t="s">
        <v>41</v>
      </c>
      <c r="J12" s="43"/>
      <c r="K12" s="51">
        <v>1</v>
      </c>
      <c r="L12" s="63" t="s">
        <v>359</v>
      </c>
      <c r="M12" s="63">
        <v>3.3</v>
      </c>
      <c r="N12" s="63"/>
      <c r="O12" s="59"/>
      <c r="P12" s="168"/>
      <c r="Q12" s="169"/>
      <c r="R12" s="59"/>
      <c r="S12" s="59"/>
      <c r="T12" s="59"/>
      <c r="U12" s="59"/>
      <c r="V12" s="59"/>
    </row>
    <row r="13" spans="1:22" ht="22.5" customHeight="1" x14ac:dyDescent="0.25">
      <c r="A13" s="39">
        <v>5</v>
      </c>
      <c r="B13" s="76">
        <v>96</v>
      </c>
      <c r="C13" s="168"/>
      <c r="D13" s="169"/>
      <c r="E13" s="170" t="s">
        <v>102</v>
      </c>
      <c r="F13" s="171"/>
      <c r="G13" s="171"/>
      <c r="H13" s="172"/>
      <c r="I13" s="72">
        <v>796</v>
      </c>
      <c r="J13" s="81"/>
      <c r="K13" s="51">
        <v>5</v>
      </c>
      <c r="L13" s="63">
        <v>3.34</v>
      </c>
      <c r="M13" s="63">
        <v>16.7</v>
      </c>
      <c r="N13" s="63"/>
      <c r="O13" s="59"/>
      <c r="P13" s="168"/>
      <c r="Q13" s="169"/>
      <c r="R13" s="59"/>
      <c r="S13" s="59"/>
      <c r="T13" s="59"/>
      <c r="U13" s="59"/>
      <c r="V13" s="59"/>
    </row>
    <row r="14" spans="1:22" ht="22.5" customHeight="1" x14ac:dyDescent="0.25">
      <c r="A14" s="39">
        <v>6</v>
      </c>
      <c r="B14" s="76">
        <v>97</v>
      </c>
      <c r="C14" s="168"/>
      <c r="D14" s="169"/>
      <c r="E14" s="170" t="s">
        <v>103</v>
      </c>
      <c r="F14" s="171"/>
      <c r="G14" s="171"/>
      <c r="H14" s="172"/>
      <c r="I14" s="42" t="s">
        <v>41</v>
      </c>
      <c r="J14" s="43"/>
      <c r="K14" s="51">
        <v>1</v>
      </c>
      <c r="L14" s="63" t="s">
        <v>359</v>
      </c>
      <c r="M14" s="63">
        <v>3.87</v>
      </c>
      <c r="N14" s="63">
        <v>850</v>
      </c>
      <c r="O14" s="59"/>
      <c r="P14" s="168"/>
      <c r="Q14" s="169"/>
      <c r="R14" s="59"/>
      <c r="S14" s="59"/>
      <c r="T14" s="59"/>
      <c r="U14" s="59"/>
      <c r="V14" s="59"/>
    </row>
    <row r="15" spans="1:22" ht="22.5" customHeight="1" x14ac:dyDescent="0.25">
      <c r="A15" s="39">
        <v>7</v>
      </c>
      <c r="B15" s="76">
        <v>98</v>
      </c>
      <c r="C15" s="168"/>
      <c r="D15" s="169"/>
      <c r="E15" s="170" t="s">
        <v>104</v>
      </c>
      <c r="F15" s="171"/>
      <c r="G15" s="171"/>
      <c r="H15" s="172"/>
      <c r="I15" s="42" t="s">
        <v>41</v>
      </c>
      <c r="J15" s="43"/>
      <c r="K15" s="51">
        <v>1</v>
      </c>
      <c r="L15" s="63" t="s">
        <v>359</v>
      </c>
      <c r="M15" s="63">
        <v>3.96</v>
      </c>
      <c r="N15" s="63"/>
      <c r="O15" s="59"/>
      <c r="P15" s="168"/>
      <c r="Q15" s="169"/>
      <c r="R15" s="59"/>
      <c r="S15" s="59"/>
      <c r="T15" s="59"/>
      <c r="U15" s="59"/>
      <c r="V15" s="59"/>
    </row>
    <row r="16" spans="1:22" ht="22.5" customHeight="1" x14ac:dyDescent="0.25">
      <c r="A16" s="39">
        <v>8</v>
      </c>
      <c r="B16" s="76">
        <v>99</v>
      </c>
      <c r="C16" s="168"/>
      <c r="D16" s="169"/>
      <c r="E16" s="170" t="s">
        <v>105</v>
      </c>
      <c r="F16" s="171"/>
      <c r="G16" s="171"/>
      <c r="H16" s="172"/>
      <c r="I16" s="42" t="s">
        <v>41</v>
      </c>
      <c r="J16" s="43"/>
      <c r="K16" s="51">
        <v>2</v>
      </c>
      <c r="L16" s="63">
        <v>5.0599999999999996</v>
      </c>
      <c r="M16" s="63">
        <v>10.11</v>
      </c>
      <c r="N16" s="63"/>
      <c r="O16" s="59"/>
      <c r="P16" s="168"/>
      <c r="Q16" s="169"/>
      <c r="R16" s="59"/>
      <c r="S16" s="59"/>
      <c r="T16" s="59"/>
      <c r="U16" s="59"/>
      <c r="V16" s="59"/>
    </row>
    <row r="17" spans="1:24" ht="22.5" customHeight="1" x14ac:dyDescent="0.25">
      <c r="A17" s="39">
        <v>9</v>
      </c>
      <c r="B17" s="76">
        <v>100</v>
      </c>
      <c r="C17" s="168"/>
      <c r="D17" s="169"/>
      <c r="E17" s="170" t="s">
        <v>106</v>
      </c>
      <c r="F17" s="171"/>
      <c r="G17" s="171"/>
      <c r="H17" s="172"/>
      <c r="I17" s="42" t="s">
        <v>41</v>
      </c>
      <c r="J17" s="43"/>
      <c r="K17" s="51">
        <v>6</v>
      </c>
      <c r="L17" s="63">
        <v>5.5</v>
      </c>
      <c r="M17" s="63">
        <v>33.01</v>
      </c>
      <c r="N17" s="76">
        <v>1176</v>
      </c>
      <c r="O17" s="59"/>
      <c r="P17" s="168"/>
      <c r="Q17" s="169"/>
      <c r="R17" s="59"/>
      <c r="S17" s="59"/>
      <c r="T17" s="59"/>
      <c r="U17" s="59"/>
      <c r="V17" s="59"/>
      <c r="X17" s="44"/>
    </row>
    <row r="18" spans="1:24" ht="22.5" customHeight="1" x14ac:dyDescent="0.25">
      <c r="A18" s="39">
        <v>10</v>
      </c>
      <c r="B18" s="76">
        <v>101</v>
      </c>
      <c r="C18" s="168"/>
      <c r="D18" s="169"/>
      <c r="E18" s="170" t="s">
        <v>107</v>
      </c>
      <c r="F18" s="171"/>
      <c r="G18" s="171"/>
      <c r="H18" s="172"/>
      <c r="I18" s="42" t="s">
        <v>41</v>
      </c>
      <c r="J18" s="43"/>
      <c r="K18" s="51">
        <v>1</v>
      </c>
      <c r="L18" s="63" t="s">
        <v>359</v>
      </c>
      <c r="M18" s="63">
        <v>7.27</v>
      </c>
      <c r="N18" s="76"/>
      <c r="O18" s="59"/>
      <c r="P18" s="168"/>
      <c r="Q18" s="169"/>
      <c r="R18" s="59"/>
      <c r="S18" s="59"/>
      <c r="T18" s="59"/>
      <c r="U18" s="59"/>
      <c r="V18" s="59"/>
    </row>
    <row r="19" spans="1:24" ht="22.5" customHeight="1" x14ac:dyDescent="0.25">
      <c r="A19" s="39">
        <v>11</v>
      </c>
      <c r="B19" s="76">
        <v>102</v>
      </c>
      <c r="C19" s="168"/>
      <c r="D19" s="169"/>
      <c r="E19" s="170" t="s">
        <v>366</v>
      </c>
      <c r="F19" s="171"/>
      <c r="G19" s="171"/>
      <c r="H19" s="172"/>
      <c r="I19" s="42" t="s">
        <v>41</v>
      </c>
      <c r="J19" s="43"/>
      <c r="K19" s="51">
        <v>1</v>
      </c>
      <c r="L19" s="63" t="s">
        <v>359</v>
      </c>
      <c r="M19" s="63">
        <v>7.38</v>
      </c>
      <c r="N19" s="76"/>
      <c r="O19" s="59"/>
      <c r="P19" s="168"/>
      <c r="Q19" s="169"/>
      <c r="R19" s="59"/>
      <c r="S19" s="59"/>
      <c r="T19" s="59"/>
      <c r="U19" s="59"/>
      <c r="V19" s="59"/>
    </row>
    <row r="20" spans="1:24" ht="22.5" customHeight="1" x14ac:dyDescent="0.25">
      <c r="A20" s="39">
        <v>12</v>
      </c>
      <c r="B20" s="76">
        <v>103</v>
      </c>
      <c r="C20" s="168"/>
      <c r="D20" s="169"/>
      <c r="E20" s="170" t="s">
        <v>108</v>
      </c>
      <c r="F20" s="171"/>
      <c r="G20" s="171"/>
      <c r="H20" s="172"/>
      <c r="I20" s="42">
        <v>796</v>
      </c>
      <c r="J20" s="43"/>
      <c r="K20" s="51">
        <v>1</v>
      </c>
      <c r="L20" s="63" t="s">
        <v>359</v>
      </c>
      <c r="M20" s="63">
        <v>7.72</v>
      </c>
      <c r="N20" s="76"/>
      <c r="O20" s="59"/>
      <c r="P20" s="168"/>
      <c r="Q20" s="169"/>
      <c r="R20" s="59"/>
      <c r="S20" s="59"/>
      <c r="T20" s="59"/>
      <c r="U20" s="59"/>
      <c r="V20" s="59"/>
    </row>
    <row r="21" spans="1:24" ht="22.5" customHeight="1" x14ac:dyDescent="0.25">
      <c r="A21" s="39">
        <v>13</v>
      </c>
      <c r="B21" s="76">
        <v>104</v>
      </c>
      <c r="C21" s="168"/>
      <c r="D21" s="169"/>
      <c r="E21" s="170" t="s">
        <v>109</v>
      </c>
      <c r="F21" s="171"/>
      <c r="G21" s="171"/>
      <c r="H21" s="172"/>
      <c r="I21" s="42">
        <v>796</v>
      </c>
      <c r="J21" s="43"/>
      <c r="K21" s="51">
        <v>6</v>
      </c>
      <c r="L21" s="63">
        <v>8.35</v>
      </c>
      <c r="M21" s="63">
        <v>50.11</v>
      </c>
      <c r="N21" s="76"/>
      <c r="O21" s="59"/>
      <c r="P21" s="182"/>
      <c r="Q21" s="182"/>
      <c r="R21" s="59"/>
      <c r="S21" s="59"/>
      <c r="T21" s="59"/>
      <c r="U21" s="59"/>
      <c r="V21" s="59"/>
    </row>
    <row r="22" spans="1:24" ht="22.5" customHeight="1" x14ac:dyDescent="0.25">
      <c r="A22" s="39">
        <v>14</v>
      </c>
      <c r="B22" s="76">
        <v>105</v>
      </c>
      <c r="C22" s="168"/>
      <c r="D22" s="169"/>
      <c r="E22" s="170" t="s">
        <v>110</v>
      </c>
      <c r="F22" s="171"/>
      <c r="G22" s="171"/>
      <c r="H22" s="172"/>
      <c r="I22" s="42">
        <v>796</v>
      </c>
      <c r="J22" s="43"/>
      <c r="K22" s="51">
        <v>2</v>
      </c>
      <c r="L22" s="63">
        <v>9.44</v>
      </c>
      <c r="M22" s="63">
        <v>18.89</v>
      </c>
      <c r="N22" s="63"/>
      <c r="O22" s="59"/>
      <c r="P22" s="182"/>
      <c r="Q22" s="182"/>
      <c r="R22" s="59"/>
      <c r="S22" s="59"/>
      <c r="T22" s="59"/>
      <c r="U22" s="59"/>
      <c r="V22" s="59"/>
    </row>
    <row r="23" spans="1:24" ht="22.5" customHeight="1" x14ac:dyDescent="0.25">
      <c r="A23" s="39">
        <v>15</v>
      </c>
      <c r="B23" s="76"/>
      <c r="C23" s="168"/>
      <c r="D23" s="169"/>
      <c r="E23" s="170"/>
      <c r="F23" s="171"/>
      <c r="G23" s="171"/>
      <c r="H23" s="172"/>
      <c r="I23" s="72"/>
      <c r="J23" s="73"/>
      <c r="K23" s="51"/>
      <c r="L23" s="63"/>
      <c r="M23" s="79"/>
      <c r="N23" s="80"/>
      <c r="O23" s="59"/>
      <c r="P23" s="182"/>
      <c r="Q23" s="182"/>
      <c r="R23" s="59"/>
      <c r="S23" s="59"/>
      <c r="T23" s="59"/>
      <c r="U23" s="59"/>
      <c r="V23" s="59"/>
    </row>
    <row r="24" spans="1:24" ht="22.5" customHeight="1" thickBot="1" x14ac:dyDescent="0.3">
      <c r="A24" s="40">
        <v>16</v>
      </c>
      <c r="B24" s="77"/>
      <c r="C24" s="189"/>
      <c r="D24" s="190"/>
      <c r="E24" s="184"/>
      <c r="F24" s="191"/>
      <c r="G24" s="191"/>
      <c r="H24" s="192"/>
      <c r="I24" s="83"/>
      <c r="J24" s="86"/>
      <c r="K24" s="52"/>
      <c r="L24" s="78"/>
      <c r="M24" s="78"/>
      <c r="N24" s="63"/>
      <c r="O24" s="60"/>
      <c r="P24" s="183"/>
      <c r="Q24" s="183"/>
      <c r="R24" s="60"/>
      <c r="S24" s="60"/>
      <c r="T24" s="60"/>
      <c r="U24" s="60"/>
      <c r="V24" s="60"/>
    </row>
    <row r="25" spans="1:24" ht="22.5" customHeight="1" x14ac:dyDescent="0.25"/>
    <row r="26" spans="1:24" ht="22.5" customHeight="1" x14ac:dyDescent="0.25"/>
    <row r="27" spans="1:24" ht="22.5" customHeight="1" x14ac:dyDescent="0.25"/>
    <row r="28" spans="1:24" ht="22.5" customHeight="1" x14ac:dyDescent="0.25"/>
    <row r="30" spans="1:24" ht="15.75" customHeight="1" x14ac:dyDescent="0.25"/>
    <row r="31" spans="1:24" ht="15.75" customHeight="1" x14ac:dyDescent="0.25"/>
    <row r="32" spans="1:24" ht="15.75" customHeight="1" x14ac:dyDescent="0.25"/>
    <row r="33" ht="15.75" customHeight="1" x14ac:dyDescent="0.25"/>
    <row r="37" ht="15.75" customHeight="1" x14ac:dyDescent="0.25"/>
    <row r="38" ht="15.75" customHeight="1" x14ac:dyDescent="0.25"/>
    <row r="41" ht="15.75" customHeight="1" x14ac:dyDescent="0.25"/>
    <row r="44" ht="15.75" customHeight="1" x14ac:dyDescent="0.25"/>
    <row r="50" ht="15.75" customHeight="1" x14ac:dyDescent="0.25"/>
    <row r="52" ht="15.75" customHeight="1" x14ac:dyDescent="0.25"/>
    <row r="53" ht="15.75" customHeight="1" x14ac:dyDescent="0.25"/>
    <row r="54" ht="15.75" customHeight="1" x14ac:dyDescent="0.25"/>
    <row r="56" ht="15.75" customHeight="1" x14ac:dyDescent="0.25"/>
    <row r="57" ht="15.75" customHeight="1" x14ac:dyDescent="0.25"/>
    <row r="58" ht="15.75" customHeight="1" x14ac:dyDescent="0.25"/>
    <row r="60" ht="15.75" customHeight="1" x14ac:dyDescent="0.25"/>
    <row r="62" ht="15.75" customHeight="1" x14ac:dyDescent="0.25"/>
    <row r="64" ht="15.75" customHeight="1" x14ac:dyDescent="0.25"/>
    <row r="68" ht="15.75" customHeight="1" x14ac:dyDescent="0.25"/>
    <row r="69" ht="15.75" customHeight="1" x14ac:dyDescent="0.25"/>
    <row r="71" ht="15.75" customHeight="1" x14ac:dyDescent="0.25"/>
    <row r="72" ht="15.75" customHeight="1" x14ac:dyDescent="0.25"/>
  </sheetData>
  <mergeCells count="75">
    <mergeCell ref="A4:A6"/>
    <mergeCell ref="B4:B6"/>
    <mergeCell ref="C4:D6"/>
    <mergeCell ref="E4:H6"/>
    <mergeCell ref="I4:I6"/>
    <mergeCell ref="V4:V6"/>
    <mergeCell ref="L5:L6"/>
    <mergeCell ref="M5:M6"/>
    <mergeCell ref="N5:P6"/>
    <mergeCell ref="Q5:Q6"/>
    <mergeCell ref="L4:M4"/>
    <mergeCell ref="N4:Q4"/>
    <mergeCell ref="R4:R6"/>
    <mergeCell ref="S4:T4"/>
    <mergeCell ref="U4:U6"/>
    <mergeCell ref="S5:S6"/>
    <mergeCell ref="T5:T6"/>
    <mergeCell ref="C7:D7"/>
    <mergeCell ref="E7:H7"/>
    <mergeCell ref="J7:K7"/>
    <mergeCell ref="N7:P7"/>
    <mergeCell ref="J4:K6"/>
    <mergeCell ref="A8:C8"/>
    <mergeCell ref="I8:K8"/>
    <mergeCell ref="M8:Q8"/>
    <mergeCell ref="C9:D9"/>
    <mergeCell ref="E9:H9"/>
    <mergeCell ref="I9:J9"/>
    <mergeCell ref="M9:N9"/>
    <mergeCell ref="P9:Q9"/>
    <mergeCell ref="C10:D10"/>
    <mergeCell ref="E10:H10"/>
    <mergeCell ref="P10:Q10"/>
    <mergeCell ref="C11:D11"/>
    <mergeCell ref="E11:H11"/>
    <mergeCell ref="P11:Q11"/>
    <mergeCell ref="C12:D12"/>
    <mergeCell ref="E12:H12"/>
    <mergeCell ref="P12:Q12"/>
    <mergeCell ref="C13:D13"/>
    <mergeCell ref="E13:H13"/>
    <mergeCell ref="P13:Q13"/>
    <mergeCell ref="C14:D14"/>
    <mergeCell ref="E14:H14"/>
    <mergeCell ref="P14:Q14"/>
    <mergeCell ref="C15:D15"/>
    <mergeCell ref="E15:H15"/>
    <mergeCell ref="P15:Q15"/>
    <mergeCell ref="C16:D16"/>
    <mergeCell ref="E16:H16"/>
    <mergeCell ref="P16:Q16"/>
    <mergeCell ref="C17:D17"/>
    <mergeCell ref="E17:H17"/>
    <mergeCell ref="P17:Q17"/>
    <mergeCell ref="C18:D18"/>
    <mergeCell ref="E18:H18"/>
    <mergeCell ref="P18:Q18"/>
    <mergeCell ref="C19:D19"/>
    <mergeCell ref="E19:H19"/>
    <mergeCell ref="P19:Q19"/>
    <mergeCell ref="C20:D20"/>
    <mergeCell ref="E20:H20"/>
    <mergeCell ref="P20:Q20"/>
    <mergeCell ref="C21:D21"/>
    <mergeCell ref="E21:H21"/>
    <mergeCell ref="P21:Q21"/>
    <mergeCell ref="C24:D24"/>
    <mergeCell ref="E24:H24"/>
    <mergeCell ref="P24:Q24"/>
    <mergeCell ref="C22:D22"/>
    <mergeCell ref="E22:H22"/>
    <mergeCell ref="P22:Q22"/>
    <mergeCell ref="C23:D23"/>
    <mergeCell ref="E23:H23"/>
    <mergeCell ref="P23:Q23"/>
  </mergeCells>
  <printOptions horizontalCentered="1" verticalCentered="1"/>
  <pageMargins left="0" right="0" top="0" bottom="0" header="0" footer="0"/>
  <pageSetup paperSize="9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cee0ba4-d471-4988-b646-1fe7263d4e43">TPEE2DEY6JZ4-434-120397</_dlc_DocId>
    <_dlc_DocIdUrl xmlns="7cee0ba4-d471-4988-b646-1fe7263d4e43">
      <Url>http://gpkspps.globse.com/projects/lsp2/_layouts/DocIdRedir.aspx?ID=TPEE2DEY6JZ4-434-120397</Url>
      <Description>TPEE2DEY6JZ4-434-120397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F1314E2FF732DA4DB387C2BFFC009B78" ma:contentTypeVersion="0" ma:contentTypeDescription="Создание документа." ma:contentTypeScope="" ma:versionID="2bd8a8297f715b8570ffdb8ef498e416">
  <xsd:schema xmlns:xsd="http://www.w3.org/2001/XMLSchema" xmlns:xs="http://www.w3.org/2001/XMLSchema" xmlns:p="http://schemas.microsoft.com/office/2006/metadata/properties" xmlns:ns2="7cee0ba4-d471-4988-b646-1fe7263d4e43" targetNamespace="http://schemas.microsoft.com/office/2006/metadata/properties" ma:root="true" ma:fieldsID="7f5ff911a4ab96c4e67b584a7ab89aec" ns2:_="">
    <xsd:import namespace="7cee0ba4-d471-4988-b646-1fe7263d4e4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ee0ba4-d471-4988-b646-1fe7263d4e4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B80240-D8E5-4D22-B22C-1CAB987FC4C8}"/>
</file>

<file path=customXml/itemProps2.xml><?xml version="1.0" encoding="utf-8"?>
<ds:datastoreItem xmlns:ds="http://schemas.openxmlformats.org/officeDocument/2006/customXml" ds:itemID="{1D42FD05-3255-4CCF-93EE-2BF2DA7B6B24}"/>
</file>

<file path=customXml/itemProps3.xml><?xml version="1.0" encoding="utf-8"?>
<ds:datastoreItem xmlns:ds="http://schemas.openxmlformats.org/officeDocument/2006/customXml" ds:itemID="{932999AC-5B8B-4868-BD63-BEA7DECA2987}"/>
</file>

<file path=customXml/itemProps4.xml><?xml version="1.0" encoding="utf-8"?>
<ds:datastoreItem xmlns:ds="http://schemas.openxmlformats.org/officeDocument/2006/customXml" ds:itemID="{B8973BA9-FE9F-4D03-A561-C48570ED05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42</vt:i4>
      </vt:variant>
      <vt:variant>
        <vt:lpstr>Именованные диапазоны</vt:lpstr>
      </vt:variant>
      <vt:variant>
        <vt:i4>42</vt:i4>
      </vt:variant>
    </vt:vector>
  </HeadingPairs>
  <TitlesOfParts>
    <vt:vector size="8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10 (2)</vt:lpstr>
      <vt:lpstr>'1'!Область_печати</vt:lpstr>
      <vt:lpstr>'10'!Область_печати</vt:lpstr>
      <vt:lpstr>'10 (2)'!Область_печати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'32'!Область_печати</vt:lpstr>
      <vt:lpstr>'33'!Область_печати</vt:lpstr>
      <vt:lpstr>'34'!Область_печати</vt:lpstr>
      <vt:lpstr>'35'!Область_печати</vt:lpstr>
      <vt:lpstr>'36'!Область_печати</vt:lpstr>
      <vt:lpstr>'37'!Область_печати</vt:lpstr>
      <vt:lpstr>'38'!Область_печати</vt:lpstr>
      <vt:lpstr>'39'!Область_печати</vt:lpstr>
      <vt:lpstr>'4'!Область_печати</vt:lpstr>
      <vt:lpstr>'40'!Область_печати</vt:lpstr>
      <vt:lpstr>'41'!Область_печати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Соколова Анна Юрьевна</dc:creator>
  <cp:lastModifiedBy>Родионов Георгий Александрович</cp:lastModifiedBy>
  <cp:lastPrinted>2017-01-27T15:12:29Z</cp:lastPrinted>
  <dcterms:created xsi:type="dcterms:W3CDTF">2014-08-29T12:56:45Z</dcterms:created>
  <dcterms:modified xsi:type="dcterms:W3CDTF">2017-01-27T15:15:16Z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73607a0d-49a7-492b-9b94-d0a2f0c17f15</vt:lpwstr>
  </property>
  <property fmtid="{D5CDD505-2E9C-101B-9397-08002B2CF9AE}" pid="3" name="ContentTypeId">
    <vt:lpwstr>0x010100F1314E2FF732DA4DB387C2BFFC009B78</vt:lpwstr>
  </property>
</Properties>
</file>