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25" windowWidth="21870" windowHeight="12075" tabRatio="686"/>
  </bookViews>
  <sheets>
    <sheet name="1" sheetId="2" r:id="rId1"/>
    <sheet name="2" sheetId="3" r:id="rId2"/>
    <sheet name="3" sheetId="30" r:id="rId3"/>
    <sheet name="4" sheetId="32" r:id="rId4"/>
    <sheet name="5" sheetId="31" r:id="rId5"/>
    <sheet name="6" sheetId="4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33" r:id="rId18"/>
    <sheet name="19" sheetId="17" r:id="rId19"/>
    <sheet name="20" sheetId="18" r:id="rId20"/>
    <sheet name="21" sheetId="19" r:id="rId21"/>
    <sheet name="22" sheetId="34" r:id="rId22"/>
    <sheet name="23" sheetId="20" r:id="rId23"/>
    <sheet name="24" sheetId="21" r:id="rId24"/>
    <sheet name="25" sheetId="22" r:id="rId25"/>
    <sheet name="26" sheetId="35" r:id="rId26"/>
    <sheet name="27" sheetId="23" r:id="rId27"/>
    <sheet name="28" sheetId="24" r:id="rId28"/>
    <sheet name="29" sheetId="25" r:id="rId29"/>
    <sheet name="30" sheetId="36" r:id="rId30"/>
    <sheet name="31" sheetId="26" r:id="rId31"/>
    <sheet name="32" sheetId="27" r:id="rId32"/>
    <sheet name="24 (2)" sheetId="38" state="hidden" r:id="rId33"/>
    <sheet name="17 (2)" sheetId="37" state="hidden" r:id="rId34"/>
    <sheet name="Лист1" sheetId="39" state="hidden" r:id="rId35"/>
  </sheets>
  <externalReferences>
    <externalReference r:id="rId36"/>
  </externalReferences>
  <definedNames>
    <definedName name="deltaX" localSheetId="9">[1]группа!#REF!</definedName>
    <definedName name="deltaX" localSheetId="10">[1]группа!#REF!</definedName>
    <definedName name="deltaX" localSheetId="11">[1]группа!#REF!</definedName>
    <definedName name="deltaX" localSheetId="12">[1]группа!#REF!</definedName>
    <definedName name="deltaX" localSheetId="13">[1]группа!#REF!</definedName>
    <definedName name="deltaX" localSheetId="14">[1]группа!#REF!</definedName>
    <definedName name="deltaX" localSheetId="15">[1]группа!#REF!</definedName>
    <definedName name="deltaX" localSheetId="16">[1]группа!#REF!</definedName>
    <definedName name="deltaX" localSheetId="33">[1]группа!#REF!</definedName>
    <definedName name="deltaX" localSheetId="17">[1]группа!#REF!</definedName>
    <definedName name="deltaX" localSheetId="18">[1]группа!#REF!</definedName>
    <definedName name="deltaX" localSheetId="19">[1]группа!#REF!</definedName>
    <definedName name="deltaX" localSheetId="20">[1]группа!#REF!</definedName>
    <definedName name="deltaX" localSheetId="21">[1]группа!#REF!</definedName>
    <definedName name="deltaX" localSheetId="22">[1]группа!#REF!</definedName>
    <definedName name="deltaX" localSheetId="23">[1]группа!#REF!</definedName>
    <definedName name="deltaX" localSheetId="32">[1]группа!#REF!</definedName>
    <definedName name="deltaX" localSheetId="24">[1]группа!#REF!</definedName>
    <definedName name="deltaX" localSheetId="25">[1]группа!#REF!</definedName>
    <definedName name="deltaX" localSheetId="26">[1]группа!#REF!</definedName>
    <definedName name="deltaX" localSheetId="27">[1]группа!#REF!</definedName>
    <definedName name="deltaX" localSheetId="28">[1]группа!#REF!</definedName>
    <definedName name="deltaX" localSheetId="2">[1]группа!#REF!</definedName>
    <definedName name="deltaX" localSheetId="29">[1]группа!#REF!</definedName>
    <definedName name="deltaX" localSheetId="30">[1]группа!#REF!</definedName>
    <definedName name="deltaX" localSheetId="31">[1]группа!#REF!</definedName>
    <definedName name="deltaX" localSheetId="3">[1]группа!#REF!</definedName>
    <definedName name="deltaX" localSheetId="4">[1]группа!#REF!</definedName>
    <definedName name="deltaX" localSheetId="5">[1]группа!#REF!</definedName>
    <definedName name="deltaX" localSheetId="6">[1]группа!#REF!</definedName>
    <definedName name="deltaX" localSheetId="7">[1]группа!#REF!</definedName>
    <definedName name="deltaX" localSheetId="8">[1]группа!#REF!</definedName>
    <definedName name="deltaX">[1]группа!#REF!</definedName>
    <definedName name="deltaY" localSheetId="9">[1]группа!#REF!</definedName>
    <definedName name="deltaY" localSheetId="10">[1]группа!#REF!</definedName>
    <definedName name="deltaY" localSheetId="11">[1]группа!#REF!</definedName>
    <definedName name="deltaY" localSheetId="12">[1]группа!#REF!</definedName>
    <definedName name="deltaY" localSheetId="13">[1]группа!#REF!</definedName>
    <definedName name="deltaY" localSheetId="14">[1]группа!#REF!</definedName>
    <definedName name="deltaY" localSheetId="15">[1]группа!#REF!</definedName>
    <definedName name="deltaY" localSheetId="16">[1]группа!#REF!</definedName>
    <definedName name="deltaY" localSheetId="33">[1]группа!#REF!</definedName>
    <definedName name="deltaY" localSheetId="17">[1]группа!#REF!</definedName>
    <definedName name="deltaY" localSheetId="18">[1]группа!#REF!</definedName>
    <definedName name="deltaY" localSheetId="19">[1]группа!#REF!</definedName>
    <definedName name="deltaY" localSheetId="20">[1]группа!#REF!</definedName>
    <definedName name="deltaY" localSheetId="21">[1]группа!#REF!</definedName>
    <definedName name="deltaY" localSheetId="22">[1]группа!#REF!</definedName>
    <definedName name="deltaY" localSheetId="23">[1]группа!#REF!</definedName>
    <definedName name="deltaY" localSheetId="32">[1]группа!#REF!</definedName>
    <definedName name="deltaY" localSheetId="24">[1]группа!#REF!</definedName>
    <definedName name="deltaY" localSheetId="25">[1]группа!#REF!</definedName>
    <definedName name="deltaY" localSheetId="26">[1]группа!#REF!</definedName>
    <definedName name="deltaY" localSheetId="27">[1]группа!#REF!</definedName>
    <definedName name="deltaY" localSheetId="28">[1]группа!#REF!</definedName>
    <definedName name="deltaY" localSheetId="2">[1]группа!#REF!</definedName>
    <definedName name="deltaY" localSheetId="29">[1]группа!#REF!</definedName>
    <definedName name="deltaY" localSheetId="30">[1]группа!#REF!</definedName>
    <definedName name="deltaY" localSheetId="31">[1]группа!#REF!</definedName>
    <definedName name="deltaY" localSheetId="3">[1]группа!#REF!</definedName>
    <definedName name="deltaY" localSheetId="4">[1]группа!#REF!</definedName>
    <definedName name="deltaY" localSheetId="5">[1]группа!#REF!</definedName>
    <definedName name="deltaY" localSheetId="6">[1]группа!#REF!</definedName>
    <definedName name="deltaY" localSheetId="7">[1]группа!#REF!</definedName>
    <definedName name="deltaY" localSheetId="8">[1]группа!#REF!</definedName>
    <definedName name="deltaY">[1]группа!#REF!</definedName>
    <definedName name="deltaZ" localSheetId="9">[1]группа!#REF!</definedName>
    <definedName name="deltaZ" localSheetId="10">[1]группа!#REF!</definedName>
    <definedName name="deltaZ" localSheetId="11">[1]группа!#REF!</definedName>
    <definedName name="deltaZ" localSheetId="12">[1]группа!#REF!</definedName>
    <definedName name="deltaZ" localSheetId="13">[1]группа!#REF!</definedName>
    <definedName name="deltaZ" localSheetId="14">[1]группа!#REF!</definedName>
    <definedName name="deltaZ" localSheetId="15">[1]группа!#REF!</definedName>
    <definedName name="deltaZ" localSheetId="16">[1]группа!#REF!</definedName>
    <definedName name="deltaZ" localSheetId="33">[1]группа!#REF!</definedName>
    <definedName name="deltaZ" localSheetId="17">[1]группа!#REF!</definedName>
    <definedName name="deltaZ" localSheetId="18">[1]группа!#REF!</definedName>
    <definedName name="deltaZ" localSheetId="19">[1]группа!#REF!</definedName>
    <definedName name="deltaZ" localSheetId="20">[1]группа!#REF!</definedName>
    <definedName name="deltaZ" localSheetId="21">[1]группа!#REF!</definedName>
    <definedName name="deltaZ" localSheetId="22">[1]группа!#REF!</definedName>
    <definedName name="deltaZ" localSheetId="23">[1]группа!#REF!</definedName>
    <definedName name="deltaZ" localSheetId="32">[1]группа!#REF!</definedName>
    <definedName name="deltaZ" localSheetId="24">[1]группа!#REF!</definedName>
    <definedName name="deltaZ" localSheetId="25">[1]группа!#REF!</definedName>
    <definedName name="deltaZ" localSheetId="26">[1]группа!#REF!</definedName>
    <definedName name="deltaZ" localSheetId="27">[1]группа!#REF!</definedName>
    <definedName name="deltaZ" localSheetId="28">[1]группа!#REF!</definedName>
    <definedName name="deltaZ" localSheetId="2">[1]группа!#REF!</definedName>
    <definedName name="deltaZ" localSheetId="29">[1]группа!#REF!</definedName>
    <definedName name="deltaZ" localSheetId="30">[1]группа!#REF!</definedName>
    <definedName name="deltaZ" localSheetId="31">[1]группа!#REF!</definedName>
    <definedName name="deltaZ" localSheetId="3">[1]группа!#REF!</definedName>
    <definedName name="deltaZ" localSheetId="4">[1]группа!#REF!</definedName>
    <definedName name="deltaZ" localSheetId="5">[1]группа!#REF!</definedName>
    <definedName name="deltaZ" localSheetId="6">[1]группа!#REF!</definedName>
    <definedName name="deltaZ" localSheetId="7">[1]группа!#REF!</definedName>
    <definedName name="deltaZ" localSheetId="8">[1]группа!#REF!</definedName>
    <definedName name="deltaZ">[1]группа!#REF!</definedName>
    <definedName name="X" localSheetId="9">[1]группа!#REF!</definedName>
    <definedName name="X" localSheetId="10">[1]группа!#REF!</definedName>
    <definedName name="X" localSheetId="11">[1]группа!#REF!</definedName>
    <definedName name="X" localSheetId="12">[1]группа!#REF!</definedName>
    <definedName name="X" localSheetId="13">[1]группа!#REF!</definedName>
    <definedName name="X" localSheetId="14">[1]группа!#REF!</definedName>
    <definedName name="X" localSheetId="15">[1]группа!#REF!</definedName>
    <definedName name="X" localSheetId="16">[1]группа!#REF!</definedName>
    <definedName name="X" localSheetId="33">[1]группа!#REF!</definedName>
    <definedName name="X" localSheetId="17">[1]группа!#REF!</definedName>
    <definedName name="X" localSheetId="18">[1]группа!#REF!</definedName>
    <definedName name="X" localSheetId="19">[1]группа!#REF!</definedName>
    <definedName name="X" localSheetId="20">[1]группа!#REF!</definedName>
    <definedName name="X" localSheetId="21">[1]группа!#REF!</definedName>
    <definedName name="X" localSheetId="22">[1]группа!#REF!</definedName>
    <definedName name="X" localSheetId="23">[1]группа!#REF!</definedName>
    <definedName name="X" localSheetId="32">[1]группа!#REF!</definedName>
    <definedName name="X" localSheetId="24">[1]группа!#REF!</definedName>
    <definedName name="X" localSheetId="25">[1]группа!#REF!</definedName>
    <definedName name="X" localSheetId="26">[1]группа!#REF!</definedName>
    <definedName name="X" localSheetId="27">[1]группа!#REF!</definedName>
    <definedName name="X" localSheetId="28">[1]группа!#REF!</definedName>
    <definedName name="X" localSheetId="2">[1]группа!#REF!</definedName>
    <definedName name="X" localSheetId="29">[1]группа!#REF!</definedName>
    <definedName name="X" localSheetId="30">[1]группа!#REF!</definedName>
    <definedName name="X" localSheetId="31">[1]группа!#REF!</definedName>
    <definedName name="X" localSheetId="3">[1]группа!#REF!</definedName>
    <definedName name="X" localSheetId="4">[1]группа!#REF!</definedName>
    <definedName name="X" localSheetId="5">[1]группа!#REF!</definedName>
    <definedName name="X" localSheetId="6">[1]группа!#REF!</definedName>
    <definedName name="X" localSheetId="7">[1]группа!#REF!</definedName>
    <definedName name="X" localSheetId="8">[1]группа!#REF!</definedName>
    <definedName name="X">[1]группа!#REF!</definedName>
    <definedName name="Дельта" localSheetId="9">[1]группа!#REF!</definedName>
    <definedName name="Дельта" localSheetId="10">[1]группа!#REF!</definedName>
    <definedName name="Дельта" localSheetId="11">[1]группа!#REF!</definedName>
    <definedName name="Дельта" localSheetId="12">[1]группа!#REF!</definedName>
    <definedName name="Дельта" localSheetId="13">[1]группа!#REF!</definedName>
    <definedName name="Дельта" localSheetId="14">[1]группа!#REF!</definedName>
    <definedName name="Дельта" localSheetId="15">[1]группа!#REF!</definedName>
    <definedName name="Дельта" localSheetId="16">[1]группа!#REF!</definedName>
    <definedName name="Дельта" localSheetId="33">[1]группа!#REF!</definedName>
    <definedName name="Дельта" localSheetId="17">[1]группа!#REF!</definedName>
    <definedName name="Дельта" localSheetId="18">[1]группа!#REF!</definedName>
    <definedName name="Дельта" localSheetId="19">[1]группа!#REF!</definedName>
    <definedName name="Дельта" localSheetId="20">[1]группа!#REF!</definedName>
    <definedName name="Дельта" localSheetId="21">[1]группа!#REF!</definedName>
    <definedName name="Дельта" localSheetId="22">[1]группа!#REF!</definedName>
    <definedName name="Дельта" localSheetId="23">[1]группа!#REF!</definedName>
    <definedName name="Дельта" localSheetId="32">[1]группа!#REF!</definedName>
    <definedName name="Дельта" localSheetId="24">[1]группа!#REF!</definedName>
    <definedName name="Дельта" localSheetId="25">[1]группа!#REF!</definedName>
    <definedName name="Дельта" localSheetId="26">[1]группа!#REF!</definedName>
    <definedName name="Дельта" localSheetId="27">[1]группа!#REF!</definedName>
    <definedName name="Дельта" localSheetId="28">[1]группа!#REF!</definedName>
    <definedName name="Дельта" localSheetId="2">[1]группа!#REF!</definedName>
    <definedName name="Дельта" localSheetId="29">[1]группа!#REF!</definedName>
    <definedName name="Дельта" localSheetId="30">[1]группа!#REF!</definedName>
    <definedName name="Дельта" localSheetId="31">[1]группа!#REF!</definedName>
    <definedName name="Дельта" localSheetId="3">[1]группа!#REF!</definedName>
    <definedName name="Дельта" localSheetId="4">[1]группа!#REF!</definedName>
    <definedName name="Дельта" localSheetId="5">[1]группа!#REF!</definedName>
    <definedName name="Дельта" localSheetId="6">[1]группа!#REF!</definedName>
    <definedName name="Дельта" localSheetId="7">[1]группа!#REF!</definedName>
    <definedName name="Дельта" localSheetId="8">[1]группа!#REF!</definedName>
    <definedName name="Дельта">[1]группа!#REF!</definedName>
    <definedName name="ДельтаX" localSheetId="33">[1]группа!#REF!</definedName>
    <definedName name="ДельтаX" localSheetId="17">[1]группа!#REF!</definedName>
    <definedName name="ДельтаX" localSheetId="21">[1]группа!#REF!</definedName>
    <definedName name="ДельтаX" localSheetId="32">[1]группа!#REF!</definedName>
    <definedName name="ДельтаX" localSheetId="25">[1]группа!#REF!</definedName>
    <definedName name="ДельтаX" localSheetId="2">[1]группа!#REF!</definedName>
    <definedName name="ДельтаX" localSheetId="29">[1]группа!#REF!</definedName>
    <definedName name="ДельтаX" localSheetId="3">[1]группа!#REF!</definedName>
    <definedName name="ДельтаX" localSheetId="4">[1]группа!#REF!</definedName>
    <definedName name="ДельтаX">[1]группа!#REF!</definedName>
    <definedName name="_xlnm.Print_Area" localSheetId="0">'1'!$A$2:$Q$35</definedName>
    <definedName name="_xlnm.Print_Area" localSheetId="9">'10'!$A$1:$V$28</definedName>
    <definedName name="_xlnm.Print_Area" localSheetId="10">'11'!$A$1:$V$28</definedName>
    <definedName name="_xlnm.Print_Area" localSheetId="11">'12'!$A$1:$V$28</definedName>
    <definedName name="_xlnm.Print_Area" localSheetId="12">'13'!$A$1:$V$28</definedName>
    <definedName name="_xlnm.Print_Area" localSheetId="13">'14'!$A$1:$V$28</definedName>
    <definedName name="_xlnm.Print_Area" localSheetId="14">'15'!$A$1:$V$28</definedName>
    <definedName name="_xlnm.Print_Area" localSheetId="15">'16'!$A$1:$V$28</definedName>
    <definedName name="_xlnm.Print_Area" localSheetId="16">'17'!$A$1:$V$28</definedName>
    <definedName name="_xlnm.Print_Area" localSheetId="33">'17 (2)'!$A$1:$V$21</definedName>
    <definedName name="_xlnm.Print_Area" localSheetId="17">'18'!$A$1:$V$28</definedName>
    <definedName name="_xlnm.Print_Area" localSheetId="18">'19'!$A$1:$V$28</definedName>
    <definedName name="_xlnm.Print_Area" localSheetId="1">'2'!$A$1:$V$28</definedName>
    <definedName name="_xlnm.Print_Area" localSheetId="19">'20'!$A$1:$V$28</definedName>
    <definedName name="_xlnm.Print_Area" localSheetId="20">'21'!$A$1:$V$28</definedName>
    <definedName name="_xlnm.Print_Area" localSheetId="21">'22'!$A$1:$V$28</definedName>
    <definedName name="_xlnm.Print_Area" localSheetId="22">'23'!$A$1:$V$28</definedName>
    <definedName name="_xlnm.Print_Area" localSheetId="23">'24'!$A$1:$V$28</definedName>
    <definedName name="_xlnm.Print_Area" localSheetId="32">'24 (2)'!$A$1:$V$28</definedName>
    <definedName name="_xlnm.Print_Area" localSheetId="24">'25'!$A$1:$V$28</definedName>
    <definedName name="_xlnm.Print_Area" localSheetId="25">'26'!$A$1:$V$28</definedName>
    <definedName name="_xlnm.Print_Area" localSheetId="26">'27'!$A$1:$V$28</definedName>
    <definedName name="_xlnm.Print_Area" localSheetId="27">'28'!$A$1:$V$28</definedName>
    <definedName name="_xlnm.Print_Area" localSheetId="28">'29'!$A$1:$V$28</definedName>
    <definedName name="_xlnm.Print_Area" localSheetId="2">'3'!$A$1:$V$28</definedName>
    <definedName name="_xlnm.Print_Area" localSheetId="29">'30'!$A$1:$V$28</definedName>
    <definedName name="_xlnm.Print_Area" localSheetId="30">'31'!$A$1:$V$28</definedName>
    <definedName name="_xlnm.Print_Area" localSheetId="31">'32'!$A$1:$V$28</definedName>
    <definedName name="_xlnm.Print_Area" localSheetId="3">'4'!$A$1:$V$28</definedName>
    <definedName name="_xlnm.Print_Area" localSheetId="4">'5'!$A$1:$V$28</definedName>
    <definedName name="_xlnm.Print_Area" localSheetId="5">'6'!$A$1:$V$28</definedName>
    <definedName name="_xlnm.Print_Area" localSheetId="6">'7'!$A$1:$V$28</definedName>
    <definedName name="_xlnm.Print_Area" localSheetId="7">'8'!$A$1:$V$28</definedName>
    <definedName name="_xlnm.Print_Area" localSheetId="8">'9'!$A$1:$V$28</definedName>
  </definedNames>
  <calcPr calcId="145621"/>
</workbook>
</file>

<file path=xl/calcChain.xml><?xml version="1.0" encoding="utf-8"?>
<calcChain xmlns="http://schemas.openxmlformats.org/spreadsheetml/2006/main">
  <c r="M11" i="25" l="1"/>
  <c r="M17" i="24"/>
  <c r="M24" i="6"/>
  <c r="M20" i="6"/>
  <c r="M12" i="32"/>
  <c r="M16" i="30"/>
  <c r="M10" i="36" l="1"/>
  <c r="M9" i="23"/>
  <c r="M18" i="35"/>
  <c r="M17" i="22"/>
  <c r="M9" i="34"/>
  <c r="M10" i="18"/>
  <c r="M10" i="12"/>
  <c r="M18" i="4"/>
  <c r="M10" i="32"/>
  <c r="M15" i="3"/>
  <c r="M18" i="26"/>
  <c r="M13" i="26"/>
  <c r="M24" i="36"/>
  <c r="M23" i="36"/>
  <c r="M13" i="36"/>
  <c r="M12" i="36"/>
  <c r="M11" i="36"/>
  <c r="M16" i="25"/>
  <c r="M9" i="25"/>
  <c r="M19" i="24"/>
  <c r="M15" i="24"/>
  <c r="M14" i="24"/>
  <c r="M13" i="24"/>
  <c r="M20" i="23"/>
  <c r="M19" i="23"/>
  <c r="M18" i="23"/>
  <c r="M17" i="23"/>
  <c r="M24" i="35"/>
  <c r="M23" i="35"/>
  <c r="M21" i="35"/>
  <c r="M20" i="35"/>
  <c r="M15" i="35"/>
  <c r="M12" i="35"/>
  <c r="M11" i="35"/>
  <c r="M10" i="35"/>
  <c r="M22" i="22"/>
  <c r="M21" i="22"/>
  <c r="M20" i="22"/>
  <c r="M19" i="22"/>
  <c r="M22" i="20"/>
  <c r="M21" i="20"/>
  <c r="M19" i="20"/>
  <c r="M14" i="20"/>
  <c r="M9" i="20"/>
  <c r="M23" i="34"/>
  <c r="M21" i="34"/>
  <c r="M20" i="34"/>
  <c r="M16" i="34"/>
  <c r="M15" i="34"/>
  <c r="M13" i="34"/>
  <c r="M21" i="19"/>
  <c r="M20" i="19"/>
  <c r="M19" i="19"/>
  <c r="M18" i="19"/>
  <c r="M13" i="19"/>
  <c r="M12" i="19"/>
  <c r="M11" i="19"/>
  <c r="M21" i="18"/>
  <c r="M19" i="18"/>
  <c r="M18" i="18"/>
  <c r="M15" i="18"/>
  <c r="M13" i="18"/>
  <c r="M12" i="18"/>
  <c r="M21" i="17"/>
  <c r="M20" i="17"/>
  <c r="M19" i="17"/>
  <c r="M18" i="17"/>
  <c r="M17" i="17"/>
  <c r="M16" i="17"/>
  <c r="M14" i="17"/>
  <c r="M24" i="33"/>
  <c r="M23" i="33"/>
  <c r="M20" i="33"/>
  <c r="M16" i="33"/>
  <c r="M15" i="33"/>
  <c r="M14" i="33"/>
  <c r="M17" i="16"/>
  <c r="M16" i="16"/>
  <c r="M15" i="16"/>
  <c r="M13" i="16"/>
  <c r="M11" i="16"/>
  <c r="M24" i="15"/>
  <c r="M23" i="15"/>
  <c r="M22" i="15"/>
  <c r="M20" i="15"/>
  <c r="M16" i="15"/>
  <c r="M11" i="15"/>
  <c r="M9" i="15"/>
  <c r="M22" i="14"/>
  <c r="M20" i="14"/>
  <c r="M17" i="14"/>
  <c r="M16" i="14"/>
  <c r="M18" i="13"/>
  <c r="M16" i="13"/>
  <c r="M17" i="12"/>
  <c r="M14" i="12"/>
  <c r="M16" i="11"/>
  <c r="M15" i="11"/>
  <c r="M11" i="11"/>
  <c r="M22" i="10"/>
  <c r="M19" i="10"/>
  <c r="M17" i="10"/>
  <c r="M20" i="8"/>
  <c r="M18" i="8"/>
  <c r="M14" i="8"/>
  <c r="M12" i="8"/>
  <c r="M23" i="7"/>
  <c r="M15" i="7"/>
  <c r="M12" i="7"/>
  <c r="M23" i="6"/>
  <c r="M20" i="4"/>
  <c r="M13" i="4"/>
  <c r="M12" i="4"/>
  <c r="M14" i="6"/>
  <c r="M11" i="6"/>
  <c r="M9" i="6"/>
  <c r="M22" i="31"/>
  <c r="M21" i="31"/>
  <c r="M20" i="31"/>
  <c r="M10" i="31"/>
  <c r="M9" i="31"/>
  <c r="M23" i="32"/>
  <c r="M22" i="32"/>
  <c r="M17" i="3"/>
  <c r="M12" i="15"/>
  <c r="M17" i="34" l="1"/>
  <c r="M12" i="34"/>
  <c r="M14" i="36" l="1"/>
  <c r="M17" i="27"/>
  <c r="R30" i="30"/>
  <c r="M13" i="3"/>
  <c r="M11" i="3" s="1"/>
  <c r="M14" i="35"/>
  <c r="M13" i="17"/>
  <c r="M22" i="16"/>
  <c r="M24" i="7"/>
  <c r="M15" i="6"/>
  <c r="M17" i="31"/>
  <c r="M14" i="32"/>
  <c r="M11" i="31" l="1"/>
  <c r="M17" i="32"/>
  <c r="M13" i="32"/>
  <c r="M14" i="19"/>
  <c r="M16" i="24"/>
  <c r="M12" i="24"/>
  <c r="M11" i="22"/>
  <c r="N24" i="38" l="1"/>
  <c r="N23" i="38"/>
  <c r="M22" i="38"/>
  <c r="M21" i="38"/>
  <c r="N16" i="38"/>
  <c r="N15" i="38"/>
  <c r="M14" i="38"/>
  <c r="M10" i="38" s="1"/>
  <c r="M13" i="21"/>
  <c r="M14" i="21"/>
  <c r="M10" i="21" l="1"/>
  <c r="M18" i="38"/>
  <c r="M36" i="30"/>
  <c r="M36" i="32"/>
  <c r="M35" i="31"/>
  <c r="M36" i="4"/>
  <c r="M31" i="6"/>
  <c r="M35" i="7"/>
  <c r="M35" i="8"/>
  <c r="M36" i="9"/>
  <c r="M36" i="10"/>
  <c r="M30" i="11"/>
  <c r="M35" i="13"/>
  <c r="M35" i="14"/>
  <c r="M35" i="15"/>
  <c r="M18" i="33"/>
  <c r="M10" i="33"/>
  <c r="M30" i="35"/>
  <c r="M35" i="36"/>
  <c r="M37" i="26"/>
  <c r="M13" i="22" l="1"/>
  <c r="M12" i="12"/>
  <c r="M23" i="24"/>
  <c r="M20" i="24"/>
  <c r="M13" i="23"/>
  <c r="M20" i="3"/>
  <c r="M13" i="25"/>
  <c r="M9" i="24" s="1"/>
  <c r="M22" i="35"/>
  <c r="M24" i="18"/>
  <c r="M22" i="17"/>
  <c r="M12" i="22"/>
  <c r="M20" i="12"/>
  <c r="M12" i="13"/>
  <c r="M21" i="12"/>
  <c r="M14" i="22"/>
  <c r="M9" i="22" l="1"/>
  <c r="E11" i="2" s="1"/>
  <c r="M48" i="37"/>
  <c r="M17" i="35"/>
  <c r="M43" i="37" l="1"/>
  <c r="M25" i="37"/>
  <c r="M21" i="37"/>
  <c r="M17" i="37"/>
  <c r="M45" i="37"/>
  <c r="M46" i="37"/>
  <c r="M13" i="37"/>
  <c r="M10" i="17"/>
  <c r="M20" i="18"/>
  <c r="M9" i="37"/>
  <c r="M17" i="19" l="1"/>
  <c r="M9" i="19" s="1"/>
  <c r="M15" i="19"/>
  <c r="M30" i="16"/>
  <c r="M14" i="13"/>
  <c r="M9" i="8"/>
  <c r="M23" i="3"/>
  <c r="M19" i="3"/>
  <c r="M18" i="3"/>
  <c r="M13" i="27" l="1"/>
  <c r="M10" i="27" s="1"/>
  <c r="M12" i="27"/>
  <c r="M22" i="26"/>
  <c r="M21" i="36"/>
  <c r="M20" i="36"/>
  <c r="M19" i="36"/>
  <c r="M16" i="36"/>
  <c r="M15" i="36"/>
  <c r="N25" i="24"/>
  <c r="N21" i="23"/>
  <c r="N15" i="21"/>
  <c r="N16" i="21"/>
  <c r="N25" i="19"/>
  <c r="N25" i="18"/>
  <c r="N19" i="30"/>
  <c r="M12" i="25"/>
  <c r="M35" i="25" s="1"/>
  <c r="M17" i="20"/>
  <c r="M13" i="20"/>
  <c r="M11" i="20"/>
  <c r="M35" i="20" s="1"/>
  <c r="M36" i="27" l="1"/>
</calcChain>
</file>

<file path=xl/sharedStrings.xml><?xml version="1.0" encoding="utf-8"?>
<sst xmlns="http://schemas.openxmlformats.org/spreadsheetml/2006/main" count="2071" uniqueCount="495">
  <si>
    <t>Лит.</t>
  </si>
  <si>
    <t>Ограничение</t>
  </si>
  <si>
    <t>Стр.</t>
  </si>
  <si>
    <t>Код статьи</t>
  </si>
  <si>
    <r>
      <t>m</t>
    </r>
    <r>
      <rPr>
        <i/>
        <vertAlign val="subscript"/>
        <sz val="12"/>
        <color theme="1"/>
        <rFont val="GOST 2.304 type A"/>
        <family val="2"/>
        <charset val="204"/>
      </rPr>
      <t>i</t>
    </r>
  </si>
  <si>
    <t>X</t>
  </si>
  <si>
    <t>Y</t>
  </si>
  <si>
    <t>Z</t>
  </si>
  <si>
    <t>изм.</t>
  </si>
  <si>
    <t>годности</t>
  </si>
  <si>
    <t>р-н</t>
  </si>
  <si>
    <t>Масса, т</t>
  </si>
  <si>
    <t>Плечо, м</t>
  </si>
  <si>
    <t>Нагрузка по ОСТ5Р.0206-2002</t>
  </si>
  <si>
    <t xml:space="preserve"> </t>
  </si>
  <si>
    <t>Секция</t>
  </si>
  <si>
    <t>Примечание</t>
  </si>
  <si>
    <t>Позиция</t>
  </si>
  <si>
    <t>Наименование</t>
  </si>
  <si>
    <t>Номер строки</t>
  </si>
  <si>
    <t>Код  ед. измерения</t>
  </si>
  <si>
    <t>Количество</t>
  </si>
  <si>
    <t>Масса, кг</t>
  </si>
  <si>
    <t>Коды</t>
  </si>
  <si>
    <t>Марка материала</t>
  </si>
  <si>
    <t>Вид работ</t>
  </si>
  <si>
    <t>Цех  этап</t>
  </si>
  <si>
    <t>Единицы</t>
  </si>
  <si>
    <t>Общая</t>
  </si>
  <si>
    <t>Покрытия</t>
  </si>
  <si>
    <t>Изготовление</t>
  </si>
  <si>
    <t>Блока (стап.)</t>
  </si>
  <si>
    <t>Конструкторская группа</t>
  </si>
  <si>
    <t>Стр.район</t>
  </si>
  <si>
    <t>Блок</t>
  </si>
  <si>
    <t>Ведомости заказа</t>
  </si>
  <si>
    <t>Обозначение                                     Код изделия или материала</t>
  </si>
  <si>
    <t>ПОДКРЕПЛЕНИЯ</t>
  </si>
  <si>
    <t>Полособульб 10 L = 593</t>
  </si>
  <si>
    <t>Полособульб 14б L = 261</t>
  </si>
  <si>
    <t>Полособульб 14б L = 391</t>
  </si>
  <si>
    <t>796</t>
  </si>
  <si>
    <t>Полособульб 14б L = 491</t>
  </si>
  <si>
    <t>Полособульб 14б L = 541</t>
  </si>
  <si>
    <t>Полособульб 14б L = 551</t>
  </si>
  <si>
    <t>Полособульб 14б L =560</t>
  </si>
  <si>
    <t>Полособульб 14б L = 591</t>
  </si>
  <si>
    <t>Полособульб 14б L = 619</t>
  </si>
  <si>
    <t>Полособульб 14б L = 645</t>
  </si>
  <si>
    <t>Полособульб 14б L = 742</t>
  </si>
  <si>
    <t>Полособульб  14б  L = 593</t>
  </si>
  <si>
    <t>Полособульб  14б  L = 896</t>
  </si>
  <si>
    <t>Труба 60x6 L = 150</t>
  </si>
  <si>
    <t>Труба 60x6 L = 180</t>
  </si>
  <si>
    <t>Труба 60x6 L = 200</t>
  </si>
  <si>
    <t>Труба 60x6 L = 220</t>
  </si>
  <si>
    <t>Труба 60x6 L = 250</t>
  </si>
  <si>
    <t>Труба 60x6 L = 260</t>
  </si>
  <si>
    <t>Труба 60x6 L = 270</t>
  </si>
  <si>
    <t>Труба 60x6 L = 290</t>
  </si>
  <si>
    <t>Труба 60x6 L = 320</t>
  </si>
  <si>
    <t>Труба 60x6 L = 335</t>
  </si>
  <si>
    <t>Труба 60x6 L = 340</t>
  </si>
  <si>
    <t>Труба 60x6 L = 370</t>
  </si>
  <si>
    <t>Труба 60x6 L = 380</t>
  </si>
  <si>
    <t>Труба 60x6 L = 400</t>
  </si>
  <si>
    <t>Труба 60x6 L = 420</t>
  </si>
  <si>
    <t>Труба 60x6 L = 460</t>
  </si>
  <si>
    <t>Труба 60x6 L = 480</t>
  </si>
  <si>
    <t>Труба 60x6 L = 490</t>
  </si>
  <si>
    <t>Труба 60x6 L = 540</t>
  </si>
  <si>
    <t>Труба 60x6 L = 550</t>
  </si>
  <si>
    <t>Труба 60x6 L = 600</t>
  </si>
  <si>
    <t>Труба 60x6 L = 610</t>
  </si>
  <si>
    <t>Труба 60x6 L = 630</t>
  </si>
  <si>
    <t>Труба 60x6 L = 670</t>
  </si>
  <si>
    <t>Труба 60x6 L = 690</t>
  </si>
  <si>
    <t>Труба 60x6 L = 780</t>
  </si>
  <si>
    <t>Труба 60x6 L = 913</t>
  </si>
  <si>
    <t>Труба 60x6 L = 970</t>
  </si>
  <si>
    <t>Труба 60x6 L = 1130</t>
  </si>
  <si>
    <t>Труба 60x6 L = 1221</t>
  </si>
  <si>
    <t>Труба 60x6 L = 1260</t>
  </si>
  <si>
    <t>Труба 60x6 L = 1265</t>
  </si>
  <si>
    <t>Труба 60x6 L = 1310</t>
  </si>
  <si>
    <t>Труба 60х6 L = 1420</t>
  </si>
  <si>
    <t>Труба 60x6 L = 486</t>
  </si>
  <si>
    <t>Труба 80x6 L =220</t>
  </si>
  <si>
    <t>Труба 80x6 L = 71</t>
  </si>
  <si>
    <t>Труба 80x6 L = 130</t>
  </si>
  <si>
    <t>Труба 80x6 L = 132</t>
  </si>
  <si>
    <t>Труба 80x6 L = 190</t>
  </si>
  <si>
    <t>Труба 80x6 L = 200</t>
  </si>
  <si>
    <t>Труба 80x6 L = 210</t>
  </si>
  <si>
    <t>Труба 80x6 L = 215</t>
  </si>
  <si>
    <t>Труба 80x6 L = 230</t>
  </si>
  <si>
    <t>Труба 80x6 L = 250</t>
  </si>
  <si>
    <t>Труба 80x6 L = 260</t>
  </si>
  <si>
    <t>Труба 80x6 L = 300</t>
  </si>
  <si>
    <t>Труба 80x6 L = 340</t>
  </si>
  <si>
    <t>Труба 80x6 L = 350</t>
  </si>
  <si>
    <t>Труба 80x6 L = 364</t>
  </si>
  <si>
    <t>Труба 80x6 L = 370</t>
  </si>
  <si>
    <t>Труба 80x6 L = 374</t>
  </si>
  <si>
    <t>Труба 80x6 L = 380</t>
  </si>
  <si>
    <t>Труба 80x6 L = 406</t>
  </si>
  <si>
    <t>Труба 80x6 L = 420</t>
  </si>
  <si>
    <t>Труба 80x6 L = 430</t>
  </si>
  <si>
    <t>Труба 80x6 L = 450</t>
  </si>
  <si>
    <t>Труба 80x6 L = 455</t>
  </si>
  <si>
    <t>Труба 80x6 L = 460</t>
  </si>
  <si>
    <t>Труба 80x6 L = 490</t>
  </si>
  <si>
    <t>Труба 80x6 L = 510</t>
  </si>
  <si>
    <t>Труба 80x6 L = 520</t>
  </si>
  <si>
    <t>Труба 80x6 L = 525</t>
  </si>
  <si>
    <t>Труба 80x6 L = 532</t>
  </si>
  <si>
    <t>Труба 80x6 L = 540</t>
  </si>
  <si>
    <t>Труба 80x6 L = 550</t>
  </si>
  <si>
    <t>Труба 80x6 L = 600</t>
  </si>
  <si>
    <t>Труба 80x6 L = 635</t>
  </si>
  <si>
    <t>Труба 80x6 L = 650</t>
  </si>
  <si>
    <t>Труба 80x6 L = 680</t>
  </si>
  <si>
    <t>Труба 80x6 L = 770</t>
  </si>
  <si>
    <t>Труба 80x6 L = 780</t>
  </si>
  <si>
    <t>Труба 80x6 L = 790</t>
  </si>
  <si>
    <t>Труба 80x6 L = 824</t>
  </si>
  <si>
    <t>Труба 80x6 L = 865</t>
  </si>
  <si>
    <t>Труба 80x6 L = 880</t>
  </si>
  <si>
    <t>Труба 80x6 L = 950</t>
  </si>
  <si>
    <t>Труба 80x6 L = 965</t>
  </si>
  <si>
    <t>Труба 80x6 L = 982</t>
  </si>
  <si>
    <t>Труба 80x6 L = 1000</t>
  </si>
  <si>
    <t>Труба 80x6 L = 1002</t>
  </si>
  <si>
    <t>Труба 80x6 L = 1077</t>
  </si>
  <si>
    <t>Труба 80x6 L = 1080</t>
  </si>
  <si>
    <t>Труба 80x6 L = 1120</t>
  </si>
  <si>
    <t>Труба 80x6 L = 1135</t>
  </si>
  <si>
    <t>Труба 80x6 L = 1147</t>
  </si>
  <si>
    <t>Труба 80x6 L = 1190</t>
  </si>
  <si>
    <t>Труба 80x6 L = 1210</t>
  </si>
  <si>
    <t>Труба 80x6 L = 1240</t>
  </si>
  <si>
    <t>Труба 80x6 L = 1250</t>
  </si>
  <si>
    <t>Труба 80x6 L = 1290</t>
  </si>
  <si>
    <t>Труба 80x6 L = 1340</t>
  </si>
  <si>
    <t>Труба 80x6 L = 1380</t>
  </si>
  <si>
    <t>Труба 80x6 L = 1398</t>
  </si>
  <si>
    <t>Труба 80x6 L = 1414</t>
  </si>
  <si>
    <t>Труба 80x6 L = 1435</t>
  </si>
  <si>
    <t>Труба 80x6 L = 1460</t>
  </si>
  <si>
    <t>Труба 80x6 L = 1477</t>
  </si>
  <si>
    <t>Труба 80x6 L = 1485</t>
  </si>
  <si>
    <t>Труба 80x6 L = 1545</t>
  </si>
  <si>
    <t>Труба 80x6 L = 1570</t>
  </si>
  <si>
    <t>Труба 80x6 L = 1583</t>
  </si>
  <si>
    <t>Труба 80x6 L = 1600</t>
  </si>
  <si>
    <t>Труба 80x6 L = 1620</t>
  </si>
  <si>
    <t>Труба 80x6 L = 1623</t>
  </si>
  <si>
    <t>Труба 80x6 L = 1650</t>
  </si>
  <si>
    <t>Труба 80x6 L = 1830</t>
  </si>
  <si>
    <t>Труба 80x6 L = 1940</t>
  </si>
  <si>
    <t>Труба 80x6 L = 2005</t>
  </si>
  <si>
    <t>Труба 80x6 L = 2150</t>
  </si>
  <si>
    <t>Труба 80x6 L = 2233</t>
  </si>
  <si>
    <t>Труба 80x6 L = 2260</t>
  </si>
  <si>
    <t>Труба 80x6 L = 2298</t>
  </si>
  <si>
    <t>Труба 80x6 L = 2350</t>
  </si>
  <si>
    <t>Труба 80x6 L = 2420</t>
  </si>
  <si>
    <t>Труба 80x6 L = 2441</t>
  </si>
  <si>
    <t>Труба 80x6 L = 2560</t>
  </si>
  <si>
    <t>Труба 80x6 L = 2580</t>
  </si>
  <si>
    <t>Труба 80x6 L = 2990</t>
  </si>
  <si>
    <t>Труба 80x6 L = 3103</t>
  </si>
  <si>
    <t>Труба 80x6 L = 3970</t>
  </si>
  <si>
    <t>Труба 100x6 L = 160</t>
  </si>
  <si>
    <t>Труба 100x6 L = 192</t>
  </si>
  <si>
    <t>Труба 100x6 L = 218</t>
  </si>
  <si>
    <t>Труба 100x6 L = 220</t>
  </si>
  <si>
    <t>Труба 100x6 L = 340</t>
  </si>
  <si>
    <t>Труба 100x6 L = 356</t>
  </si>
  <si>
    <t>Труба 100x6 L = 456</t>
  </si>
  <si>
    <t>Труба 100x6 L = 524</t>
  </si>
  <si>
    <t>Труба 100x6 L = 567</t>
  </si>
  <si>
    <t>Труба 100x6 L = 638</t>
  </si>
  <si>
    <t>Труба 100x6 L = 682</t>
  </si>
  <si>
    <t>Труба 100x6 L = 750</t>
  </si>
  <si>
    <t>Труба 100x6 L = 751</t>
  </si>
  <si>
    <t>Труба 100x6 L = 847</t>
  </si>
  <si>
    <t>Труба 100x6 L = 880</t>
  </si>
  <si>
    <t>Труба 100x6 L = 1002</t>
  </si>
  <si>
    <t>Труба 100x6 L = 1165</t>
  </si>
  <si>
    <t>Труба 100x6 L = 1240</t>
  </si>
  <si>
    <t>Труба 100x6 L = 1250</t>
  </si>
  <si>
    <t>Труба 100x6 L = 1480</t>
  </si>
  <si>
    <t>Труба 100x6 L = 1760</t>
  </si>
  <si>
    <t>Труба 100x6 L = 1930</t>
  </si>
  <si>
    <t>Труба 100x6 L = 2030</t>
  </si>
  <si>
    <t>Труба 100x6 L = 2160</t>
  </si>
  <si>
    <t>Труба 100x6 L = 2223</t>
  </si>
  <si>
    <t>Труба 100x6 L = 2250</t>
  </si>
  <si>
    <t>Труба 100x6 L = 2260</t>
  </si>
  <si>
    <t>Труба 100x6 L = 2300</t>
  </si>
  <si>
    <t>Труба 100x6 L = 2320</t>
  </si>
  <si>
    <t>Труба 100x6 L = 2350</t>
  </si>
  <si>
    <t>Труба 100x6 L = 2360</t>
  </si>
  <si>
    <t>Труба 100x6 L = 2380</t>
  </si>
  <si>
    <t>Труба 100x6 L = 2690</t>
  </si>
  <si>
    <t>Труба 100x6 L = 2730</t>
  </si>
  <si>
    <t>Труба 100x6 L = 2780</t>
  </si>
  <si>
    <t>Труба 100x6 L = 2870</t>
  </si>
  <si>
    <t>Труба 100x6 L = 2930</t>
  </si>
  <si>
    <t>Труба 100x6 L = 3080</t>
  </si>
  <si>
    <t>Труба 100x6 L = 3490</t>
  </si>
  <si>
    <t>Труба 100x6 L = 4130</t>
  </si>
  <si>
    <t>Труба 100x6 L = 4850</t>
  </si>
  <si>
    <t>Труба 100х6 L = 175</t>
  </si>
  <si>
    <t>Труба 100х6 L = 180</t>
  </si>
  <si>
    <t>Труба 100х6 L = 220</t>
  </si>
  <si>
    <t>Труба 100х6 L = 250</t>
  </si>
  <si>
    <t>Труба 100х6 L = 275</t>
  </si>
  <si>
    <t>Труба 100х6 L = 300</t>
  </si>
  <si>
    <t>Труба 100х6 L = 360</t>
  </si>
  <si>
    <t>Труба 100х6 L = 370</t>
  </si>
  <si>
    <t>Труба 100х6 L = 430</t>
  </si>
  <si>
    <t>Труба 100х6 L = 500</t>
  </si>
  <si>
    <t>Труба 100х6 L = 507</t>
  </si>
  <si>
    <t>Труба 100х6 L = 530</t>
  </si>
  <si>
    <t>Труба 100х6 L = 750</t>
  </si>
  <si>
    <t>Труба 100х6 L = 1142</t>
  </si>
  <si>
    <t>Труба 100х6 L = 1150</t>
  </si>
  <si>
    <t>Труба 100х6 L = 1495</t>
  </si>
  <si>
    <t>Труба 100х6 L = 1520</t>
  </si>
  <si>
    <t>Труба 100х6 L = 1600</t>
  </si>
  <si>
    <t>Труба 100х6 L = 1950</t>
  </si>
  <si>
    <t>Труба 100х6 L = 2150</t>
  </si>
  <si>
    <t>Труба 100х6 L = 2233</t>
  </si>
  <si>
    <t>Труба 100х6 L = 3085</t>
  </si>
  <si>
    <t>Труба 100х6 L = 3091</t>
  </si>
  <si>
    <t>Труба 100х6 L = 5300</t>
  </si>
  <si>
    <t>Труба 100х6 L = 6650</t>
  </si>
  <si>
    <t>Труба 120x6 L = 2320</t>
  </si>
  <si>
    <t>Труба 120x6 L = 3000</t>
  </si>
  <si>
    <t>Труба 120x6 L = 3600</t>
  </si>
  <si>
    <t>Труба 120x6 L = 3787</t>
  </si>
  <si>
    <t>Труба 120x6 L = 3800</t>
  </si>
  <si>
    <t>Швеллер 10П  L = 280</t>
  </si>
  <si>
    <t>Швеллер 10П  L = 310</t>
  </si>
  <si>
    <t>Швеллер 10П  L = 480</t>
  </si>
  <si>
    <t>Швеллер 10П  L = 590</t>
  </si>
  <si>
    <t>Швеллер 10П, L=800</t>
  </si>
  <si>
    <t>Швеллер 12П  L = 225</t>
  </si>
  <si>
    <t>Швеллер 12П  L = 300</t>
  </si>
  <si>
    <t>Швеллер 12П  L = 560</t>
  </si>
  <si>
    <t>Швеллер 12П  L = 1583</t>
  </si>
  <si>
    <t>Швеллер 12П  L = 1600</t>
  </si>
  <si>
    <t>Швеллер 12П  L = 1700</t>
  </si>
  <si>
    <t>Швеллер 12П  L = 1830</t>
  </si>
  <si>
    <t>Швеллер 12П  L = 2209</t>
  </si>
  <si>
    <t>Швеллер 12П  L = 2260</t>
  </si>
  <si>
    <t>Швеллер 12П  L = 3065</t>
  </si>
  <si>
    <t>Швеллер 14П  L = 200</t>
  </si>
  <si>
    <t>Швеллер 14П  L = 505</t>
  </si>
  <si>
    <t>Швеллер 14П  L = 1600</t>
  </si>
  <si>
    <t>Швеллер 14П  L = 2260</t>
  </si>
  <si>
    <t>Швеллер 14П  L = 2350</t>
  </si>
  <si>
    <t>Швеллер 14П  L = 2790</t>
  </si>
  <si>
    <t>Швеллер 14П  L = 2870</t>
  </si>
  <si>
    <t>Швеллер 14П  L = 3169</t>
  </si>
  <si>
    <t>Швеллер 14П  L = 3450</t>
  </si>
  <si>
    <t>Швеллер 14П  L = 4150</t>
  </si>
  <si>
    <t>Швеллер 14П  L = 4850</t>
  </si>
  <si>
    <t>Уголок 50х5  L =500</t>
  </si>
  <si>
    <t>Уголок 50х5  L = 100</t>
  </si>
  <si>
    <t>Уголок 50х5  L = 120</t>
  </si>
  <si>
    <t>Уголок 50х5  L = 125</t>
  </si>
  <si>
    <t>Уголок 50х5  L = 150</t>
  </si>
  <si>
    <t>Уголок 50х5  L = 180</t>
  </si>
  <si>
    <t>Уголок 50х5  L = 200</t>
  </si>
  <si>
    <t>Уголок 50х5  L = 210</t>
  </si>
  <si>
    <t>Уголок 50х5  L = 220</t>
  </si>
  <si>
    <t>Уголок 50х5  L = 250</t>
  </si>
  <si>
    <t>Уголок 50х5  L = 290</t>
  </si>
  <si>
    <t>Уголок 50х5  L = 350</t>
  </si>
  <si>
    <t>Уголок 50х5  L = 375</t>
  </si>
  <si>
    <t>Уголок 63х6  L = 100</t>
  </si>
  <si>
    <t>Уголок 63х6  L = 150</t>
  </si>
  <si>
    <t>Уголок 63х6  L = 170</t>
  </si>
  <si>
    <t>Уголок 63х6  L = 180</t>
  </si>
  <si>
    <t>Уголок 63х6  L = 200</t>
  </si>
  <si>
    <t>Уголок 63х6  L = 220</t>
  </si>
  <si>
    <t>Уголок 63х6  L = 230</t>
  </si>
  <si>
    <t>Уголок 63х6  L = 255</t>
  </si>
  <si>
    <t>Уголок 63х6  L = 270</t>
  </si>
  <si>
    <t>Уголок 63х6  L = 290</t>
  </si>
  <si>
    <t>Уголок 63х6  L = 340</t>
  </si>
  <si>
    <t>Уголок 63х6  L = 360</t>
  </si>
  <si>
    <t>Уголок 63х6  L = 380</t>
  </si>
  <si>
    <t>Уголок 63х6  L = 460</t>
  </si>
  <si>
    <t>Уголок 63х6  L = 550</t>
  </si>
  <si>
    <t>Уголок 63х6  L = 600</t>
  </si>
  <si>
    <t>Уголок 63х6  L = 650</t>
  </si>
  <si>
    <t>Уголок 63х6  L = 758</t>
  </si>
  <si>
    <t>Уголок 63х6  L = 1189</t>
  </si>
  <si>
    <t>Уголок 63х6  L = 1900</t>
  </si>
  <si>
    <t>Уголок 63х6  L = 1170</t>
  </si>
  <si>
    <t>Уголок 100х6.5  L = 250</t>
  </si>
  <si>
    <t>Уголок 100х6.5  L = 400</t>
  </si>
  <si>
    <t>Уголок 100х6.5  L = 600</t>
  </si>
  <si>
    <t>Лист 4x54x54</t>
  </si>
  <si>
    <t>Лист 4х74х74</t>
  </si>
  <si>
    <t>Лист 4х94х94</t>
  </si>
  <si>
    <t>Лист 4x110x135</t>
  </si>
  <si>
    <t>Лист 4x114x114</t>
  </si>
  <si>
    <t>Кница 6х50х50</t>
  </si>
  <si>
    <t>Лист 6x50x340</t>
  </si>
  <si>
    <t>Лист 6x60x74</t>
  </si>
  <si>
    <t>Лист 6x70x340</t>
  </si>
  <si>
    <t>Лист 6x80x380</t>
  </si>
  <si>
    <t>Лист 6x100x594</t>
  </si>
  <si>
    <t>Лист 6x120x380</t>
  </si>
  <si>
    <t>Лист 6x130x740</t>
  </si>
  <si>
    <t>Лист 6х75х120</t>
  </si>
  <si>
    <t>Лист 6х110х150</t>
  </si>
  <si>
    <t>Лист 6х150х150</t>
  </si>
  <si>
    <t>Лист 6х160х160</t>
  </si>
  <si>
    <t>Бракета 6x120x310</t>
  </si>
  <si>
    <t>Бракета 6x120x660</t>
  </si>
  <si>
    <t>Бракета 8x120x200</t>
  </si>
  <si>
    <t>Бракета 8х50х200</t>
  </si>
  <si>
    <t>Кница 8х150х300</t>
  </si>
  <si>
    <t>Кница 8х200х400</t>
  </si>
  <si>
    <t>Кница 8х250х500</t>
  </si>
  <si>
    <t>Кница 10х123х624</t>
  </si>
  <si>
    <t>Кница 10х140х531</t>
  </si>
  <si>
    <t>Кница 10х150х150</t>
  </si>
  <si>
    <t>Кница 10х180х515</t>
  </si>
  <si>
    <t>Кница 10х300х424</t>
  </si>
  <si>
    <t>Кница 10х400х515</t>
  </si>
  <si>
    <t>Кница 10х831х1120</t>
  </si>
  <si>
    <t>Бракета 10х180х1064</t>
  </si>
  <si>
    <t>Заделка 10х85х110</t>
  </si>
  <si>
    <t>Лист 10x100x200</t>
  </si>
  <si>
    <t>Лист 10x140x200</t>
  </si>
  <si>
    <t>Лист 10x140x230</t>
  </si>
  <si>
    <t>Лист 10x140x320</t>
  </si>
  <si>
    <t>Лист 10x150x300</t>
  </si>
  <si>
    <t>Лист 10x200x200</t>
  </si>
  <si>
    <t>Лист 10x200x300</t>
  </si>
  <si>
    <t>Лист 10x200x350</t>
  </si>
  <si>
    <t>Лист 10x230x300</t>
  </si>
  <si>
    <t>Лист 10x300x300</t>
  </si>
  <si>
    <t>Лист 10x300x330</t>
  </si>
  <si>
    <t>Лист 10x300x400</t>
  </si>
  <si>
    <t>Лист 10x300x500</t>
  </si>
  <si>
    <t>Лист 10x300x530</t>
  </si>
  <si>
    <t>Платик 10х100х100</t>
  </si>
  <si>
    <t>Платик 10х100х150</t>
  </si>
  <si>
    <t>Платик 10х150х150</t>
  </si>
  <si>
    <t>Платик 10х170х170</t>
  </si>
  <si>
    <t>Платик 10х300х325</t>
  </si>
  <si>
    <t>Платик 10х325х405</t>
  </si>
  <si>
    <t>Платик 10х325х650</t>
  </si>
  <si>
    <t>Платик 10х540х600</t>
  </si>
  <si>
    <t>ОПОРЫ</t>
  </si>
  <si>
    <t>ОПОРА SF-18-11</t>
  </si>
  <si>
    <t>4550-50.362159.005-011</t>
  </si>
  <si>
    <t>ОПОРА SF-18-138</t>
  </si>
  <si>
    <t>4550-50.362159.005-138</t>
  </si>
  <si>
    <t>ОПОРА SF-18-02</t>
  </si>
  <si>
    <t>4550-50.362159.005-002</t>
  </si>
  <si>
    <t>ОПОРА SF-18-84</t>
  </si>
  <si>
    <t>4550-50.362159.005-084</t>
  </si>
  <si>
    <t>ОПОРА SF-18-83</t>
  </si>
  <si>
    <t>4550-50.362159.005-083</t>
  </si>
  <si>
    <t>ОПОРА SF-38а-28</t>
  </si>
  <si>
    <t>4550-50.363159.106.028</t>
  </si>
  <si>
    <t>ОПОРА SF-18-16</t>
  </si>
  <si>
    <t>4550-50.362159.005-016</t>
  </si>
  <si>
    <t>ОПОРА SF-18-69</t>
  </si>
  <si>
    <t>4550-50.362159.005-069</t>
  </si>
  <si>
    <t>ОПОРА SF-18-62</t>
  </si>
  <si>
    <t>4550-50.362159.005-062</t>
  </si>
  <si>
    <t>ОПОРА SF-18-03</t>
  </si>
  <si>
    <t>4550-50.362159.005-003</t>
  </si>
  <si>
    <t>ОПОРА SF-18-91</t>
  </si>
  <si>
    <t>4550-50.362159.005-091</t>
  </si>
  <si>
    <t>ОПОРА SF-18-96</t>
  </si>
  <si>
    <t>4550-50.362159.005-096</t>
  </si>
  <si>
    <t>ОПОРА SF-18-95</t>
  </si>
  <si>
    <t>4550-50.362159.005-095</t>
  </si>
  <si>
    <t>ОПОРА SF-18-102</t>
  </si>
  <si>
    <t>4550-50.362159.005-102</t>
  </si>
  <si>
    <t>ОПОРА SF-18-103</t>
  </si>
  <si>
    <t>4550-50.362159.005-103</t>
  </si>
  <si>
    <t>ОПОРА SF-18-06</t>
  </si>
  <si>
    <t>4550-50.362159.005-006</t>
  </si>
  <si>
    <t>ОПОРА SF-18-09</t>
  </si>
  <si>
    <t>4550-50.362159.005-009</t>
  </si>
  <si>
    <t>ОПОРА SF-21а-18</t>
  </si>
  <si>
    <t>4550-50.363159.021-018</t>
  </si>
  <si>
    <t>ОПОРА SF-18-97</t>
  </si>
  <si>
    <t>4550-50.362159.005-097</t>
  </si>
  <si>
    <t>ОПОРА SF-18-17</t>
  </si>
  <si>
    <t>4550-50.362159.005-017</t>
  </si>
  <si>
    <t>ОПОРА SF-18-93</t>
  </si>
  <si>
    <t>4550-50.362159.005-093</t>
  </si>
  <si>
    <t>ОПОРА SF-18-13</t>
  </si>
  <si>
    <t>4550-50.362159.005-013</t>
  </si>
  <si>
    <t>ОПОРА SF-18-94</t>
  </si>
  <si>
    <t>4550-50.362159.005-094</t>
  </si>
  <si>
    <t>ОПОРА SF-18-85</t>
  </si>
  <si>
    <t>4550-50.362159.005-085</t>
  </si>
  <si>
    <t>ОПОРА SF-18-05</t>
  </si>
  <si>
    <t>4550-50.362159.005-005</t>
  </si>
  <si>
    <t>ОПОРА SF-18-12</t>
  </si>
  <si>
    <t>4550-50.362159.005-012</t>
  </si>
  <si>
    <t>ОПОРА SF-38а-26</t>
  </si>
  <si>
    <t>4550-50.363159.106.026</t>
  </si>
  <si>
    <t>ОПОРА SF-38а-24</t>
  </si>
  <si>
    <t>4550-50.363159.106.024</t>
  </si>
  <si>
    <t>ОПОРА SF-38а-22</t>
  </si>
  <si>
    <t>4550-50.363159.106.022</t>
  </si>
  <si>
    <t>ОПОРА SF-38а-21</t>
  </si>
  <si>
    <t>4550-50.363159.106.021</t>
  </si>
  <si>
    <t>Полособульб несимм. 14б ГОСТ 21937-76</t>
  </si>
  <si>
    <t>-</t>
  </si>
  <si>
    <t>(Сталь - D32 Правила РС, ГОСТ 52927 - 2008)</t>
  </si>
  <si>
    <t>Полособульб несимм. 10 ГОСТ 21937-76</t>
  </si>
  <si>
    <t>Труба 60х60х6 ГОСТ 8639-82</t>
  </si>
  <si>
    <t>В20 ГОСТ 13633-86</t>
  </si>
  <si>
    <t>166</t>
  </si>
  <si>
    <t>Труба 80х80х6 ГОСТ 8639-82</t>
  </si>
  <si>
    <t>Труба 80x6 L = 1150</t>
  </si>
  <si>
    <t>Труба 100х100х6 ГОСТ 8639-82</t>
  </si>
  <si>
    <t>Труба 100х6 L = 2932</t>
  </si>
  <si>
    <t>Труба 120х120х6 ГОСТ 8639-82</t>
  </si>
  <si>
    <t>Швеллер 10П ГОСТ 8240-97</t>
  </si>
  <si>
    <t>Ст3сп ГОСТ 535-2005</t>
  </si>
  <si>
    <t>Швеллер 12П ГОСТ 8240-97</t>
  </si>
  <si>
    <t>Уголок 63х63х6 ГОСТ 8509-93</t>
  </si>
  <si>
    <t>Уголок 50х50х5 ГОСТ 8509-93</t>
  </si>
  <si>
    <t>РС А Правила РС ГОСТ Р 52927-2008</t>
  </si>
  <si>
    <t>Уголок 100х100х6,5 ГОСТ 8509-93</t>
  </si>
  <si>
    <t>Уголок 100х6,.5  L = 200</t>
  </si>
  <si>
    <t>Лист 4х1600х6000 ГОСТ 19903-74</t>
  </si>
  <si>
    <t>Лист 6х1600х6000 ГОСТ 19903-74</t>
  </si>
  <si>
    <t>Лист 8х1600х6000 ГОСТ 19903-74</t>
  </si>
  <si>
    <t>Лист 10х2400х10000 ГОСТ 19903-74</t>
  </si>
  <si>
    <t>РС D36 Правила РС ГОСТ Р 52927-2008</t>
  </si>
  <si>
    <t>Лист 10х1600х6000 ГОСТ 19903-74</t>
  </si>
  <si>
    <t>РС В Правила РС ГОСТ Р 52927-2008</t>
  </si>
  <si>
    <t>Болт М12-6g х 110.46 Хим.фос.прм.</t>
  </si>
  <si>
    <t>ГОСТ 7798-70</t>
  </si>
  <si>
    <t>Гайка М12 – 6Н.4 Хим.фос.прм.</t>
  </si>
  <si>
    <t>ГОСТ 5915-70</t>
  </si>
  <si>
    <t>Швеллер 14П ГОСТ 8240-97</t>
  </si>
  <si>
    <t>010203</t>
  </si>
  <si>
    <t>РС D32</t>
  </si>
  <si>
    <t>В20</t>
  </si>
  <si>
    <t>Ст3сп</t>
  </si>
  <si>
    <t>РС А</t>
  </si>
  <si>
    <t>РС В</t>
  </si>
  <si>
    <t>РС D36</t>
  </si>
  <si>
    <t>БЫЛО</t>
  </si>
  <si>
    <t>СТАЛО</t>
  </si>
  <si>
    <t>Швеллер 14П  L = 870</t>
  </si>
  <si>
    <t>НОВЫЕ</t>
  </si>
  <si>
    <t>Труба 100х6 L = 1485</t>
  </si>
  <si>
    <t>Швеллер 12П  L = 1484</t>
  </si>
  <si>
    <t>исп. 244</t>
  </si>
  <si>
    <t>исп. 191</t>
  </si>
  <si>
    <t>Труба 80x6 L = 1730</t>
  </si>
  <si>
    <t>Труба 80x6 Lзаг = 947</t>
  </si>
  <si>
    <t>Кница 6x100x100</t>
  </si>
  <si>
    <t>Труба 100х6 L = 3163</t>
  </si>
  <si>
    <t>Труба 80x6 L = 4700</t>
  </si>
  <si>
    <t>Труба 100x6 L = 2221</t>
  </si>
  <si>
    <t>Труба 100x6 L = 2240</t>
  </si>
  <si>
    <t>Труба 100х6 L = 3310</t>
  </si>
  <si>
    <t>ОПОРА SF-21-34</t>
  </si>
  <si>
    <t>ОПОРА SF-21-42</t>
  </si>
  <si>
    <t>ОПОРА SF-21-43</t>
  </si>
  <si>
    <t>В20 ГОСТ 13663-86</t>
  </si>
  <si>
    <t>Уголок 63х6  L = 120</t>
  </si>
  <si>
    <t>Труба 100x6 L = 1715</t>
  </si>
  <si>
    <t>Труба 100х6 L = 2090</t>
  </si>
  <si>
    <t>Труба 80x6 L = 1970</t>
  </si>
  <si>
    <t>Труба 80x6 L = 1980</t>
  </si>
  <si>
    <t>Труба 80x6 L = 1330</t>
  </si>
  <si>
    <t>Труба 80x6 L = 1245</t>
  </si>
  <si>
    <t>Труба 80x6 Lзаг = 510</t>
  </si>
  <si>
    <t>Уголок 63х6  Lзаг = 200</t>
  </si>
  <si>
    <t>4550-50.363159.020-034</t>
  </si>
  <si>
    <t>4550-50.363159.020-042</t>
  </si>
  <si>
    <t>4550-50.363159.020-043</t>
  </si>
  <si>
    <t>Труба 80x6 L = 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</si>
</sst>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6"/>
      <name val="Times New Roman Cyr"/>
      <family val="1"/>
      <charset val="204"/>
    </font>
    <font>
      <sz val="11"/>
      <name val="Arial"/>
      <family val="2"/>
      <charset val="204"/>
    </font>
    <font>
      <i/>
      <sz val="12"/>
      <color theme="1"/>
      <name val="GOST 2.304 type A"/>
      <family val="2"/>
      <charset val="204"/>
    </font>
    <font>
      <i/>
      <vertAlign val="subscript"/>
      <sz val="12"/>
      <color theme="1"/>
      <name val="GOST 2.304 type A"/>
      <family val="2"/>
      <charset val="204"/>
    </font>
    <font>
      <i/>
      <sz val="11"/>
      <color theme="1"/>
      <name val="GOST 2.304 type A"/>
      <family val="2"/>
      <charset val="204"/>
    </font>
    <font>
      <sz val="8"/>
      <name val="Arial"/>
      <family val="2"/>
      <charset val="204"/>
    </font>
    <font>
      <i/>
      <sz val="10"/>
      <name val="Arial"/>
      <family val="2"/>
      <charset val="204"/>
    </font>
    <font>
      <i/>
      <sz val="12"/>
      <name val="Arial"/>
      <family val="2"/>
      <charset val="204"/>
    </font>
    <font>
      <i/>
      <sz val="16"/>
      <name val="Arial"/>
      <family val="2"/>
      <charset val="204"/>
    </font>
    <font>
      <i/>
      <sz val="9"/>
      <name val="Arial"/>
      <family val="2"/>
      <charset val="204"/>
    </font>
    <font>
      <i/>
      <sz val="8"/>
      <name val="Arial"/>
      <family val="2"/>
      <charset val="204"/>
    </font>
    <font>
      <i/>
      <sz val="7"/>
      <name val="Arial"/>
      <family val="2"/>
      <charset val="204"/>
    </font>
    <font>
      <sz val="12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GOST 2.304 type A"/>
      <family val="2"/>
      <charset val="204"/>
    </font>
    <font>
      <sz val="9"/>
      <color theme="1"/>
      <name val="GOST 2.304 type A"/>
      <family val="2"/>
      <charset val="204"/>
    </font>
    <font>
      <sz val="8"/>
      <color theme="1"/>
      <name val="GOST 2.304 type A"/>
      <family val="2"/>
      <charset val="204"/>
    </font>
    <font>
      <sz val="10"/>
      <color theme="1"/>
      <name val="GOST 2.304 type A"/>
      <family val="2"/>
      <charset val="204"/>
    </font>
    <font>
      <i/>
      <sz val="11"/>
      <color rgb="FF000000"/>
      <name val="GOST 2.304 type A"/>
      <family val="2"/>
      <charset val="204"/>
    </font>
    <font>
      <sz val="11"/>
      <color rgb="FF000000"/>
      <name val="GOST 2.304 type A"/>
      <family val="2"/>
      <charset val="204"/>
    </font>
    <font>
      <sz val="10"/>
      <color rgb="FF333333"/>
      <name val="Consolas"/>
      <family val="3"/>
      <charset val="204"/>
    </font>
    <font>
      <b/>
      <u/>
      <sz val="11"/>
      <color theme="1"/>
      <name val="GOST 2.304 type 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rgb="FFFF0000"/>
      <name val="GOST 2.304 type A"/>
      <family val="2"/>
      <charset val="204"/>
    </font>
    <font>
      <b/>
      <sz val="11"/>
      <color theme="1"/>
      <name val="GOST 2.304 type A"/>
      <family val="2"/>
      <charset val="204"/>
    </font>
    <font>
      <b/>
      <sz val="10"/>
      <color theme="1"/>
      <name val="GOST 2.304 type A"/>
      <family val="2"/>
      <charset val="204"/>
    </font>
    <font>
      <sz val="11"/>
      <name val="GOST 2.304 type A"/>
      <family val="2"/>
      <charset val="204"/>
    </font>
    <font>
      <b/>
      <sz val="9"/>
      <color theme="1"/>
      <name val="GOST 2.304 type 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3">
    <xf numFmtId="0" fontId="0" fillId="0" borderId="0" xfId="0"/>
    <xf numFmtId="0" fontId="2" fillId="0" borderId="0" xfId="1" applyFont="1" applyBorder="1"/>
    <xf numFmtId="0" fontId="3" fillId="0" borderId="0" xfId="1" applyFont="1" applyBorder="1"/>
    <xf numFmtId="0" fontId="4" fillId="0" borderId="0" xfId="1" applyFont="1" applyBorder="1"/>
    <xf numFmtId="164" fontId="5" fillId="0" borderId="0" xfId="1" applyNumberFormat="1" applyFont="1" applyBorder="1" applyAlignment="1"/>
    <xf numFmtId="0" fontId="5" fillId="0" borderId="0" xfId="1" applyFont="1" applyBorder="1" applyAlignment="1"/>
    <xf numFmtId="2" fontId="5" fillId="0" borderId="0" xfId="1" applyNumberFormat="1" applyFont="1" applyBorder="1" applyAlignment="1"/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Continuous"/>
    </xf>
    <xf numFmtId="2" fontId="3" fillId="0" borderId="0" xfId="1" applyNumberFormat="1" applyFont="1" applyBorder="1"/>
    <xf numFmtId="49" fontId="5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49" fontId="5" fillId="0" borderId="0" xfId="1" applyNumberFormat="1" applyFont="1" applyBorder="1" applyAlignment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fill"/>
    </xf>
    <xf numFmtId="164" fontId="5" fillId="0" borderId="0" xfId="1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0" fontId="10" fillId="0" borderId="0" xfId="1" applyFont="1" applyBorder="1"/>
    <xf numFmtId="0" fontId="13" fillId="0" borderId="0" xfId="1" quotePrefix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49" fontId="15" fillId="0" borderId="0" xfId="1" applyNumberFormat="1" applyFont="1" applyBorder="1" applyAlignment="1">
      <alignment horizontal="left"/>
    </xf>
    <xf numFmtId="0" fontId="16" fillId="0" borderId="0" xfId="1" applyFont="1" applyBorder="1" applyAlignment="1"/>
    <xf numFmtId="0" fontId="14" fillId="0" borderId="0" xfId="1" applyFont="1" applyBorder="1"/>
    <xf numFmtId="0" fontId="18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/>
    </xf>
    <xf numFmtId="0" fontId="13" fillId="0" borderId="0" xfId="1" applyFont="1" applyBorder="1"/>
    <xf numFmtId="0" fontId="18" fillId="0" borderId="0" xfId="1" applyFont="1" applyBorder="1" applyAlignment="1">
      <alignment vertical="center"/>
    </xf>
    <xf numFmtId="49" fontId="15" fillId="0" borderId="0" xfId="1" applyNumberFormat="1" applyFont="1" applyBorder="1"/>
    <xf numFmtId="0" fontId="3" fillId="0" borderId="0" xfId="1" applyFont="1" applyBorder="1" applyAlignment="1"/>
    <xf numFmtId="0" fontId="21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3" fillId="0" borderId="0" xfId="1" applyFont="1" applyBorder="1" applyAlignment="1">
      <alignment vertical="top"/>
    </xf>
    <xf numFmtId="49" fontId="19" fillId="0" borderId="12" xfId="0" applyNumberFormat="1" applyFont="1" applyBorder="1" applyAlignment="1">
      <alignment horizontal="center" vertical="center" wrapText="1"/>
    </xf>
    <xf numFmtId="49" fontId="19" fillId="0" borderId="14" xfId="0" applyNumberFormat="1" applyFont="1" applyBorder="1" applyAlignment="1">
      <alignment horizontal="center" vertical="center" wrapText="1"/>
    </xf>
    <xf numFmtId="0" fontId="25" fillId="0" borderId="0" xfId="0" applyFont="1"/>
    <xf numFmtId="49" fontId="19" fillId="0" borderId="15" xfId="0" applyNumberFormat="1" applyFont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" fontId="19" fillId="0" borderId="10" xfId="0" applyNumberFormat="1" applyFont="1" applyBorder="1" applyAlignment="1">
      <alignment horizontal="center" vertical="center" wrapText="1"/>
    </xf>
    <xf numFmtId="1" fontId="19" fillId="0" borderId="11" xfId="0" applyNumberFormat="1" applyFont="1" applyBorder="1" applyAlignment="1">
      <alignment horizontal="center" vertical="center" wrapText="1"/>
    </xf>
    <xf numFmtId="1" fontId="19" fillId="0" borderId="9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49" fontId="19" fillId="0" borderId="19" xfId="0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1" fontId="19" fillId="0" borderId="21" xfId="0" applyNumberFormat="1" applyFont="1" applyBorder="1" applyAlignment="1">
      <alignment horizontal="center" vertical="center" wrapText="1"/>
    </xf>
    <xf numFmtId="2" fontId="19" fillId="0" borderId="21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2" fontId="19" fillId="0" borderId="15" xfId="0" applyNumberFormat="1" applyFont="1" applyBorder="1" applyAlignment="1">
      <alignment horizontal="center" vertical="center" wrapText="1"/>
    </xf>
    <xf numFmtId="2" fontId="19" fillId="0" borderId="20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49" fontId="19" fillId="0" borderId="26" xfId="0" applyNumberFormat="1" applyFont="1" applyBorder="1" applyAlignment="1">
      <alignment horizontal="center" vertical="center" wrapText="1"/>
    </xf>
    <xf numFmtId="49" fontId="19" fillId="0" borderId="28" xfId="0" applyNumberFormat="1" applyFont="1" applyBorder="1" applyAlignment="1">
      <alignment horizontal="center" vertical="center" wrapText="1"/>
    </xf>
    <xf numFmtId="1" fontId="19" fillId="0" borderId="25" xfId="0" applyNumberFormat="1" applyFont="1" applyBorder="1" applyAlignment="1">
      <alignment horizontal="center" vertical="center" wrapText="1"/>
    </xf>
    <xf numFmtId="2" fontId="19" fillId="0" borderId="25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19" fillId="0" borderId="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2" fontId="19" fillId="0" borderId="21" xfId="0" applyNumberFormat="1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2" fontId="19" fillId="0" borderId="25" xfId="0" applyNumberFormat="1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2" fontId="19" fillId="0" borderId="26" xfId="0" applyNumberFormat="1" applyFont="1" applyBorder="1" applyAlignment="1">
      <alignment horizontal="center" vertical="center" wrapText="1"/>
    </xf>
    <xf numFmtId="2" fontId="19" fillId="0" borderId="27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49" fontId="19" fillId="0" borderId="0" xfId="0" applyNumberFormat="1" applyFont="1" applyBorder="1" applyAlignment="1">
      <alignment horizontal="center" vertical="center" wrapText="1"/>
    </xf>
    <xf numFmtId="1" fontId="19" fillId="0" borderId="0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21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21" xfId="0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2" fontId="19" fillId="0" borderId="25" xfId="0" applyNumberFormat="1" applyFont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wrapText="1"/>
    </xf>
    <xf numFmtId="49" fontId="19" fillId="0" borderId="24" xfId="0" applyNumberFormat="1" applyFont="1" applyBorder="1" applyAlignment="1">
      <alignment horizontal="center" vertical="center" wrapText="1"/>
    </xf>
    <xf numFmtId="2" fontId="19" fillId="0" borderId="22" xfId="0" applyNumberFormat="1" applyFont="1" applyBorder="1" applyAlignment="1">
      <alignment horizontal="center" vertical="center" wrapText="1"/>
    </xf>
    <xf numFmtId="2" fontId="19" fillId="0" borderId="23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2" fontId="28" fillId="0" borderId="10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2" fontId="29" fillId="0" borderId="12" xfId="0" applyNumberFormat="1" applyFont="1" applyBorder="1" applyAlignment="1">
      <alignment horizontal="center" vertical="center" wrapText="1"/>
    </xf>
    <xf numFmtId="2" fontId="29" fillId="0" borderId="10" xfId="0" applyNumberFormat="1" applyFont="1" applyBorder="1" applyAlignment="1">
      <alignment horizontal="center" vertical="center" wrapText="1"/>
    </xf>
    <xf numFmtId="2" fontId="30" fillId="0" borderId="10" xfId="0" applyNumberFormat="1" applyFont="1" applyBorder="1" applyAlignment="1">
      <alignment horizontal="center" vertical="center" wrapText="1"/>
    </xf>
    <xf numFmtId="1" fontId="31" fillId="0" borderId="10" xfId="0" applyNumberFormat="1" applyFont="1" applyBorder="1" applyAlignment="1">
      <alignment horizontal="center" vertical="center" wrapText="1"/>
    </xf>
    <xf numFmtId="2" fontId="31" fillId="0" borderId="10" xfId="0" applyNumberFormat="1" applyFont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21" xfId="0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32" fillId="0" borderId="10" xfId="0" applyNumberFormat="1" applyFont="1" applyBorder="1" applyAlignment="1">
      <alignment horizontal="center" vertical="center" wrapText="1"/>
    </xf>
    <xf numFmtId="0" fontId="10" fillId="0" borderId="0" xfId="1" applyFont="1" applyBorder="1"/>
    <xf numFmtId="0" fontId="11" fillId="0" borderId="0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 vertical="top" wrapText="1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15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/>
    </xf>
    <xf numFmtId="0" fontId="13" fillId="0" borderId="0" xfId="1" applyFont="1" applyBorder="1"/>
    <xf numFmtId="0" fontId="17" fillId="0" borderId="0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/>
    </xf>
    <xf numFmtId="0" fontId="20" fillId="0" borderId="8" xfId="0" applyFont="1" applyBorder="1" applyAlignment="1">
      <alignment horizontal="center" vertical="center" textRotation="90" wrapText="1"/>
    </xf>
    <xf numFmtId="0" fontId="20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2" fontId="19" fillId="0" borderId="21" xfId="0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2" fontId="19" fillId="0" borderId="22" xfId="0" applyNumberFormat="1" applyFont="1" applyBorder="1" applyAlignment="1">
      <alignment horizontal="center" vertical="center" wrapText="1"/>
    </xf>
    <xf numFmtId="2" fontId="19" fillId="0" borderId="23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2" fontId="29" fillId="0" borderId="9" xfId="0" applyNumberFormat="1" applyFont="1" applyBorder="1" applyAlignment="1">
      <alignment horizontal="center" vertical="center" wrapText="1"/>
    </xf>
    <xf numFmtId="2" fontId="30" fillId="0" borderId="9" xfId="0" applyNumberFormat="1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left" vertical="center" wrapText="1"/>
    </xf>
    <xf numFmtId="0" fontId="0" fillId="0" borderId="28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 wrapText="1"/>
    </xf>
    <xf numFmtId="2" fontId="19" fillId="0" borderId="25" xfId="0" applyNumberFormat="1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10716</xdr:colOff>
      <xdr:row>3</xdr:row>
      <xdr:rowOff>126353</xdr:rowOff>
    </xdr:from>
    <xdr:to>
      <xdr:col>16</xdr:col>
      <xdr:colOff>180028</xdr:colOff>
      <xdr:row>34</xdr:row>
      <xdr:rowOff>157870</xdr:rowOff>
    </xdr:to>
    <xdr:grpSp>
      <xdr:nvGrpSpPr>
        <xdr:cNvPr id="2" name="Группа 1"/>
        <xdr:cNvGrpSpPr/>
      </xdr:nvGrpSpPr>
      <xdr:grpSpPr>
        <a:xfrm>
          <a:off x="10716" y="558641"/>
          <a:ext cx="10265812" cy="6757633"/>
          <a:chOff x="10641" y="554978"/>
          <a:chExt cx="10284964" cy="6708542"/>
        </a:xfrm>
      </xdr:grpSpPr>
      <xdr:cxnSp macro="">
        <xdr:nvCxnSpPr>
          <xdr:cNvPr id="3" name="Прямая соединительная линия 2"/>
          <xdr:cNvCxnSpPr/>
        </xdr:nvCxnSpPr>
        <xdr:spPr>
          <a:xfrm flipH="1">
            <a:off x="10288452" y="558839"/>
            <a:ext cx="0" cy="669390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Прямая соединительная линия 3"/>
          <xdr:cNvCxnSpPr/>
        </xdr:nvCxnSpPr>
        <xdr:spPr>
          <a:xfrm flipH="1" flipV="1">
            <a:off x="15070" y="7263280"/>
            <a:ext cx="10277144" cy="24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Прямая соединительная линия 4"/>
          <xdr:cNvCxnSpPr/>
        </xdr:nvCxnSpPr>
        <xdr:spPr>
          <a:xfrm flipH="1" flipV="1">
            <a:off x="10641" y="554978"/>
            <a:ext cx="10284964" cy="24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10675</xdr:colOff>
      <xdr:row>0</xdr:row>
      <xdr:rowOff>0</xdr:rowOff>
    </xdr:from>
    <xdr:to>
      <xdr:col>0</xdr:col>
      <xdr:colOff>10675</xdr:colOff>
      <xdr:row>35</xdr:row>
      <xdr:rowOff>11594</xdr:rowOff>
    </xdr:to>
    <xdr:cxnSp macro="">
      <xdr:nvCxnSpPr>
        <xdr:cNvPr id="6" name="Прямая соединительная линия 5"/>
        <xdr:cNvCxnSpPr/>
      </xdr:nvCxnSpPr>
      <xdr:spPr>
        <a:xfrm flipH="1">
          <a:off x="10675" y="0"/>
          <a:ext cx="0" cy="73267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10768</xdr:colOff>
      <xdr:row>0</xdr:row>
      <xdr:rowOff>0</xdr:rowOff>
    </xdr:from>
    <xdr:to>
      <xdr:col>10</xdr:col>
      <xdr:colOff>227111</xdr:colOff>
      <xdr:row>3</xdr:row>
      <xdr:rowOff>137162</xdr:rowOff>
    </xdr:to>
    <xdr:grpSp>
      <xdr:nvGrpSpPr>
        <xdr:cNvPr id="7" name="Группа 6"/>
        <xdr:cNvGrpSpPr/>
      </xdr:nvGrpSpPr>
      <xdr:grpSpPr>
        <a:xfrm>
          <a:off x="10768" y="0"/>
          <a:ext cx="6803247" cy="569450"/>
          <a:chOff x="1" y="1"/>
          <a:chExt cx="5274118" cy="565787"/>
        </a:xfrm>
      </xdr:grpSpPr>
      <xdr:sp macro="" textlink="">
        <xdr:nvSpPr>
          <xdr:cNvPr id="8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9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0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11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2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5254913" y="9898"/>
            <a:ext cx="0" cy="55589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H="1" flipV="1">
            <a:off x="3991093" y="9806"/>
            <a:ext cx="0" cy="55589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H="1" flipV="1">
            <a:off x="3081949" y="1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Прямая соединительная линия 17"/>
          <xdr:cNvCxnSpPr/>
        </xdr:nvCxnSpPr>
        <xdr:spPr>
          <a:xfrm flipH="1" flipV="1">
            <a:off x="2171291" y="9806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Прямая соединительная линия 18"/>
          <xdr:cNvCxnSpPr/>
        </xdr:nvCxnSpPr>
        <xdr:spPr>
          <a:xfrm flipH="1" flipV="1">
            <a:off x="896371" y="1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180474</xdr:colOff>
      <xdr:row>15</xdr:row>
      <xdr:rowOff>142566</xdr:rowOff>
    </xdr:from>
    <xdr:to>
      <xdr:col>17</xdr:col>
      <xdr:colOff>272808</xdr:colOff>
      <xdr:row>34</xdr:row>
      <xdr:rowOff>160702</xdr:rowOff>
    </xdr:to>
    <xdr:grpSp>
      <xdr:nvGrpSpPr>
        <xdr:cNvPr id="20" name="group_1"/>
        <xdr:cNvGrpSpPr/>
      </xdr:nvGrpSpPr>
      <xdr:grpSpPr>
        <a:xfrm>
          <a:off x="3558186" y="4165047"/>
          <a:ext cx="7001622" cy="3154059"/>
          <a:chOff x="3581322" y="4128244"/>
          <a:chExt cx="6997959" cy="3154830"/>
        </a:xfrm>
      </xdr:grpSpPr>
      <xdr:sp macro="" textlink="">
        <xdr:nvSpPr>
          <xdr:cNvPr id="21" name="TextBox 20"/>
          <xdr:cNvSpPr txBox="1"/>
        </xdr:nvSpPr>
        <xdr:spPr bwMode="auto">
          <a:xfrm>
            <a:off x="8486775" y="63912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Литера</a:t>
            </a:r>
          </a:p>
        </xdr:txBody>
      </xdr:sp>
      <xdr:sp macro="" textlink="">
        <xdr:nvSpPr>
          <xdr:cNvPr id="22" name="Шифр_документа"/>
          <xdr:cNvSpPr txBox="1"/>
        </xdr:nvSpPr>
        <xdr:spPr bwMode="auto">
          <a:xfrm>
            <a:off x="5964934" y="5816652"/>
            <a:ext cx="4322066" cy="557388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800" b="1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cxnSp macro="">
        <xdr:nvCxnSpPr>
          <xdr:cNvPr id="23" name="Прямая соединительная линия 22"/>
          <xdr:cNvCxnSpPr/>
        </xdr:nvCxnSpPr>
        <xdr:spPr>
          <a:xfrm flipH="1">
            <a:off x="5962650" y="5829300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24" name="Группа 64"/>
          <xdr:cNvGrpSpPr>
            <a:grpSpLocks/>
          </xdr:cNvGrpSpPr>
        </xdr:nvGrpSpPr>
        <xdr:grpSpPr bwMode="auto">
          <a:xfrm>
            <a:off x="3581322" y="5993702"/>
            <a:ext cx="2390024" cy="373293"/>
            <a:chOff x="3514263" y="6614086"/>
            <a:chExt cx="2298987" cy="359813"/>
          </a:xfrm>
        </xdr:grpSpPr>
        <xdr:sp macro="" textlink="">
          <xdr:nvSpPr>
            <xdr:cNvPr id="71" name="TextBox 70"/>
            <xdr:cNvSpPr txBox="1"/>
          </xdr:nvSpPr>
          <xdr:spPr>
            <a:xfrm>
              <a:off x="3514263" y="6796918"/>
              <a:ext cx="346288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72" name="TextBox 71"/>
            <xdr:cNvSpPr txBox="1"/>
          </xdr:nvSpPr>
          <xdr:spPr>
            <a:xfrm>
              <a:off x="4216544" y="6795339"/>
              <a:ext cx="707732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4847378" y="6800399"/>
              <a:ext cx="519432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74" name="TextBox 73"/>
            <xdr:cNvSpPr txBox="1"/>
          </xdr:nvSpPr>
          <xdr:spPr>
            <a:xfrm>
              <a:off x="5406997" y="6791218"/>
              <a:ext cx="374864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78" name="TextBox 77"/>
            <xdr:cNvSpPr txBox="1"/>
          </xdr:nvSpPr>
          <xdr:spPr>
            <a:xfrm>
              <a:off x="4167234" y="6635286"/>
              <a:ext cx="772542" cy="156952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</a:t>
              </a:r>
              <a:r>
                <a:rPr lang="en-US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4</a:t>
              </a:r>
              <a:r>
                <a:rPr lang="en-US" sz="900" b="0" i="1" strike="noStrike" smtClean="0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550-50.034.</a:t>
              </a:r>
              <a:r>
                <a:rPr lang="ru-RU" sz="900" b="0" i="1" strike="noStrike" smtClean="0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6448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3521307" y="6620317"/>
              <a:ext cx="346288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а6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5397645" y="6614086"/>
              <a:ext cx="415605" cy="209351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</a:t>
              </a:r>
              <a:r>
                <a:rPr lang="ru-RU" sz="10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05.05.17</a:t>
              </a:r>
            </a:p>
          </xdr:txBody>
        </xdr:sp>
      </xdr:grpSp>
      <xdr:sp macro="" textlink="">
        <xdr:nvSpPr>
          <xdr:cNvPr id="25" name="Кол_листов"/>
          <xdr:cNvSpPr txBox="1"/>
        </xdr:nvSpPr>
        <xdr:spPr bwMode="auto">
          <a:xfrm>
            <a:off x="9606751" y="6581776"/>
            <a:ext cx="648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i="1">
                <a:latin typeface="GOST 2.304 type A" panose="020B0500000000000000" pitchFamily="34" charset="0"/>
                <a:cs typeface="Arial" pitchFamily="34" charset="0"/>
              </a:rPr>
              <a:t>32</a:t>
            </a:r>
          </a:p>
        </xdr:txBody>
      </xdr:sp>
      <xdr:sp macro="" textlink="">
        <xdr:nvSpPr>
          <xdr:cNvPr id="27" name="Шифр_по_СТП"/>
          <xdr:cNvSpPr txBox="1"/>
        </xdr:nvSpPr>
        <xdr:spPr bwMode="auto">
          <a:xfrm>
            <a:off x="5943081" y="5538494"/>
            <a:ext cx="4636200" cy="29766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4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8" name="Прямая соединительная линия 27"/>
          <xdr:cNvCxnSpPr/>
        </xdr:nvCxnSpPr>
        <xdr:spPr>
          <a:xfrm flipH="1">
            <a:off x="3620596" y="5831029"/>
            <a:ext cx="0" cy="1439995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3915048" y="5831852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4296073" y="5828471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5053982" y="5837328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5963081" y="5546500"/>
            <a:ext cx="0" cy="28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5961885" y="5829328"/>
            <a:ext cx="432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5956026" y="5540683"/>
            <a:ext cx="4320000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3619500" y="6010275"/>
            <a:ext cx="2340000" cy="0"/>
          </a:xfrm>
          <a:prstGeom prst="line">
            <a:avLst/>
          </a:prstGeom>
          <a:ln w="1270">
            <a:solidFill>
              <a:schemeClr val="dk1">
                <a:shade val="95000"/>
                <a:satMod val="105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5534025" y="5829300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" name="TextBox 36"/>
          <xdr:cNvSpPr txBox="1"/>
        </xdr:nvSpPr>
        <xdr:spPr bwMode="auto">
          <a:xfrm>
            <a:off x="3936560" y="6181725"/>
            <a:ext cx="36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Лист</a:t>
            </a:r>
          </a:p>
        </xdr:txBody>
      </xdr:sp>
      <xdr:cxnSp macro="">
        <xdr:nvCxnSpPr>
          <xdr:cNvPr id="38" name="Прямая соединительная линия 37"/>
          <xdr:cNvCxnSpPr/>
        </xdr:nvCxnSpPr>
        <xdr:spPr>
          <a:xfrm flipH="1">
            <a:off x="3629025" y="6191250"/>
            <a:ext cx="234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/>
          <xdr:cNvCxnSpPr/>
        </xdr:nvCxnSpPr>
        <xdr:spPr>
          <a:xfrm flipH="1">
            <a:off x="3619500" y="6381750"/>
            <a:ext cx="666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/>
          <xdr:cNvCxnSpPr/>
        </xdr:nvCxnSpPr>
        <xdr:spPr>
          <a:xfrm flipH="1">
            <a:off x="5962650" y="6362700"/>
            <a:ext cx="0" cy="90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Прямая соединительная линия 40"/>
          <xdr:cNvCxnSpPr/>
        </xdr:nvCxnSpPr>
        <xdr:spPr>
          <a:xfrm flipH="1">
            <a:off x="8486775" y="6572250"/>
            <a:ext cx="180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Прямая соединительная линия 41"/>
          <xdr:cNvCxnSpPr/>
        </xdr:nvCxnSpPr>
        <xdr:spPr>
          <a:xfrm flipH="1">
            <a:off x="8486775" y="6762750"/>
            <a:ext cx="180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Прямая соединительная линия 42"/>
          <xdr:cNvCxnSpPr/>
        </xdr:nvCxnSpPr>
        <xdr:spPr>
          <a:xfrm flipH="1">
            <a:off x="8477250" y="6381750"/>
            <a:ext cx="0" cy="90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Прямая соединительная линия 43"/>
          <xdr:cNvCxnSpPr/>
        </xdr:nvCxnSpPr>
        <xdr:spPr>
          <a:xfrm flipH="1">
            <a:off x="9039225" y="6391275"/>
            <a:ext cx="0" cy="36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Прямая соединительная линия 44"/>
          <xdr:cNvCxnSpPr/>
        </xdr:nvCxnSpPr>
        <xdr:spPr>
          <a:xfrm flipH="1">
            <a:off x="3619500" y="656272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Прямая соединительная линия 45"/>
          <xdr:cNvCxnSpPr/>
        </xdr:nvCxnSpPr>
        <xdr:spPr>
          <a:xfrm flipH="1">
            <a:off x="9601200" y="6391275"/>
            <a:ext cx="0" cy="36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 bwMode="auto">
          <a:xfrm>
            <a:off x="9601200" y="6372225"/>
            <a:ext cx="648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Листов</a:t>
            </a:r>
          </a:p>
        </xdr:txBody>
      </xdr:sp>
      <xdr:sp macro="" textlink="">
        <xdr:nvSpPr>
          <xdr:cNvPr id="48" name="Статус"/>
          <xdr:cNvSpPr txBox="1"/>
        </xdr:nvSpPr>
        <xdr:spPr bwMode="auto">
          <a:xfrm>
            <a:off x="8486775" y="65817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Р</a:t>
            </a:r>
          </a:p>
        </xdr:txBody>
      </xdr:sp>
      <xdr:sp macro="" textlink="">
        <xdr:nvSpPr>
          <xdr:cNvPr id="49" name="Н_Листа"/>
          <xdr:cNvSpPr txBox="1"/>
        </xdr:nvSpPr>
        <xdr:spPr bwMode="auto">
          <a:xfrm>
            <a:off x="9048750" y="65817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</a:t>
            </a:r>
          </a:p>
        </xdr:txBody>
      </xdr:sp>
      <xdr:cxnSp macro="">
        <xdr:nvCxnSpPr>
          <xdr:cNvPr id="50" name="Прямая соединительная линия 49"/>
          <xdr:cNvCxnSpPr/>
        </xdr:nvCxnSpPr>
        <xdr:spPr>
          <a:xfrm flipH="1">
            <a:off x="3619500" y="6743700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/>
          <xdr:cNvCxnSpPr/>
        </xdr:nvCxnSpPr>
        <xdr:spPr>
          <a:xfrm flipH="1">
            <a:off x="3619500" y="692467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/>
          <xdr:cNvCxnSpPr/>
        </xdr:nvCxnSpPr>
        <xdr:spPr>
          <a:xfrm flipH="1">
            <a:off x="3619500" y="709612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TextBox 52"/>
          <xdr:cNvSpPr txBox="1"/>
        </xdr:nvSpPr>
        <xdr:spPr bwMode="auto">
          <a:xfrm>
            <a:off x="8486776" y="6772275"/>
            <a:ext cx="1790700" cy="468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4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ООО</a:t>
            </a:r>
            <a:r>
              <a:rPr lang="ru-RU" sz="14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"ГСИ-Гипрокаучук"</a:t>
            </a:r>
            <a:endParaRPr lang="ru-RU" sz="14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54" name="Наименование_изделия"/>
          <xdr:cNvSpPr txBox="1"/>
        </xdr:nvSpPr>
        <xdr:spPr bwMode="auto">
          <a:xfrm>
            <a:off x="5972174" y="6410826"/>
            <a:ext cx="2505490" cy="788637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indent="0" algn="ctr">
              <a:spcAft>
                <a:spcPts val="300"/>
              </a:spcAft>
            </a:pPr>
            <a:r>
              <a:rPr lang="ru-RU" sz="1050" b="0" i="1" u="none" strike="noStrike" baseline="0">
                <a:solidFill>
                  <a:srgbClr val="000000"/>
                </a:solidFill>
                <a:latin typeface="GOST 2.304 type A"/>
                <a:ea typeface="+mn-ea"/>
                <a:cs typeface="+mn-cs"/>
              </a:rPr>
              <a:t>ВЕРХНЕЕ СТРОЕНИЕ. </a:t>
            </a:r>
            <a:endParaRPr lang="en-US" sz="1050" b="0" i="1" u="none" strike="noStrike" baseline="0">
              <a:solidFill>
                <a:srgbClr val="000000"/>
              </a:solidFill>
              <a:latin typeface="GOST 2.304 type A"/>
              <a:ea typeface="+mn-ea"/>
              <a:cs typeface="+mn-cs"/>
            </a:endParaRPr>
          </a:p>
          <a:p>
            <a:pPr marL="0" indent="0" algn="ctr">
              <a:spcAft>
                <a:spcPts val="300"/>
              </a:spcAft>
            </a:pPr>
            <a:r>
              <a:rPr lang="ru-RU" sz="1050" b="0" i="1" u="none" strike="noStrike" baseline="0">
                <a:solidFill>
                  <a:srgbClr val="000000"/>
                </a:solidFill>
                <a:latin typeface="GOST 2.304 type A"/>
                <a:ea typeface="+mn-ea"/>
                <a:cs typeface="+mn-cs"/>
              </a:rPr>
              <a:t>КРЕПЛЕНИЕ ПОД ОПОРЫ ТРУБОПРОВОДА</a:t>
            </a:r>
            <a:endParaRPr lang="en-US" sz="1050" b="0" i="1" u="none" strike="noStrike" baseline="0">
              <a:solidFill>
                <a:srgbClr val="000000"/>
              </a:solidFill>
              <a:latin typeface="GOST 2.304 type A"/>
              <a:ea typeface="+mn-ea"/>
              <a:cs typeface="+mn-cs"/>
            </a:endParaRPr>
          </a:p>
          <a:p>
            <a:pPr marL="0" indent="0" algn="ctr">
              <a:spcAft>
                <a:spcPts val="300"/>
              </a:spcAft>
            </a:pPr>
            <a:r>
              <a:rPr lang="ru-RU" sz="1050" b="0" i="1" u="none" strike="noStrike" baseline="0">
                <a:solidFill>
                  <a:srgbClr val="000000"/>
                </a:solidFill>
                <a:latin typeface="GOST 2.304 type A"/>
                <a:ea typeface="+mn-ea"/>
                <a:cs typeface="+mn-cs"/>
              </a:rPr>
              <a:t> НА ВЕРХНЕЙ ПАЛУБЕ </a:t>
            </a:r>
            <a:endParaRPr lang="en-US" sz="1050" b="0" i="1" u="none" strike="noStrike" baseline="0">
              <a:solidFill>
                <a:srgbClr val="000000"/>
              </a:solidFill>
              <a:latin typeface="GOST 2.304 type A"/>
              <a:ea typeface="+mn-ea"/>
              <a:cs typeface="+mn-cs"/>
            </a:endParaRPr>
          </a:p>
          <a:p>
            <a:pPr marL="0" indent="0" algn="ctr">
              <a:spcAft>
                <a:spcPts val="300"/>
              </a:spcAft>
            </a:pPr>
            <a:r>
              <a:rPr lang="ru-RU" sz="1050" b="0" i="1" u="none" strike="noStrike" baseline="0">
                <a:solidFill>
                  <a:srgbClr val="000000"/>
                </a:solidFill>
                <a:latin typeface="GOST 2.304 type A"/>
                <a:ea typeface="+mn-ea"/>
                <a:cs typeface="+mn-cs"/>
              </a:rPr>
              <a:t>В РАЙОНЕ ОСЕЙ А-Г, 5-9.</a:t>
            </a:r>
          </a:p>
        </xdr:txBody>
      </xdr:sp>
      <xdr:sp macro="" textlink="">
        <xdr:nvSpPr>
          <xdr:cNvPr id="55" name="дата1"/>
          <xdr:cNvSpPr txBox="1"/>
        </xdr:nvSpPr>
        <xdr:spPr bwMode="auto">
          <a:xfrm>
            <a:off x="5556789" y="6381749"/>
            <a:ext cx="489682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13.05.16</a:t>
            </a:r>
          </a:p>
        </xdr:txBody>
      </xdr:sp>
      <xdr:sp macro="" textlink="">
        <xdr:nvSpPr>
          <xdr:cNvPr id="56" name="дата2"/>
          <xdr:cNvSpPr txBox="1"/>
        </xdr:nvSpPr>
        <xdr:spPr bwMode="auto">
          <a:xfrm>
            <a:off x="5538868" y="6562724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13.05.16</a:t>
            </a:r>
          </a:p>
        </xdr:txBody>
      </xdr:sp>
      <xdr:sp macro="" textlink="">
        <xdr:nvSpPr>
          <xdr:cNvPr id="57" name="дата3"/>
          <xdr:cNvSpPr txBox="1"/>
        </xdr:nvSpPr>
        <xdr:spPr bwMode="auto">
          <a:xfrm>
            <a:off x="5544841" y="6743699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13.05.16</a:t>
            </a:r>
          </a:p>
        </xdr:txBody>
      </xdr:sp>
      <xdr:sp macro="" textlink="">
        <xdr:nvSpPr>
          <xdr:cNvPr id="58" name="дата4"/>
          <xdr:cNvSpPr txBox="1"/>
        </xdr:nvSpPr>
        <xdr:spPr bwMode="auto">
          <a:xfrm>
            <a:off x="5544842" y="6915149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13.05.16</a:t>
            </a:r>
          </a:p>
        </xdr:txBody>
      </xdr:sp>
      <xdr:sp macro="" textlink="">
        <xdr:nvSpPr>
          <xdr:cNvPr id="59" name="дата5"/>
          <xdr:cNvSpPr txBox="1"/>
        </xdr:nvSpPr>
        <xdr:spPr bwMode="auto">
          <a:xfrm>
            <a:off x="5550816" y="7102098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13.05.16</a:t>
            </a:r>
          </a:p>
        </xdr:txBody>
      </xdr:sp>
      <xdr:sp macro="" textlink="">
        <xdr:nvSpPr>
          <xdr:cNvPr id="60" name="TextBox 59"/>
          <xdr:cNvSpPr txBox="1"/>
        </xdr:nvSpPr>
        <xdr:spPr bwMode="auto">
          <a:xfrm>
            <a:off x="3634025" y="6381749"/>
            <a:ext cx="648000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Разраб.</a:t>
            </a:r>
          </a:p>
        </xdr:txBody>
      </xdr:sp>
      <xdr:sp macro="" textlink="">
        <xdr:nvSpPr>
          <xdr:cNvPr id="61" name="Разработал"/>
          <xdr:cNvSpPr txBox="1"/>
        </xdr:nvSpPr>
        <xdr:spPr bwMode="auto">
          <a:xfrm>
            <a:off x="4310299" y="6391274"/>
            <a:ext cx="756000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Соколова</a:t>
            </a:r>
          </a:p>
        </xdr:txBody>
      </xdr:sp>
      <xdr:sp macro="" textlink="">
        <xdr:nvSpPr>
          <xdr:cNvPr id="62" name="TextBox 61"/>
          <xdr:cNvSpPr txBox="1"/>
        </xdr:nvSpPr>
        <xdr:spPr bwMode="auto">
          <a:xfrm>
            <a:off x="3634025" y="6562725"/>
            <a:ext cx="648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Зам.</a:t>
            </a:r>
            <a:r>
              <a:rPr lang="ru-RU" sz="11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нач. от.</a:t>
            </a:r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63" name="TextBox 62"/>
          <xdr:cNvSpPr txBox="1"/>
        </xdr:nvSpPr>
        <xdr:spPr bwMode="auto">
          <a:xfrm>
            <a:off x="3634025" y="6743700"/>
            <a:ext cx="648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Нач.</a:t>
            </a:r>
            <a:r>
              <a:rPr lang="ru-RU" sz="11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отд.</a:t>
            </a:r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64" name="TextBox 63"/>
          <xdr:cNvSpPr txBox="1"/>
        </xdr:nvSpPr>
        <xdr:spPr bwMode="auto">
          <a:xfrm>
            <a:off x="3634025" y="6924675"/>
            <a:ext cx="648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Н. контр.</a:t>
            </a:r>
          </a:p>
        </xdr:txBody>
      </xdr:sp>
      <xdr:sp macro="" textlink="">
        <xdr:nvSpPr>
          <xdr:cNvPr id="65" name="TextBox 64"/>
          <xdr:cNvSpPr txBox="1"/>
        </xdr:nvSpPr>
        <xdr:spPr bwMode="auto">
          <a:xfrm>
            <a:off x="3642580" y="7096125"/>
            <a:ext cx="540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ГИП</a:t>
            </a:r>
          </a:p>
        </xdr:txBody>
      </xdr:sp>
      <xdr:sp macro="" textlink="">
        <xdr:nvSpPr>
          <xdr:cNvPr id="66" name="Проверил"/>
          <xdr:cNvSpPr txBox="1"/>
        </xdr:nvSpPr>
        <xdr:spPr bwMode="auto">
          <a:xfrm>
            <a:off x="4310300" y="6572250"/>
            <a:ext cx="756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Алтухов</a:t>
            </a:r>
          </a:p>
        </xdr:txBody>
      </xdr:sp>
      <xdr:sp macro="" textlink="">
        <xdr:nvSpPr>
          <xdr:cNvPr id="67" name="Нач_отд"/>
          <xdr:cNvSpPr txBox="1"/>
        </xdr:nvSpPr>
        <xdr:spPr bwMode="auto">
          <a:xfrm>
            <a:off x="4305299" y="6743699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Лысенков</a:t>
            </a:r>
          </a:p>
        </xdr:txBody>
      </xdr:sp>
      <xdr:sp macro="" textlink="">
        <xdr:nvSpPr>
          <xdr:cNvPr id="68" name="Н_контр"/>
          <xdr:cNvSpPr txBox="1"/>
        </xdr:nvSpPr>
        <xdr:spPr bwMode="auto">
          <a:xfrm>
            <a:off x="4310300" y="6924674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Добровольский</a:t>
            </a:r>
          </a:p>
        </xdr:txBody>
      </xdr:sp>
      <xdr:sp macro="" textlink="">
        <xdr:nvSpPr>
          <xdr:cNvPr id="69" name="Утвердил"/>
          <xdr:cNvSpPr txBox="1"/>
        </xdr:nvSpPr>
        <xdr:spPr bwMode="auto">
          <a:xfrm>
            <a:off x="4305300" y="7096124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Лысенков</a:t>
            </a:r>
          </a:p>
        </xdr:txBody>
      </xdr:sp>
      <xdr:cxnSp macro="">
        <xdr:nvCxnSpPr>
          <xdr:cNvPr id="70" name="Прямая соединительная линия 69"/>
          <xdr:cNvCxnSpPr/>
        </xdr:nvCxnSpPr>
        <xdr:spPr>
          <a:xfrm flipH="1">
            <a:off x="3623530" y="5829300"/>
            <a:ext cx="234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7" name="TextBox 76"/>
          <xdr:cNvSpPr txBox="1"/>
        </xdr:nvSpPr>
        <xdr:spPr bwMode="auto">
          <a:xfrm>
            <a:off x="9040481" y="6390629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134" name="дата1"/>
          <xdr:cNvSpPr txBox="1"/>
        </xdr:nvSpPr>
        <xdr:spPr bwMode="auto">
          <a:xfrm>
            <a:off x="9638088" y="4128244"/>
            <a:ext cx="619545" cy="21286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80" name="TextBox 79"/>
          <xdr:cNvSpPr txBox="1"/>
        </xdr:nvSpPr>
        <xdr:spPr bwMode="auto">
          <a:xfrm>
            <a:off x="3936560" y="6005836"/>
            <a:ext cx="36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Все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10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11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12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13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67432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15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16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76576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17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18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19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3" name="Прямая соединительная линия 2"/>
        <xdr:cNvCxnSpPr/>
      </xdr:nvCxnSpPr>
      <xdr:spPr>
        <a:xfrm>
          <a:off x="10325100" y="1344132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5" name="Прямая соединительная линия 4"/>
        <xdr:cNvCxnSpPr/>
      </xdr:nvCxnSpPr>
      <xdr:spPr>
        <a:xfrm flipH="1" flipV="1">
          <a:off x="10325100" y="7362825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6" name="Группа 5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7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8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10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1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Прямая соединительная линия 17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9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20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8" name="TextBox 37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2" name="TextBox 41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1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2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</a:t>
            </a:r>
          </a:p>
        </xdr:txBody>
      </xdr:sp>
      <xdr:sp macro="" textlink="">
        <xdr:nvSpPr>
          <xdr:cNvPr id="23" name="TextBox 22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4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5" name="Прямая соединительная линия 24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55" name="Прямая соединительная линия 54"/>
        <xdr:cNvCxnSpPr/>
      </xdr:nvCxnSpPr>
      <xdr:spPr>
        <a:xfrm>
          <a:off x="10248900" y="1323975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20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21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22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23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25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26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27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28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29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30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31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32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1207" y="0"/>
          <a:ext cx="5267394" cy="638077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76515" y="6420609"/>
          <a:ext cx="6681910" cy="913640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1107</xdr:rowOff>
    </xdr:from>
    <xdr:to>
      <xdr:col>0</xdr:col>
      <xdr:colOff>19050</xdr:colOff>
      <xdr:row>21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857250</xdr:colOff>
      <xdr:row>2</xdr:row>
      <xdr:rowOff>180975</xdr:rowOff>
    </xdr:from>
    <xdr:to>
      <xdr:col>22</xdr:col>
      <xdr:colOff>0</xdr:colOff>
      <xdr:row>20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5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6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7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8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4550-50.362152.20.018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9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4550.50.ГС00.001.0001.362152.20.018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вый"/>
      <sheetName val="Лист2"/>
      <sheetName val="Лист3"/>
      <sheetName val="групп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34"/>
  <sheetViews>
    <sheetView tabSelected="1" view="pageLayout" topLeftCell="A13" zoomScale="130" zoomScaleNormal="100" zoomScaleSheetLayoutView="100" zoomScalePageLayoutView="130" workbookViewId="0">
      <selection activeCell="J21" sqref="J21"/>
    </sheetView>
  </sheetViews>
  <sheetFormatPr defaultRowHeight="12.75" x14ac:dyDescent="0.2"/>
  <cols>
    <col min="1" max="1" width="6.85546875" style="1" customWidth="1"/>
    <col min="2" max="2" width="17" style="1" customWidth="1"/>
    <col min="3" max="3" width="8.5703125" style="1" customWidth="1"/>
    <col min="4" max="4" width="14.7109375" style="1" customWidth="1"/>
    <col min="5" max="5" width="9.85546875" style="1" customWidth="1"/>
    <col min="6" max="8" width="8.5703125" style="1" customWidth="1"/>
    <col min="9" max="9" width="4.28515625" style="1" customWidth="1"/>
    <col min="10" max="10" width="5.140625" style="1" customWidth="1"/>
    <col min="11" max="11" width="3.28515625" style="1" customWidth="1"/>
    <col min="12" max="12" width="5.85546875" style="1" customWidth="1"/>
    <col min="13" max="13" width="1.5703125" style="1" customWidth="1"/>
    <col min="14" max="14" width="3.140625" style="1" customWidth="1"/>
    <col min="15" max="15" width="1.85546875" style="1" customWidth="1"/>
    <col min="16" max="16" width="33.140625" style="1" customWidth="1"/>
    <col min="17" max="17" width="2.7109375" style="1" customWidth="1"/>
    <col min="18" max="16384" width="9.140625" style="1"/>
  </cols>
  <sheetData>
    <row r="1" spans="1:19" ht="45.75" hidden="1" customHeight="1" x14ac:dyDescent="0.2"/>
    <row r="2" spans="1:19" ht="14.2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s="3"/>
    </row>
    <row r="3" spans="1:19" ht="19.899999999999999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s="3"/>
    </row>
    <row r="4" spans="1:19" ht="16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9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22.7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ht="22.7" customHeight="1" x14ac:dyDescent="0.2">
      <c r="A7" s="2"/>
      <c r="B7" s="2"/>
      <c r="C7" s="2"/>
      <c r="D7" s="2"/>
      <c r="E7" s="2"/>
      <c r="F7" s="2"/>
      <c r="M7" s="2"/>
      <c r="N7" s="2"/>
      <c r="O7" s="2"/>
      <c r="P7" s="2"/>
      <c r="Q7" s="2"/>
    </row>
    <row r="8" spans="1:19" ht="22.7" customHeight="1" thickBot="1" x14ac:dyDescent="0.25">
      <c r="A8" s="2"/>
      <c r="B8" s="2"/>
      <c r="C8" s="2"/>
      <c r="D8" s="2"/>
      <c r="E8" s="2"/>
      <c r="F8" s="2"/>
      <c r="M8" s="2"/>
      <c r="N8" s="2"/>
      <c r="O8" s="2"/>
      <c r="P8" s="2"/>
      <c r="Q8" s="2"/>
    </row>
    <row r="9" spans="1:19" ht="20.25" customHeight="1" thickBot="1" x14ac:dyDescent="0.25">
      <c r="A9" s="7"/>
      <c r="B9" s="7"/>
      <c r="C9" s="7"/>
      <c r="D9" s="8"/>
      <c r="E9" s="7"/>
      <c r="F9" s="7"/>
      <c r="G9" s="7"/>
      <c r="H9" s="7"/>
      <c r="I9" s="4"/>
      <c r="J9" s="5"/>
      <c r="K9" s="5"/>
      <c r="L9" s="6"/>
      <c r="M9" s="2"/>
      <c r="N9" s="2"/>
      <c r="O9" s="2"/>
      <c r="P9" s="2"/>
      <c r="Q9" s="2"/>
    </row>
    <row r="10" spans="1:19" ht="27.75" customHeight="1" thickBot="1" x14ac:dyDescent="0.25">
      <c r="A10" s="7"/>
      <c r="B10" s="7"/>
      <c r="C10" s="7"/>
      <c r="D10" s="8"/>
      <c r="E10" s="7"/>
      <c r="F10" s="9"/>
      <c r="G10" s="9"/>
      <c r="H10" s="9"/>
      <c r="I10" s="4"/>
      <c r="J10" s="5"/>
      <c r="K10" s="5"/>
      <c r="L10" s="6"/>
      <c r="M10" s="2"/>
      <c r="N10" s="2"/>
      <c r="O10" s="2"/>
      <c r="P10" s="2"/>
      <c r="Q10" s="2"/>
    </row>
    <row r="11" spans="1:19" ht="27.75" customHeight="1" thickBot="1" x14ac:dyDescent="0.25">
      <c r="A11" s="9"/>
      <c r="B11" s="9"/>
      <c r="C11" s="9">
        <v>2</v>
      </c>
      <c r="D11" s="8" t="s">
        <v>455</v>
      </c>
      <c r="E11" s="169">
        <f>('2'!M11+'2'!M15+'4'!M10+'6'!M18+'13'!M10+'18'!M10+'18'!M18+'19'!M10+'20'!M10+'21'!M9+'22'!M9+'24'!M10+'25'!M9+'25'!M17+'26'!M18+'27'!M9+'28'!M9+'29'!M20+'29'!M22+'30'!M10)*0.001</f>
        <v>17.227229779999998</v>
      </c>
      <c r="F11" s="9">
        <v>58.991999999999997</v>
      </c>
      <c r="G11" s="9">
        <v>14.862</v>
      </c>
      <c r="H11" s="9">
        <v>11.353999999999999</v>
      </c>
      <c r="I11" s="2"/>
    </row>
    <row r="12" spans="1:19" ht="44.25" customHeight="1" thickBot="1" x14ac:dyDescent="0.25">
      <c r="A12" s="10" t="s">
        <v>0</v>
      </c>
      <c r="B12" s="10" t="s">
        <v>1</v>
      </c>
      <c r="C12" s="10" t="s">
        <v>2</v>
      </c>
      <c r="D12" s="186" t="s">
        <v>3</v>
      </c>
      <c r="E12" s="9" t="s">
        <v>4</v>
      </c>
      <c r="F12" s="9" t="s">
        <v>5</v>
      </c>
      <c r="G12" s="9" t="s">
        <v>6</v>
      </c>
      <c r="H12" s="9" t="s">
        <v>7</v>
      </c>
      <c r="I12" s="2"/>
    </row>
    <row r="13" spans="1:19" ht="15.75" customHeight="1" thickBot="1" x14ac:dyDescent="0.25">
      <c r="A13" s="9" t="s">
        <v>8</v>
      </c>
      <c r="B13" s="9" t="s">
        <v>9</v>
      </c>
      <c r="C13" s="9" t="s">
        <v>10</v>
      </c>
      <c r="D13" s="187"/>
      <c r="E13" s="9" t="s">
        <v>11</v>
      </c>
      <c r="F13" s="188" t="s">
        <v>12</v>
      </c>
      <c r="G13" s="189"/>
      <c r="H13" s="190"/>
      <c r="I13" s="2"/>
    </row>
    <row r="14" spans="1:19" ht="22.7" customHeight="1" thickBot="1" x14ac:dyDescent="0.25">
      <c r="A14" s="189" t="s">
        <v>13</v>
      </c>
      <c r="B14" s="191"/>
      <c r="C14" s="191"/>
      <c r="D14" s="191"/>
      <c r="E14" s="191"/>
      <c r="F14" s="191"/>
      <c r="G14" s="191"/>
      <c r="H14" s="192"/>
      <c r="I14" s="2"/>
    </row>
    <row r="15" spans="1:19" ht="22.7" customHeight="1" x14ac:dyDescent="0.2">
      <c r="A15" s="2"/>
      <c r="B15" s="2"/>
      <c r="C15" s="11"/>
      <c r="D15" s="11"/>
      <c r="E15" s="2"/>
      <c r="F15" s="2"/>
      <c r="G15" s="2"/>
      <c r="H15" s="2"/>
      <c r="I15" s="2"/>
    </row>
    <row r="16" spans="1:19" ht="30" customHeight="1" x14ac:dyDescent="0.2">
      <c r="A16" s="42"/>
      <c r="B16" s="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"/>
      <c r="N16" s="2"/>
      <c r="O16" s="2"/>
      <c r="P16" s="12"/>
      <c r="Q16" s="2"/>
    </row>
    <row r="17" spans="1:21" ht="22.7" customHeight="1" x14ac:dyDescent="0.2">
      <c r="A17" s="2"/>
      <c r="B17" s="2"/>
      <c r="C17" s="11"/>
      <c r="D17" s="11"/>
      <c r="E17" s="11"/>
      <c r="F17" s="11"/>
      <c r="G17" s="11"/>
      <c r="H17" s="11"/>
      <c r="I17" s="11"/>
      <c r="J17" s="13"/>
      <c r="K17" s="13"/>
      <c r="L17" s="13"/>
      <c r="M17" s="2"/>
      <c r="N17" s="14"/>
      <c r="O17" s="2"/>
      <c r="P17" s="195"/>
      <c r="Q17" s="195"/>
    </row>
    <row r="18" spans="1:21" ht="8.25" customHeight="1" x14ac:dyDescent="0.2">
      <c r="A18" s="2"/>
      <c r="B18" s="2"/>
      <c r="C18" s="2"/>
      <c r="D18" s="2"/>
      <c r="E18" s="13"/>
      <c r="F18" s="13"/>
      <c r="G18" s="13"/>
      <c r="H18" s="13"/>
      <c r="I18" s="13"/>
      <c r="J18" s="13"/>
      <c r="K18" s="13"/>
      <c r="L18" s="13"/>
      <c r="M18" s="15"/>
      <c r="N18" s="2"/>
      <c r="O18" s="2"/>
      <c r="P18" s="193"/>
      <c r="Q18" s="193"/>
    </row>
    <row r="19" spans="1:21" ht="16.5" customHeight="1" x14ac:dyDescent="0.2">
      <c r="A19" s="2"/>
      <c r="B19" s="2"/>
      <c r="C19" s="16"/>
      <c r="D19" s="16"/>
      <c r="E19" s="16"/>
      <c r="F19" s="17"/>
      <c r="G19" s="17"/>
      <c r="H19" s="17"/>
      <c r="I19" s="18"/>
      <c r="J19" s="2"/>
      <c r="K19" s="2"/>
      <c r="L19" s="2"/>
      <c r="M19" s="15"/>
      <c r="N19" s="2"/>
      <c r="O19" s="2"/>
      <c r="P19" s="194"/>
      <c r="Q19" s="194"/>
    </row>
    <row r="20" spans="1:21" ht="12.75" customHeight="1" x14ac:dyDescent="0.2">
      <c r="A20" s="2"/>
      <c r="B20" s="2"/>
      <c r="C20" s="19"/>
      <c r="D20" s="19"/>
      <c r="E20" s="19"/>
      <c r="F20" s="4"/>
      <c r="G20" s="5"/>
      <c r="H20" s="5"/>
      <c r="I20" s="5"/>
      <c r="J20" s="2"/>
      <c r="K20" s="2"/>
      <c r="L20" s="2"/>
      <c r="N20" s="2"/>
      <c r="O20" s="2"/>
      <c r="P20" s="2"/>
      <c r="Q20" s="2"/>
    </row>
    <row r="21" spans="1:21" ht="12.75" customHeight="1" x14ac:dyDescent="0.2">
      <c r="A21" s="2"/>
      <c r="B21" s="2"/>
      <c r="C21" s="19"/>
      <c r="D21" s="19"/>
      <c r="E21" s="19"/>
      <c r="F21" s="5"/>
      <c r="G21" s="5"/>
      <c r="H21" s="5"/>
      <c r="I21" s="5"/>
      <c r="J21" s="2"/>
      <c r="K21" s="2"/>
      <c r="L21" s="2"/>
      <c r="M21" s="2"/>
      <c r="N21" s="20"/>
      <c r="O21" s="21"/>
      <c r="P21" s="2"/>
      <c r="Q21" s="2"/>
    </row>
    <row r="22" spans="1:21" ht="6.95" customHeight="1" x14ac:dyDescent="0.2">
      <c r="A22" s="2"/>
      <c r="B22" s="2"/>
      <c r="C22" s="16"/>
      <c r="D22" s="16"/>
      <c r="E22" s="16"/>
      <c r="F22" s="22"/>
      <c r="G22" s="23"/>
      <c r="H22" s="17"/>
      <c r="I22" s="17"/>
      <c r="J22" s="2"/>
      <c r="K22" s="24"/>
      <c r="L22" s="24"/>
      <c r="M22" s="24"/>
      <c r="N22" s="24"/>
      <c r="O22" s="24"/>
      <c r="P22" s="185"/>
      <c r="Q22" s="185"/>
    </row>
    <row r="23" spans="1:21" ht="15" x14ac:dyDescent="0.2">
      <c r="A23" s="2"/>
      <c r="B23" s="196"/>
      <c r="C23" s="195"/>
      <c r="D23" s="19"/>
      <c r="E23" s="19"/>
      <c r="F23" s="4"/>
      <c r="G23" s="5"/>
      <c r="H23" s="5"/>
      <c r="I23" s="6"/>
      <c r="J23" s="2"/>
      <c r="K23" s="24"/>
      <c r="L23" s="24"/>
      <c r="M23" s="24"/>
      <c r="N23" s="24"/>
      <c r="O23" s="24"/>
      <c r="P23" s="185"/>
      <c r="Q23" s="185"/>
    </row>
    <row r="24" spans="1:21" ht="6.95" customHeight="1" x14ac:dyDescent="0.2">
      <c r="A24" s="2"/>
      <c r="B24" s="2"/>
      <c r="C24" s="19"/>
      <c r="D24" s="19"/>
      <c r="E24" s="19"/>
      <c r="F24" s="4"/>
      <c r="G24" s="5"/>
      <c r="H24" s="5"/>
      <c r="I24" s="6"/>
      <c r="J24" s="2"/>
      <c r="K24" s="184"/>
      <c r="L24" s="184"/>
      <c r="M24" s="184"/>
      <c r="N24" s="184"/>
      <c r="O24" s="184"/>
      <c r="P24" s="201"/>
      <c r="Q24" s="201"/>
    </row>
    <row r="25" spans="1:21" ht="6.95" customHeight="1" x14ac:dyDescent="0.2">
      <c r="A25" s="2"/>
      <c r="B25" s="2"/>
      <c r="C25" s="19"/>
      <c r="D25" s="19"/>
      <c r="E25" s="19"/>
      <c r="F25" s="4"/>
      <c r="G25" s="5"/>
      <c r="H25" s="5"/>
      <c r="I25" s="6"/>
      <c r="J25" s="2"/>
      <c r="K25" s="184"/>
      <c r="L25" s="184"/>
      <c r="M25" s="184"/>
      <c r="N25" s="184"/>
      <c r="O25" s="184"/>
      <c r="P25" s="201"/>
      <c r="Q25" s="201"/>
      <c r="U25" s="1" t="s">
        <v>14</v>
      </c>
    </row>
    <row r="26" spans="1:21" ht="14.1" customHeight="1" x14ac:dyDescent="0.2">
      <c r="A26" s="2"/>
      <c r="B26" s="2"/>
      <c r="C26" s="19"/>
      <c r="D26" s="19"/>
      <c r="E26" s="19"/>
      <c r="F26" s="4"/>
      <c r="G26" s="5"/>
      <c r="H26" s="5"/>
      <c r="I26" s="5"/>
      <c r="J26" s="2"/>
      <c r="K26" s="25"/>
      <c r="L26" s="26"/>
      <c r="M26" s="27"/>
      <c r="N26" s="24"/>
      <c r="O26" s="28"/>
      <c r="P26" s="201"/>
      <c r="Q26" s="201"/>
    </row>
    <row r="27" spans="1:21" ht="6.95" customHeight="1" x14ac:dyDescent="0.2">
      <c r="A27" s="2"/>
      <c r="B27" s="2"/>
      <c r="C27" s="19"/>
      <c r="D27" s="19"/>
      <c r="E27" s="19"/>
      <c r="F27" s="4"/>
      <c r="G27" s="5"/>
      <c r="H27" s="5"/>
      <c r="I27" s="5"/>
      <c r="J27" s="2"/>
      <c r="K27" s="202"/>
      <c r="L27" s="202"/>
      <c r="M27" s="202"/>
      <c r="N27" s="202"/>
      <c r="O27" s="202"/>
      <c r="P27" s="201"/>
      <c r="Q27" s="201"/>
    </row>
    <row r="28" spans="1:21" ht="6.95" customHeight="1" x14ac:dyDescent="0.2">
      <c r="A28" s="2"/>
      <c r="B28" s="2"/>
      <c r="C28" s="29"/>
      <c r="D28" s="29"/>
      <c r="E28" s="29"/>
      <c r="F28" s="29"/>
      <c r="G28" s="29"/>
      <c r="H28" s="29"/>
      <c r="I28" s="29"/>
      <c r="J28" s="2"/>
      <c r="K28" s="202"/>
      <c r="L28" s="202"/>
      <c r="M28" s="202"/>
      <c r="N28" s="202"/>
      <c r="O28" s="202"/>
      <c r="P28" s="201"/>
      <c r="Q28" s="201"/>
    </row>
    <row r="29" spans="1:21" ht="14.1" customHeight="1" x14ac:dyDescent="0.2">
      <c r="A29" s="2"/>
      <c r="B29" s="2"/>
      <c r="C29" s="29"/>
      <c r="D29" s="29"/>
      <c r="E29" s="29"/>
      <c r="F29" s="29"/>
      <c r="G29" s="29"/>
      <c r="H29" s="29"/>
      <c r="I29" s="29"/>
      <c r="J29" s="2"/>
      <c r="K29" s="199"/>
      <c r="L29" s="199"/>
      <c r="M29" s="30"/>
      <c r="N29" s="30"/>
      <c r="O29" s="28"/>
      <c r="P29" s="200"/>
      <c r="Q29" s="26"/>
    </row>
    <row r="30" spans="1:21" ht="14.1" customHeight="1" x14ac:dyDescent="0.2">
      <c r="A30" s="2"/>
      <c r="B30" s="2"/>
      <c r="C30" s="31"/>
      <c r="D30" s="31"/>
      <c r="E30" s="31"/>
      <c r="F30" s="32"/>
      <c r="G30" s="33"/>
      <c r="H30" s="33"/>
      <c r="I30" s="33"/>
      <c r="J30" s="2"/>
      <c r="K30" s="199"/>
      <c r="L30" s="199"/>
      <c r="M30" s="30"/>
      <c r="N30" s="30"/>
      <c r="O30" s="28"/>
      <c r="P30" s="200"/>
      <c r="Q30" s="34"/>
    </row>
    <row r="31" spans="1:21" ht="14.1" customHeight="1" x14ac:dyDescent="0.2">
      <c r="A31" s="2"/>
      <c r="B31" s="2"/>
      <c r="C31" s="35"/>
      <c r="D31" s="35"/>
      <c r="E31" s="35"/>
      <c r="F31" s="33"/>
      <c r="G31" s="33"/>
      <c r="H31" s="33"/>
      <c r="I31" s="33"/>
      <c r="J31" s="2"/>
      <c r="K31" s="199"/>
      <c r="L31" s="184"/>
      <c r="M31" s="30"/>
      <c r="N31" s="30"/>
      <c r="O31" s="36"/>
      <c r="P31" s="200"/>
      <c r="Q31" s="197"/>
    </row>
    <row r="32" spans="1:21" ht="14.1" customHeight="1" x14ac:dyDescent="0.25">
      <c r="A32" s="2"/>
      <c r="B32" s="2"/>
      <c r="C32" s="35"/>
      <c r="D32" s="35"/>
      <c r="E32" s="35"/>
      <c r="F32" s="33"/>
      <c r="G32"/>
      <c r="H32" s="37"/>
      <c r="I32" s="37"/>
      <c r="J32" s="2"/>
      <c r="K32" s="199"/>
      <c r="L32" s="199"/>
      <c r="M32" s="30"/>
      <c r="N32" s="30"/>
      <c r="O32" s="28"/>
      <c r="P32" s="200"/>
      <c r="Q32" s="198"/>
    </row>
    <row r="33" spans="1:17" ht="15" customHeight="1" x14ac:dyDescent="0.25">
      <c r="A33" s="2"/>
      <c r="B33" s="2"/>
      <c r="C33" s="37"/>
      <c r="D33" s="37"/>
      <c r="E33" s="37"/>
      <c r="F33" s="37"/>
      <c r="G33"/>
      <c r="H33" s="37"/>
      <c r="I33" s="37"/>
      <c r="J33" s="2"/>
      <c r="K33" s="199"/>
      <c r="L33" s="199"/>
      <c r="M33" s="30"/>
      <c r="N33" s="30"/>
      <c r="O33" s="28"/>
      <c r="P33" s="200"/>
      <c r="Q33" s="198"/>
    </row>
    <row r="34" spans="1:17" ht="14.1" customHeight="1" x14ac:dyDescent="0.25">
      <c r="A34" s="2"/>
      <c r="B34" s="2"/>
      <c r="C34" s="2"/>
      <c r="D34" s="2"/>
      <c r="E34" s="2"/>
      <c r="F34" s="2"/>
      <c r="G34"/>
      <c r="H34" s="2"/>
      <c r="I34" s="2"/>
      <c r="J34" s="2"/>
      <c r="K34" s="2"/>
      <c r="L34" s="2"/>
      <c r="M34" s="2"/>
      <c r="N34" s="2"/>
      <c r="O34" s="2"/>
      <c r="P34" s="20"/>
      <c r="Q34" s="2"/>
    </row>
  </sheetData>
  <mergeCells count="26">
    <mergeCell ref="Q31:Q33"/>
    <mergeCell ref="K32:L32"/>
    <mergeCell ref="K33:L33"/>
    <mergeCell ref="M24:M25"/>
    <mergeCell ref="N24:N25"/>
    <mergeCell ref="O24:O25"/>
    <mergeCell ref="K30:L30"/>
    <mergeCell ref="K31:L31"/>
    <mergeCell ref="K29:L29"/>
    <mergeCell ref="P29:P33"/>
    <mergeCell ref="P24:Q28"/>
    <mergeCell ref="K27:K28"/>
    <mergeCell ref="L27:L28"/>
    <mergeCell ref="M27:M28"/>
    <mergeCell ref="N27:N28"/>
    <mergeCell ref="O27:O28"/>
    <mergeCell ref="K24:K25"/>
    <mergeCell ref="L24:L25"/>
    <mergeCell ref="P22:Q23"/>
    <mergeCell ref="D12:D13"/>
    <mergeCell ref="F13:H13"/>
    <mergeCell ref="A14:H14"/>
    <mergeCell ref="P18:Q18"/>
    <mergeCell ref="P19:Q19"/>
    <mergeCell ref="P17:Q17"/>
    <mergeCell ref="B23:C23"/>
  </mergeCells>
  <printOptions horizontalCentered="1" verticalCentered="1"/>
  <pageMargins left="0" right="0" top="0" bottom="0" header="0" footer="0"/>
  <pageSetup paperSize="9" orientation="landscape" r:id="rId1"/>
  <headerFooter alignWithMargins="0"/>
  <rowBreaks count="1" manualBreakCount="1">
    <brk id="35" max="1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P23" sqref="P23:Q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8">
        <v>131</v>
      </c>
      <c r="C9" s="207"/>
      <c r="D9" s="208"/>
      <c r="E9" s="209" t="s">
        <v>134</v>
      </c>
      <c r="F9" s="210"/>
      <c r="G9" s="210"/>
      <c r="H9" s="211"/>
      <c r="I9" s="43" t="s">
        <v>41</v>
      </c>
      <c r="J9" s="44"/>
      <c r="K9" s="55">
        <v>2</v>
      </c>
      <c r="L9" s="67">
        <v>14.53</v>
      </c>
      <c r="M9" s="81">
        <v>29.07</v>
      </c>
      <c r="N9" s="82"/>
      <c r="O9" s="61"/>
      <c r="P9" s="212"/>
      <c r="Q9" s="212"/>
      <c r="R9" s="76" t="s">
        <v>457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132</v>
      </c>
      <c r="C10" s="207"/>
      <c r="D10" s="208"/>
      <c r="E10" s="209" t="s">
        <v>135</v>
      </c>
      <c r="F10" s="218"/>
      <c r="G10" s="218"/>
      <c r="H10" s="219"/>
      <c r="I10" s="43" t="s">
        <v>41</v>
      </c>
      <c r="J10" s="44"/>
      <c r="K10" s="55">
        <v>1</v>
      </c>
      <c r="L10" s="67" t="s">
        <v>424</v>
      </c>
      <c r="M10" s="227">
        <v>15.07</v>
      </c>
      <c r="N10" s="228"/>
      <c r="O10" s="63"/>
      <c r="P10" s="207"/>
      <c r="Q10" s="208"/>
      <c r="R10" s="78" t="s">
        <v>457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133</v>
      </c>
      <c r="C11" s="220"/>
      <c r="D11" s="220"/>
      <c r="E11" s="209" t="s">
        <v>136</v>
      </c>
      <c r="F11" s="218"/>
      <c r="G11" s="218"/>
      <c r="H11" s="219"/>
      <c r="I11" s="43" t="s">
        <v>41</v>
      </c>
      <c r="J11" s="44"/>
      <c r="K11" s="55">
        <v>2</v>
      </c>
      <c r="L11" s="67">
        <v>15.27</v>
      </c>
      <c r="M11" s="229">
        <v>30.55</v>
      </c>
      <c r="N11" s="229"/>
      <c r="O11" s="63"/>
      <c r="P11" s="207"/>
      <c r="Q11" s="208"/>
      <c r="R11" s="78" t="s">
        <v>457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85">
        <v>134</v>
      </c>
      <c r="C12" s="232"/>
      <c r="D12" s="232"/>
      <c r="E12" s="233" t="s">
        <v>137</v>
      </c>
      <c r="F12" s="234"/>
      <c r="G12" s="234"/>
      <c r="H12" s="235"/>
      <c r="I12" s="230">
        <v>796</v>
      </c>
      <c r="J12" s="230"/>
      <c r="K12" s="86">
        <v>1</v>
      </c>
      <c r="L12" s="67" t="s">
        <v>424</v>
      </c>
      <c r="M12" s="231">
        <v>15.43</v>
      </c>
      <c r="N12" s="231"/>
      <c r="O12" s="63"/>
      <c r="P12" s="207"/>
      <c r="Q12" s="208"/>
      <c r="R12" s="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/>
      <c r="C13" s="207"/>
      <c r="D13" s="208"/>
      <c r="E13" s="209"/>
      <c r="F13" s="210"/>
      <c r="G13" s="210"/>
      <c r="H13" s="211"/>
      <c r="I13" s="43"/>
      <c r="J13" s="44"/>
      <c r="K13" s="55"/>
      <c r="L13" s="67"/>
      <c r="M13" s="67"/>
      <c r="N13" s="82"/>
      <c r="O13" s="63"/>
      <c r="P13" s="207"/>
      <c r="Q13" s="208"/>
      <c r="R13" s="85"/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135</v>
      </c>
      <c r="C14" s="207"/>
      <c r="D14" s="208"/>
      <c r="E14" s="209" t="s">
        <v>138</v>
      </c>
      <c r="F14" s="210"/>
      <c r="G14" s="210"/>
      <c r="H14" s="211"/>
      <c r="I14" s="74">
        <v>796</v>
      </c>
      <c r="J14" s="75"/>
      <c r="K14" s="55">
        <v>2</v>
      </c>
      <c r="L14" s="67">
        <v>16.010000000000002</v>
      </c>
      <c r="M14" s="81">
        <v>32.03</v>
      </c>
      <c r="N14" s="67"/>
      <c r="O14" s="63"/>
      <c r="P14" s="207"/>
      <c r="Q14" s="208"/>
      <c r="R14" s="78" t="s">
        <v>457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136</v>
      </c>
      <c r="C15" s="207"/>
      <c r="D15" s="208"/>
      <c r="E15" s="209" t="s">
        <v>139</v>
      </c>
      <c r="F15" s="210"/>
      <c r="G15" s="210"/>
      <c r="H15" s="211"/>
      <c r="I15" s="74">
        <v>796</v>
      </c>
      <c r="J15" s="83"/>
      <c r="K15" s="55">
        <v>1</v>
      </c>
      <c r="L15" s="67" t="s">
        <v>424</v>
      </c>
      <c r="M15" s="67">
        <v>16.28</v>
      </c>
      <c r="N15" s="67"/>
      <c r="O15" s="63"/>
      <c r="P15" s="207"/>
      <c r="Q15" s="208"/>
      <c r="R15" s="78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137</v>
      </c>
      <c r="C16" s="207"/>
      <c r="D16" s="208"/>
      <c r="E16" s="209" t="s">
        <v>140</v>
      </c>
      <c r="F16" s="218"/>
      <c r="G16" s="218"/>
      <c r="H16" s="219"/>
      <c r="I16" s="74">
        <v>796</v>
      </c>
      <c r="J16" s="83">
        <v>796</v>
      </c>
      <c r="K16" s="55">
        <v>2</v>
      </c>
      <c r="L16" s="67">
        <v>16.690000000000001</v>
      </c>
      <c r="M16" s="67">
        <v>33.369999999999997</v>
      </c>
      <c r="N16" s="67">
        <v>11.5</v>
      </c>
      <c r="O16" s="63"/>
      <c r="P16" s="227"/>
      <c r="Q16" s="208"/>
      <c r="R16" s="78" t="s">
        <v>457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138</v>
      </c>
      <c r="C17" s="207"/>
      <c r="D17" s="208"/>
      <c r="E17" s="209" t="s">
        <v>141</v>
      </c>
      <c r="F17" s="210"/>
      <c r="G17" s="210"/>
      <c r="H17" s="211"/>
      <c r="I17" s="74">
        <v>796</v>
      </c>
      <c r="J17" s="83"/>
      <c r="K17" s="55">
        <v>1</v>
      </c>
      <c r="L17" s="67" t="s">
        <v>424</v>
      </c>
      <c r="M17" s="67">
        <v>16.82</v>
      </c>
      <c r="N17" s="67"/>
      <c r="O17" s="63"/>
      <c r="P17" s="207"/>
      <c r="Q17" s="208"/>
      <c r="R17" s="78" t="s">
        <v>457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139</v>
      </c>
      <c r="C18" s="207"/>
      <c r="D18" s="208"/>
      <c r="E18" s="209" t="s">
        <v>142</v>
      </c>
      <c r="F18" s="210"/>
      <c r="G18" s="210"/>
      <c r="H18" s="211"/>
      <c r="I18" s="74">
        <v>796</v>
      </c>
      <c r="J18" s="83">
        <v>796</v>
      </c>
      <c r="K18" s="55">
        <v>3</v>
      </c>
      <c r="L18" s="67">
        <v>17.36</v>
      </c>
      <c r="M18" s="67">
        <v>52.08</v>
      </c>
      <c r="N18" s="67">
        <v>1170</v>
      </c>
      <c r="O18" s="63"/>
      <c r="P18" s="207"/>
      <c r="Q18" s="208"/>
      <c r="R18" s="78" t="s">
        <v>457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140</v>
      </c>
      <c r="C19" s="207"/>
      <c r="D19" s="208"/>
      <c r="E19" s="209" t="s">
        <v>143</v>
      </c>
      <c r="F19" s="210"/>
      <c r="G19" s="210"/>
      <c r="H19" s="211"/>
      <c r="I19" s="43" t="s">
        <v>41</v>
      </c>
      <c r="J19" s="44"/>
      <c r="K19" s="55">
        <v>1</v>
      </c>
      <c r="L19" s="67" t="s">
        <v>424</v>
      </c>
      <c r="M19" s="67">
        <v>18.03</v>
      </c>
      <c r="N19" s="67"/>
      <c r="O19" s="63"/>
      <c r="P19" s="207"/>
      <c r="Q19" s="208"/>
      <c r="R19" s="85" t="s">
        <v>457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141</v>
      </c>
      <c r="C20" s="207"/>
      <c r="D20" s="208"/>
      <c r="E20" s="209" t="s">
        <v>144</v>
      </c>
      <c r="F20" s="210"/>
      <c r="G20" s="210"/>
      <c r="H20" s="211"/>
      <c r="I20" s="74">
        <v>796</v>
      </c>
      <c r="J20" s="83"/>
      <c r="K20" s="55">
        <v>3</v>
      </c>
      <c r="L20" s="67">
        <v>18.57</v>
      </c>
      <c r="M20" s="67">
        <v>55.71</v>
      </c>
      <c r="N20" s="67"/>
      <c r="O20" s="63"/>
      <c r="P20" s="207"/>
      <c r="Q20" s="208"/>
      <c r="R20" s="78" t="s">
        <v>457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78">
        <v>142</v>
      </c>
      <c r="C21" s="207"/>
      <c r="D21" s="208"/>
      <c r="E21" s="209" t="s">
        <v>145</v>
      </c>
      <c r="F21" s="210"/>
      <c r="G21" s="210"/>
      <c r="H21" s="211"/>
      <c r="I21" s="43" t="s">
        <v>41</v>
      </c>
      <c r="J21" s="44"/>
      <c r="K21" s="55">
        <v>1</v>
      </c>
      <c r="L21" s="67" t="s">
        <v>424</v>
      </c>
      <c r="M21" s="67">
        <v>18.893000000000001</v>
      </c>
      <c r="N21" s="67">
        <v>850</v>
      </c>
      <c r="O21" s="63"/>
      <c r="P21" s="229"/>
      <c r="Q21" s="220"/>
      <c r="R21" s="78" t="s">
        <v>457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143</v>
      </c>
      <c r="C22" s="207"/>
      <c r="D22" s="208"/>
      <c r="E22" s="209" t="s">
        <v>146</v>
      </c>
      <c r="F22" s="210"/>
      <c r="G22" s="210"/>
      <c r="H22" s="211"/>
      <c r="I22" s="43" t="s">
        <v>41</v>
      </c>
      <c r="J22" s="44"/>
      <c r="K22" s="55">
        <v>1</v>
      </c>
      <c r="L22" s="67" t="s">
        <v>424</v>
      </c>
      <c r="M22" s="67">
        <v>19.03</v>
      </c>
      <c r="N22" s="67"/>
      <c r="O22" s="63"/>
      <c r="P22" s="220"/>
      <c r="Q22" s="220"/>
      <c r="R22" s="78" t="s">
        <v>457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78">
        <v>144</v>
      </c>
      <c r="C23" s="207"/>
      <c r="D23" s="208"/>
      <c r="E23" s="209" t="s">
        <v>147</v>
      </c>
      <c r="F23" s="210"/>
      <c r="G23" s="210"/>
      <c r="H23" s="211"/>
      <c r="I23" s="43" t="s">
        <v>41</v>
      </c>
      <c r="J23" s="44"/>
      <c r="K23" s="55">
        <v>3</v>
      </c>
      <c r="L23" s="67">
        <v>19.309999999999999</v>
      </c>
      <c r="M23" s="67">
        <v>57.93</v>
      </c>
      <c r="N23" s="67"/>
      <c r="O23" s="63"/>
      <c r="P23" s="220"/>
      <c r="Q23" s="220"/>
      <c r="R23" s="78" t="s">
        <v>457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79">
        <v>145</v>
      </c>
      <c r="C24" s="221"/>
      <c r="D24" s="222"/>
      <c r="E24" s="223" t="s">
        <v>148</v>
      </c>
      <c r="F24" s="224"/>
      <c r="G24" s="224"/>
      <c r="H24" s="225"/>
      <c r="I24" s="46" t="s">
        <v>41</v>
      </c>
      <c r="J24" s="84"/>
      <c r="K24" s="56">
        <v>1</v>
      </c>
      <c r="L24" s="80" t="s">
        <v>424</v>
      </c>
      <c r="M24" s="80">
        <v>19.649999999999999</v>
      </c>
      <c r="N24" s="67">
        <v>1176</v>
      </c>
      <c r="O24" s="64"/>
      <c r="P24" s="226"/>
      <c r="Q24" s="226"/>
      <c r="R24" s="79" t="s">
        <v>457</v>
      </c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6" spans="13:13" x14ac:dyDescent="0.25">
      <c r="M36" s="97">
        <f>M24+M23+M22+M21+M20+M19+M18+M17+M16+M15+M14+M13+M12+M11+M10+M9</f>
        <v>429.94299999999998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M10:N10"/>
    <mergeCell ref="M11:N11"/>
    <mergeCell ref="C12:D12"/>
    <mergeCell ref="E12:H12"/>
    <mergeCell ref="P12:Q12"/>
    <mergeCell ref="C13:D13"/>
    <mergeCell ref="E13:H13"/>
    <mergeCell ref="P13:Q13"/>
    <mergeCell ref="I12:J12"/>
    <mergeCell ref="M12:N12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8" zoomScaleNormal="100" zoomScaleSheetLayoutView="90" workbookViewId="0">
      <selection activeCell="V24" sqref="V2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8">
        <v>146</v>
      </c>
      <c r="C9" s="207"/>
      <c r="D9" s="208"/>
      <c r="E9" s="209" t="s">
        <v>149</v>
      </c>
      <c r="F9" s="210"/>
      <c r="G9" s="210"/>
      <c r="H9" s="211"/>
      <c r="I9" s="43" t="s">
        <v>41</v>
      </c>
      <c r="J9" s="44"/>
      <c r="K9" s="55">
        <v>1</v>
      </c>
      <c r="L9" s="67" t="s">
        <v>424</v>
      </c>
      <c r="M9" s="81">
        <v>19.88</v>
      </c>
      <c r="N9" s="82"/>
      <c r="O9" s="61"/>
      <c r="P9" s="212"/>
      <c r="Q9" s="212"/>
      <c r="R9" s="76" t="s">
        <v>457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147</v>
      </c>
      <c r="C10" s="207"/>
      <c r="D10" s="208"/>
      <c r="E10" s="209" t="s">
        <v>150</v>
      </c>
      <c r="F10" s="218"/>
      <c r="G10" s="218"/>
      <c r="H10" s="219"/>
      <c r="I10" s="43" t="s">
        <v>41</v>
      </c>
      <c r="J10" s="44"/>
      <c r="K10" s="55">
        <v>1</v>
      </c>
      <c r="L10" s="67" t="s">
        <v>424</v>
      </c>
      <c r="M10" s="227">
        <v>19.983000000000001</v>
      </c>
      <c r="N10" s="228"/>
      <c r="O10" s="63"/>
      <c r="P10" s="207"/>
      <c r="Q10" s="208"/>
      <c r="R10" s="78" t="s">
        <v>457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148</v>
      </c>
      <c r="C11" s="220"/>
      <c r="D11" s="220"/>
      <c r="E11" s="209" t="s">
        <v>151</v>
      </c>
      <c r="F11" s="218"/>
      <c r="G11" s="218"/>
      <c r="H11" s="219"/>
      <c r="I11" s="43" t="s">
        <v>41</v>
      </c>
      <c r="J11" s="44"/>
      <c r="K11" s="55">
        <v>1</v>
      </c>
      <c r="L11" s="67" t="s">
        <v>424</v>
      </c>
      <c r="M11" s="229">
        <v>20.79</v>
      </c>
      <c r="N11" s="229"/>
      <c r="O11" s="63"/>
      <c r="P11" s="207"/>
      <c r="Q11" s="208"/>
      <c r="R11" s="78" t="s">
        <v>457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85">
        <v>149</v>
      </c>
      <c r="C12" s="232"/>
      <c r="D12" s="232"/>
      <c r="E12" s="233" t="s">
        <v>152</v>
      </c>
      <c r="F12" s="234"/>
      <c r="G12" s="234"/>
      <c r="H12" s="235"/>
      <c r="I12" s="230">
        <v>796</v>
      </c>
      <c r="J12" s="230"/>
      <c r="K12" s="86">
        <v>1</v>
      </c>
      <c r="L12" s="87" t="s">
        <v>424</v>
      </c>
      <c r="M12" s="231">
        <v>21.13</v>
      </c>
      <c r="N12" s="231"/>
      <c r="O12" s="63"/>
      <c r="P12" s="207"/>
      <c r="Q12" s="208"/>
      <c r="R12" s="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150</v>
      </c>
      <c r="C13" s="207"/>
      <c r="D13" s="208"/>
      <c r="E13" s="209" t="s">
        <v>153</v>
      </c>
      <c r="F13" s="210"/>
      <c r="G13" s="210"/>
      <c r="H13" s="211"/>
      <c r="I13" s="74">
        <v>796</v>
      </c>
      <c r="J13" s="75"/>
      <c r="K13" s="55">
        <v>1</v>
      </c>
      <c r="L13" s="67" t="s">
        <v>424</v>
      </c>
      <c r="M13" s="81">
        <v>21.300999999999998</v>
      </c>
      <c r="N13" s="82"/>
      <c r="O13" s="63"/>
      <c r="P13" s="207"/>
      <c r="Q13" s="208"/>
      <c r="R13" s="85" t="s">
        <v>457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151</v>
      </c>
      <c r="C14" s="207"/>
      <c r="D14" s="208"/>
      <c r="E14" s="209" t="s">
        <v>154</v>
      </c>
      <c r="F14" s="210"/>
      <c r="G14" s="210"/>
      <c r="H14" s="211"/>
      <c r="I14" s="74">
        <v>796</v>
      </c>
      <c r="J14" s="83"/>
      <c r="K14" s="55">
        <v>1</v>
      </c>
      <c r="L14" s="67" t="s">
        <v>424</v>
      </c>
      <c r="M14" s="67">
        <v>68.290999999999997</v>
      </c>
      <c r="N14" s="67"/>
      <c r="O14" s="63"/>
      <c r="P14" s="207"/>
      <c r="Q14" s="208"/>
      <c r="R14" s="78" t="s">
        <v>457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152</v>
      </c>
      <c r="C15" s="207"/>
      <c r="D15" s="208"/>
      <c r="E15" s="209" t="s">
        <v>155</v>
      </c>
      <c r="F15" s="210"/>
      <c r="G15" s="210"/>
      <c r="H15" s="211"/>
      <c r="I15" s="43" t="s">
        <v>41</v>
      </c>
      <c r="J15" s="44"/>
      <c r="K15" s="55">
        <v>1</v>
      </c>
      <c r="L15" s="67" t="s">
        <v>424</v>
      </c>
      <c r="M15" s="67">
        <v>21.8</v>
      </c>
      <c r="N15" s="67"/>
      <c r="O15" s="63"/>
      <c r="P15" s="207"/>
      <c r="Q15" s="208"/>
      <c r="R15" s="78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153</v>
      </c>
      <c r="C16" s="207"/>
      <c r="D16" s="208"/>
      <c r="E16" s="209" t="s">
        <v>156</v>
      </c>
      <c r="F16" s="218"/>
      <c r="G16" s="218"/>
      <c r="H16" s="219"/>
      <c r="I16" s="74">
        <v>796</v>
      </c>
      <c r="J16" s="83">
        <v>796</v>
      </c>
      <c r="K16" s="55">
        <v>3</v>
      </c>
      <c r="L16" s="67">
        <v>21.84</v>
      </c>
      <c r="M16" s="67">
        <v>65.52</v>
      </c>
      <c r="N16" s="67">
        <v>11.5</v>
      </c>
      <c r="O16" s="63"/>
      <c r="P16" s="207"/>
      <c r="Q16" s="208"/>
      <c r="R16" s="78" t="s">
        <v>457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154</v>
      </c>
      <c r="C17" s="207"/>
      <c r="D17" s="208"/>
      <c r="E17" s="209" t="s">
        <v>157</v>
      </c>
      <c r="F17" s="210"/>
      <c r="G17" s="210"/>
      <c r="H17" s="211"/>
      <c r="I17" s="74">
        <v>796</v>
      </c>
      <c r="J17" s="83"/>
      <c r="K17" s="55">
        <v>2</v>
      </c>
      <c r="L17" s="67">
        <v>22.202999999999999</v>
      </c>
      <c r="M17" s="67">
        <f>K17*L17</f>
        <v>44.405999999999999</v>
      </c>
      <c r="N17" s="67"/>
      <c r="O17" s="63"/>
      <c r="P17" s="227"/>
      <c r="Q17" s="208"/>
      <c r="R17" s="78" t="s">
        <v>457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155</v>
      </c>
      <c r="C18" s="207"/>
      <c r="D18" s="208"/>
      <c r="E18" s="209" t="s">
        <v>158</v>
      </c>
      <c r="F18" s="210"/>
      <c r="G18" s="210"/>
      <c r="H18" s="211"/>
      <c r="I18" s="74">
        <v>796</v>
      </c>
      <c r="J18" s="83">
        <v>796</v>
      </c>
      <c r="K18" s="55">
        <v>1</v>
      </c>
      <c r="L18" s="67" t="s">
        <v>424</v>
      </c>
      <c r="M18" s="67">
        <v>24.625</v>
      </c>
      <c r="N18" s="67">
        <v>1170</v>
      </c>
      <c r="O18" s="63"/>
      <c r="P18" s="207"/>
      <c r="Q18" s="208"/>
      <c r="R18" s="78" t="s">
        <v>457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156</v>
      </c>
      <c r="C19" s="207"/>
      <c r="D19" s="208"/>
      <c r="E19" s="209" t="s">
        <v>159</v>
      </c>
      <c r="F19" s="210"/>
      <c r="G19" s="210"/>
      <c r="H19" s="211"/>
      <c r="I19" s="43" t="s">
        <v>41</v>
      </c>
      <c r="J19" s="44"/>
      <c r="K19" s="55">
        <v>2</v>
      </c>
      <c r="L19" s="67">
        <v>26.105</v>
      </c>
      <c r="M19" s="67">
        <f>K19*L19</f>
        <v>52.21</v>
      </c>
      <c r="N19" s="67"/>
      <c r="O19" s="63"/>
      <c r="P19" s="207"/>
      <c r="Q19" s="208"/>
      <c r="R19" s="85" t="s">
        <v>457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157</v>
      </c>
      <c r="C20" s="207"/>
      <c r="D20" s="208"/>
      <c r="E20" s="209" t="s">
        <v>160</v>
      </c>
      <c r="F20" s="210"/>
      <c r="G20" s="210"/>
      <c r="H20" s="211"/>
      <c r="I20" s="74">
        <v>796</v>
      </c>
      <c r="J20" s="83"/>
      <c r="K20" s="55">
        <v>1</v>
      </c>
      <c r="L20" s="67" t="s">
        <v>424</v>
      </c>
      <c r="M20" s="67">
        <v>26.98</v>
      </c>
      <c r="N20" s="67"/>
      <c r="O20" s="63"/>
      <c r="P20" s="207"/>
      <c r="Q20" s="208"/>
      <c r="R20" s="78" t="s">
        <v>457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78">
        <v>158</v>
      </c>
      <c r="C21" s="207"/>
      <c r="D21" s="208"/>
      <c r="E21" s="209" t="s">
        <v>161</v>
      </c>
      <c r="F21" s="210"/>
      <c r="G21" s="210"/>
      <c r="H21" s="211"/>
      <c r="I21" s="43" t="s">
        <v>41</v>
      </c>
      <c r="J21" s="44"/>
      <c r="K21" s="55">
        <v>1</v>
      </c>
      <c r="L21" s="67" t="s">
        <v>424</v>
      </c>
      <c r="M21" s="67">
        <v>28.931000000000001</v>
      </c>
      <c r="N21" s="67">
        <v>850</v>
      </c>
      <c r="O21" s="63"/>
      <c r="P21" s="220"/>
      <c r="Q21" s="220"/>
      <c r="R21" s="78" t="s">
        <v>457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159</v>
      </c>
      <c r="C22" s="207"/>
      <c r="D22" s="208"/>
      <c r="E22" s="209" t="s">
        <v>485</v>
      </c>
      <c r="F22" s="210"/>
      <c r="G22" s="210"/>
      <c r="H22" s="211"/>
      <c r="I22" s="43" t="s">
        <v>41</v>
      </c>
      <c r="J22" s="44"/>
      <c r="K22" s="55">
        <v>2</v>
      </c>
      <c r="L22" s="67">
        <v>26.509</v>
      </c>
      <c r="M22" s="67">
        <f>K22*L22</f>
        <v>53.018000000000001</v>
      </c>
      <c r="N22" s="67"/>
      <c r="O22" s="63"/>
      <c r="P22" s="220"/>
      <c r="Q22" s="220"/>
      <c r="R22" s="78" t="s">
        <v>457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78">
        <v>160</v>
      </c>
      <c r="C23" s="207"/>
      <c r="D23" s="208"/>
      <c r="E23" s="209" t="s">
        <v>486</v>
      </c>
      <c r="F23" s="210"/>
      <c r="G23" s="210"/>
      <c r="H23" s="211"/>
      <c r="I23" s="43" t="s">
        <v>41</v>
      </c>
      <c r="J23" s="44"/>
      <c r="K23" s="55">
        <v>1</v>
      </c>
      <c r="L23" s="67" t="s">
        <v>424</v>
      </c>
      <c r="M23" s="67">
        <v>26.643000000000001</v>
      </c>
      <c r="N23" s="67"/>
      <c r="O23" s="63"/>
      <c r="P23" s="220"/>
      <c r="Q23" s="220"/>
      <c r="R23" s="78" t="s">
        <v>457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79">
        <v>161</v>
      </c>
      <c r="C24" s="221"/>
      <c r="D24" s="222"/>
      <c r="E24" s="223" t="s">
        <v>162</v>
      </c>
      <c r="F24" s="224"/>
      <c r="G24" s="224"/>
      <c r="H24" s="225"/>
      <c r="I24" s="46" t="s">
        <v>41</v>
      </c>
      <c r="J24" s="84"/>
      <c r="K24" s="56">
        <v>1</v>
      </c>
      <c r="L24" s="80" t="s">
        <v>424</v>
      </c>
      <c r="M24" s="80">
        <v>30.05</v>
      </c>
      <c r="N24" s="67">
        <v>1176</v>
      </c>
      <c r="O24" s="64"/>
      <c r="P24" s="226"/>
      <c r="Q24" s="226"/>
      <c r="R24" s="79" t="s">
        <v>457</v>
      </c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6" spans="13:13" x14ac:dyDescent="0.25">
      <c r="M36" s="97">
        <f>M24+M23+M22+M21+M20+M19+M18+M17+M16+M15+M14+M13+M12+M11+M10+M9</f>
        <v>545.55799999999999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M10:N10"/>
    <mergeCell ref="M11:N11"/>
    <mergeCell ref="C12:D12"/>
    <mergeCell ref="E12:H12"/>
    <mergeCell ref="P12:Q12"/>
    <mergeCell ref="C13:D13"/>
    <mergeCell ref="E13:H13"/>
    <mergeCell ref="P13:Q13"/>
    <mergeCell ref="I12:J12"/>
    <mergeCell ref="M12:N12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B21" sqref="B21:R2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8">
        <v>162</v>
      </c>
      <c r="C9" s="207"/>
      <c r="D9" s="208"/>
      <c r="E9" s="209" t="s">
        <v>470</v>
      </c>
      <c r="F9" s="210"/>
      <c r="G9" s="210"/>
      <c r="H9" s="211"/>
      <c r="I9" s="43" t="s">
        <v>41</v>
      </c>
      <c r="J9" s="44"/>
      <c r="K9" s="55">
        <v>1</v>
      </c>
      <c r="L9" s="67" t="s">
        <v>424</v>
      </c>
      <c r="M9" s="81">
        <v>23.28</v>
      </c>
      <c r="N9" s="82"/>
      <c r="O9" s="61"/>
      <c r="P9" s="212"/>
      <c r="Q9" s="212"/>
      <c r="R9" s="76" t="s">
        <v>457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163</v>
      </c>
      <c r="C10" s="207"/>
      <c r="D10" s="208"/>
      <c r="E10" s="209" t="s">
        <v>164</v>
      </c>
      <c r="F10" s="218"/>
      <c r="G10" s="218"/>
      <c r="H10" s="219"/>
      <c r="I10" s="43" t="s">
        <v>41</v>
      </c>
      <c r="J10" s="44"/>
      <c r="K10" s="55">
        <v>1</v>
      </c>
      <c r="L10" s="67" t="s">
        <v>424</v>
      </c>
      <c r="M10" s="227">
        <v>30.922999999999998</v>
      </c>
      <c r="N10" s="228"/>
      <c r="O10" s="63"/>
      <c r="P10" s="207"/>
      <c r="Q10" s="208"/>
      <c r="R10" s="78" t="s">
        <v>457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164</v>
      </c>
      <c r="C11" s="220"/>
      <c r="D11" s="220"/>
      <c r="E11" s="209" t="s">
        <v>165</v>
      </c>
      <c r="F11" s="218"/>
      <c r="G11" s="218"/>
      <c r="H11" s="219"/>
      <c r="I11" s="43" t="s">
        <v>41</v>
      </c>
      <c r="J11" s="44"/>
      <c r="K11" s="55">
        <v>3</v>
      </c>
      <c r="L11" s="67">
        <v>31.622</v>
      </c>
      <c r="M11" s="229">
        <f>K11*L11</f>
        <v>94.866</v>
      </c>
      <c r="N11" s="229"/>
      <c r="O11" s="63"/>
      <c r="P11" s="207"/>
      <c r="Q11" s="208"/>
      <c r="R11" s="78" t="s">
        <v>457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85">
        <v>165</v>
      </c>
      <c r="C12" s="232"/>
      <c r="D12" s="232"/>
      <c r="E12" s="233" t="s">
        <v>166</v>
      </c>
      <c r="F12" s="234"/>
      <c r="G12" s="234"/>
      <c r="H12" s="235"/>
      <c r="I12" s="230">
        <v>796</v>
      </c>
      <c r="J12" s="230"/>
      <c r="K12" s="86">
        <v>1</v>
      </c>
      <c r="L12" s="87" t="s">
        <v>424</v>
      </c>
      <c r="M12" s="231">
        <v>32.564</v>
      </c>
      <c r="N12" s="231"/>
      <c r="O12" s="63"/>
      <c r="P12" s="207"/>
      <c r="Q12" s="208"/>
      <c r="R12" s="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166</v>
      </c>
      <c r="C13" s="207"/>
      <c r="D13" s="208"/>
      <c r="E13" s="209" t="s">
        <v>167</v>
      </c>
      <c r="F13" s="210"/>
      <c r="G13" s="210"/>
      <c r="H13" s="211"/>
      <c r="I13" s="74">
        <v>796</v>
      </c>
      <c r="J13" s="75"/>
      <c r="K13" s="55">
        <v>1</v>
      </c>
      <c r="L13" s="67" t="s">
        <v>424</v>
      </c>
      <c r="M13" s="81">
        <v>32.85</v>
      </c>
      <c r="N13" s="82"/>
      <c r="O13" s="63"/>
      <c r="P13" s="207"/>
      <c r="Q13" s="208"/>
      <c r="R13" s="85" t="s">
        <v>457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167</v>
      </c>
      <c r="C14" s="207"/>
      <c r="D14" s="208"/>
      <c r="E14" s="209" t="s">
        <v>168</v>
      </c>
      <c r="F14" s="210"/>
      <c r="G14" s="210"/>
      <c r="H14" s="211"/>
      <c r="I14" s="74">
        <v>796</v>
      </c>
      <c r="J14" s="83"/>
      <c r="K14" s="55">
        <v>1</v>
      </c>
      <c r="L14" s="67" t="s">
        <v>424</v>
      </c>
      <c r="M14" s="67">
        <v>34.450000000000003</v>
      </c>
      <c r="N14" s="67"/>
      <c r="O14" s="63"/>
      <c r="P14" s="207"/>
      <c r="Q14" s="208"/>
      <c r="R14" s="78" t="s">
        <v>457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168</v>
      </c>
      <c r="C15" s="207"/>
      <c r="D15" s="208"/>
      <c r="E15" s="209" t="s">
        <v>169</v>
      </c>
      <c r="F15" s="210"/>
      <c r="G15" s="210"/>
      <c r="H15" s="211"/>
      <c r="I15" s="43" t="s">
        <v>41</v>
      </c>
      <c r="J15" s="44"/>
      <c r="K15" s="55">
        <v>2</v>
      </c>
      <c r="L15" s="67">
        <v>34.716999999999999</v>
      </c>
      <c r="M15" s="67">
        <f>K15*L15</f>
        <v>69.433999999999997</v>
      </c>
      <c r="N15" s="67"/>
      <c r="O15" s="63"/>
      <c r="P15" s="207"/>
      <c r="Q15" s="208"/>
      <c r="R15" s="78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169</v>
      </c>
      <c r="C16" s="207"/>
      <c r="D16" s="208"/>
      <c r="E16" s="209" t="s">
        <v>170</v>
      </c>
      <c r="F16" s="218"/>
      <c r="G16" s="218"/>
      <c r="H16" s="219"/>
      <c r="I16" s="74">
        <v>796</v>
      </c>
      <c r="J16" s="83">
        <v>796</v>
      </c>
      <c r="K16" s="55">
        <v>2</v>
      </c>
      <c r="L16" s="160">
        <v>40.234000000000002</v>
      </c>
      <c r="M16" s="67">
        <f>K16*L16</f>
        <v>80.468000000000004</v>
      </c>
      <c r="N16" s="67">
        <v>11.5</v>
      </c>
      <c r="O16" s="63"/>
      <c r="P16" s="207"/>
      <c r="Q16" s="208"/>
      <c r="R16" s="78" t="s">
        <v>457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170</v>
      </c>
      <c r="C17" s="207"/>
      <c r="D17" s="208"/>
      <c r="E17" s="209" t="s">
        <v>171</v>
      </c>
      <c r="F17" s="210"/>
      <c r="G17" s="210"/>
      <c r="H17" s="211"/>
      <c r="I17" s="74">
        <v>796</v>
      </c>
      <c r="J17" s="83"/>
      <c r="K17" s="55">
        <v>1</v>
      </c>
      <c r="L17" s="67" t="s">
        <v>424</v>
      </c>
      <c r="M17" s="67">
        <v>41.76</v>
      </c>
      <c r="N17" s="67"/>
      <c r="O17" s="63"/>
      <c r="P17" s="207"/>
      <c r="Q17" s="208"/>
      <c r="R17" s="78" t="s">
        <v>457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171</v>
      </c>
      <c r="C18" s="207"/>
      <c r="D18" s="208"/>
      <c r="E18" s="209" t="s">
        <v>172</v>
      </c>
      <c r="F18" s="210"/>
      <c r="G18" s="210"/>
      <c r="H18" s="211"/>
      <c r="I18" s="74">
        <v>796</v>
      </c>
      <c r="J18" s="83">
        <v>796</v>
      </c>
      <c r="K18" s="55">
        <v>1</v>
      </c>
      <c r="L18" s="67" t="s">
        <v>424</v>
      </c>
      <c r="M18" s="67">
        <v>53.421999999999997</v>
      </c>
      <c r="N18" s="67">
        <v>1170</v>
      </c>
      <c r="O18" s="63"/>
      <c r="P18" s="207"/>
      <c r="Q18" s="208"/>
      <c r="R18" s="78" t="s">
        <v>457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129">
        <v>172</v>
      </c>
      <c r="C19" s="207"/>
      <c r="D19" s="208"/>
      <c r="E19" s="209" t="s">
        <v>471</v>
      </c>
      <c r="F19" s="218"/>
      <c r="G19" s="218"/>
      <c r="H19" s="219"/>
      <c r="I19" s="127">
        <v>796</v>
      </c>
      <c r="J19" s="83">
        <v>796</v>
      </c>
      <c r="K19" s="55">
        <v>1</v>
      </c>
      <c r="L19" s="133" t="s">
        <v>424</v>
      </c>
      <c r="M19" s="133">
        <v>11.659000000000001</v>
      </c>
      <c r="N19" s="133">
        <v>1170</v>
      </c>
      <c r="O19" s="129"/>
      <c r="P19" s="207"/>
      <c r="Q19" s="208"/>
      <c r="R19" s="129" t="s">
        <v>457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157">
        <v>173</v>
      </c>
      <c r="C20" s="207"/>
      <c r="D20" s="208"/>
      <c r="E20" s="209" t="s">
        <v>474</v>
      </c>
      <c r="F20" s="210"/>
      <c r="G20" s="210"/>
      <c r="H20" s="211"/>
      <c r="I20" s="155">
        <v>796</v>
      </c>
      <c r="J20" s="83">
        <v>796</v>
      </c>
      <c r="K20" s="55">
        <v>1</v>
      </c>
      <c r="L20" s="160" t="s">
        <v>424</v>
      </c>
      <c r="M20" s="160">
        <v>63.25</v>
      </c>
      <c r="N20" s="160">
        <v>1170</v>
      </c>
      <c r="O20" s="157"/>
      <c r="P20" s="207"/>
      <c r="Q20" s="208"/>
      <c r="R20" s="157" t="s">
        <v>457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172"/>
      <c r="C21" s="207"/>
      <c r="D21" s="208"/>
      <c r="E21" s="209"/>
      <c r="F21" s="218"/>
      <c r="G21" s="218"/>
      <c r="H21" s="219"/>
      <c r="I21" s="170"/>
      <c r="J21" s="83"/>
      <c r="K21" s="55"/>
      <c r="L21" s="176"/>
      <c r="M21" s="176"/>
      <c r="N21" s="176"/>
      <c r="O21" s="172"/>
      <c r="P21" s="207"/>
      <c r="Q21" s="208"/>
      <c r="R21" s="172"/>
      <c r="S21" s="63"/>
      <c r="T21" s="63"/>
      <c r="U21" s="63"/>
      <c r="V21" s="63"/>
    </row>
    <row r="22" spans="1:24" ht="22.5" customHeight="1" x14ac:dyDescent="0.25">
      <c r="A22" s="40">
        <v>14</v>
      </c>
      <c r="B22" s="63"/>
      <c r="C22" s="207"/>
      <c r="D22" s="208"/>
      <c r="E22" s="209"/>
      <c r="F22" s="210"/>
      <c r="G22" s="210"/>
      <c r="H22" s="211"/>
      <c r="I22" s="43"/>
      <c r="J22" s="44"/>
      <c r="K22" s="55"/>
      <c r="L22" s="67"/>
      <c r="M22" s="70"/>
      <c r="N22" s="71"/>
      <c r="O22" s="63"/>
      <c r="P22" s="220"/>
      <c r="Q22" s="220"/>
      <c r="R22" s="78"/>
      <c r="S22" s="63"/>
      <c r="T22" s="63"/>
      <c r="U22" s="63"/>
      <c r="V22" s="63"/>
    </row>
    <row r="23" spans="1:24" ht="22.5" customHeight="1" x14ac:dyDescent="0.25">
      <c r="A23" s="40">
        <v>15</v>
      </c>
      <c r="B23" s="63"/>
      <c r="C23" s="207"/>
      <c r="D23" s="208"/>
      <c r="E23" s="209"/>
      <c r="F23" s="218"/>
      <c r="G23" s="218"/>
      <c r="H23" s="219"/>
      <c r="I23" s="43"/>
      <c r="J23" s="44"/>
      <c r="K23" s="55"/>
      <c r="L23" s="67"/>
      <c r="M23" s="227"/>
      <c r="N23" s="228"/>
      <c r="O23" s="63"/>
      <c r="P23" s="220"/>
      <c r="Q23" s="220"/>
      <c r="R23" s="78"/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64"/>
      <c r="C24" s="226"/>
      <c r="D24" s="226"/>
      <c r="E24" s="223"/>
      <c r="F24" s="236"/>
      <c r="G24" s="236"/>
      <c r="H24" s="237"/>
      <c r="I24" s="46"/>
      <c r="J24" s="44"/>
      <c r="K24" s="56"/>
      <c r="L24" s="72"/>
      <c r="M24" s="238"/>
      <c r="N24" s="238"/>
      <c r="O24" s="64"/>
      <c r="P24" s="226"/>
      <c r="Q24" s="226"/>
      <c r="R24" s="79"/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97">
        <f>M19+M18+M16+M17+M15+M14+M13+M12+M11+M10+M9</f>
        <v>505.67600000000004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M10:N10"/>
    <mergeCell ref="M11:N11"/>
    <mergeCell ref="C12:D12"/>
    <mergeCell ref="E12:H12"/>
    <mergeCell ref="P12:Q12"/>
    <mergeCell ref="C13:D13"/>
    <mergeCell ref="E13:H13"/>
    <mergeCell ref="P13:Q13"/>
    <mergeCell ref="I12:J12"/>
    <mergeCell ref="M12:N12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1" sqref="M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61"/>
      <c r="C9" s="212"/>
      <c r="D9" s="212"/>
      <c r="E9" s="242"/>
      <c r="F9" s="243"/>
      <c r="G9" s="243"/>
      <c r="H9" s="244"/>
      <c r="I9" s="216"/>
      <c r="J9" s="216"/>
      <c r="K9" s="57"/>
      <c r="L9" s="66"/>
      <c r="M9" s="217"/>
      <c r="N9" s="217"/>
      <c r="O9" s="61"/>
      <c r="P9" s="212"/>
      <c r="Q9" s="212"/>
      <c r="R9" s="61"/>
      <c r="S9" s="61"/>
      <c r="T9" s="61"/>
      <c r="U9" s="61"/>
      <c r="V9" s="61"/>
    </row>
    <row r="10" spans="1:22" ht="22.5" customHeight="1" x14ac:dyDescent="0.25">
      <c r="A10" s="40">
        <v>2</v>
      </c>
      <c r="B10" s="63"/>
      <c r="C10" s="207"/>
      <c r="D10" s="208"/>
      <c r="E10" s="209" t="s">
        <v>432</v>
      </c>
      <c r="F10" s="210"/>
      <c r="G10" s="210"/>
      <c r="H10" s="211"/>
      <c r="I10" s="43" t="s">
        <v>429</v>
      </c>
      <c r="J10" s="44"/>
      <c r="K10" s="55" t="s">
        <v>424</v>
      </c>
      <c r="L10" s="67" t="s">
        <v>424</v>
      </c>
      <c r="M10" s="166">
        <f>M12+M13+M14+M15+M16+M17+M18+M19+M20+M21+M22+M23+M24+'14'!M9+'14'!M10+'14'!M11+'14'!M12+'14'!M13+'14'!M14+'14'!M15+'14'!M16+'14'!M17+'14'!M18+'14'!M19:N19+'14'!M20:N20+'14'!M21:N21+'14'!M22+'14'!M23+'14'!M24+'15'!M9+'15'!M10+'15'!M11+'15'!M12+'15'!M13+'15'!M14+'15'!M15+'15'!M16+'15'!M17+'15'!M18+'15'!M19:N19+'15'!M20:N20+'15'!M21:N21+'15'!M22+'15'!M23+'15'!M24+'16'!M9+'16'!M10+'16'!M11+'16'!M12+'16'!M13+'16'!M14+'16'!M15+'16'!M16+'16'!M17+'16'!M18+'16'!M19:N19+'16'!M20:N20+'16'!M21:N21+'16'!M22+'16'!M23+'16'!M24+'17'!M9+'17'!M10+'17'!M11+'17'!M12+'17'!M13+'17'!M14+'17'!M15+'17'!M16+'17'!M17+'17'!M18+'17'!M19:N19+'17'!M20:N20+'17'!M21:N21+'17'!M22</f>
        <v>5339.7920800000002</v>
      </c>
      <c r="N10" s="71"/>
      <c r="O10" s="63"/>
      <c r="P10" s="207"/>
      <c r="Q10" s="208"/>
      <c r="R10" s="63"/>
      <c r="S10" s="63"/>
      <c r="T10" s="63"/>
      <c r="U10" s="63"/>
      <c r="V10" s="63"/>
    </row>
    <row r="11" spans="1:22" ht="22.5" customHeight="1" x14ac:dyDescent="0.25">
      <c r="A11" s="40">
        <v>3</v>
      </c>
      <c r="B11" s="63"/>
      <c r="C11" s="207"/>
      <c r="D11" s="208"/>
      <c r="E11" s="209" t="s">
        <v>481</v>
      </c>
      <c r="F11" s="210"/>
      <c r="G11" s="210"/>
      <c r="H11" s="211"/>
      <c r="I11" s="43"/>
      <c r="J11" s="44"/>
      <c r="K11" s="55"/>
      <c r="L11" s="67"/>
      <c r="M11" s="67"/>
      <c r="N11" s="67"/>
      <c r="O11" s="63"/>
      <c r="P11" s="207"/>
      <c r="Q11" s="208"/>
      <c r="R11" s="63"/>
      <c r="S11" s="63"/>
      <c r="T11" s="63"/>
      <c r="U11" s="63"/>
      <c r="V11" s="63"/>
    </row>
    <row r="12" spans="1:22" ht="22.5" customHeight="1" x14ac:dyDescent="0.25">
      <c r="A12" s="40">
        <v>4</v>
      </c>
      <c r="B12" s="78">
        <v>175</v>
      </c>
      <c r="C12" s="207"/>
      <c r="D12" s="208"/>
      <c r="E12" s="209" t="s">
        <v>173</v>
      </c>
      <c r="F12" s="218"/>
      <c r="G12" s="218"/>
      <c r="H12" s="219"/>
      <c r="I12" s="43" t="s">
        <v>41</v>
      </c>
      <c r="J12" s="44"/>
      <c r="K12" s="55">
        <v>2</v>
      </c>
      <c r="L12" s="67">
        <v>2.7559999999999998</v>
      </c>
      <c r="M12" s="67">
        <f>K12*L12</f>
        <v>5.5119999999999996</v>
      </c>
      <c r="N12" s="67"/>
      <c r="O12" s="63"/>
      <c r="P12" s="207"/>
      <c r="Q12" s="208"/>
      <c r="R12" s="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176</v>
      </c>
      <c r="C13" s="207"/>
      <c r="D13" s="208"/>
      <c r="E13" s="209" t="s">
        <v>174</v>
      </c>
      <c r="F13" s="218"/>
      <c r="G13" s="218"/>
      <c r="H13" s="219"/>
      <c r="I13" s="74">
        <v>796</v>
      </c>
      <c r="J13" s="83"/>
      <c r="K13" s="55">
        <v>1</v>
      </c>
      <c r="L13" s="67" t="s">
        <v>424</v>
      </c>
      <c r="M13" s="67">
        <v>3.3069999999999999</v>
      </c>
      <c r="N13" s="67"/>
      <c r="O13" s="63"/>
      <c r="P13" s="207"/>
      <c r="Q13" s="208"/>
      <c r="R13" s="78" t="s">
        <v>457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177</v>
      </c>
      <c r="C14" s="207"/>
      <c r="D14" s="208"/>
      <c r="E14" s="209" t="s">
        <v>175</v>
      </c>
      <c r="F14" s="218"/>
      <c r="G14" s="218"/>
      <c r="H14" s="219"/>
      <c r="I14" s="43" t="s">
        <v>41</v>
      </c>
      <c r="J14" s="44"/>
      <c r="K14" s="55">
        <v>2</v>
      </c>
      <c r="L14" s="67">
        <v>2.0324399999999998</v>
      </c>
      <c r="M14" s="67">
        <f>K14*L14</f>
        <v>4.0648799999999996</v>
      </c>
      <c r="N14" s="67"/>
      <c r="O14" s="63"/>
      <c r="P14" s="207"/>
      <c r="Q14" s="208"/>
      <c r="R14" s="78" t="s">
        <v>457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178</v>
      </c>
      <c r="C15" s="207"/>
      <c r="D15" s="208"/>
      <c r="E15" s="209" t="s">
        <v>176</v>
      </c>
      <c r="F15" s="218"/>
      <c r="G15" s="218"/>
      <c r="H15" s="219"/>
      <c r="I15" s="43" t="s">
        <v>41</v>
      </c>
      <c r="J15" s="44"/>
      <c r="K15" s="55">
        <v>1</v>
      </c>
      <c r="L15" s="67" t="s">
        <v>424</v>
      </c>
      <c r="M15" s="67">
        <v>3.79</v>
      </c>
      <c r="N15" s="67"/>
      <c r="O15" s="63"/>
      <c r="P15" s="207"/>
      <c r="Q15" s="208"/>
      <c r="R15" s="78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/>
      <c r="C16" s="207"/>
      <c r="D16" s="208"/>
      <c r="E16" s="209"/>
      <c r="F16" s="218"/>
      <c r="G16" s="218"/>
      <c r="H16" s="219"/>
      <c r="I16" s="43"/>
      <c r="J16" s="44"/>
      <c r="K16" s="55"/>
      <c r="L16" s="67"/>
      <c r="M16" s="67"/>
      <c r="N16" s="67"/>
      <c r="O16" s="63"/>
      <c r="P16" s="207"/>
      <c r="Q16" s="208"/>
      <c r="R16" s="78"/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180</v>
      </c>
      <c r="C17" s="207"/>
      <c r="D17" s="208"/>
      <c r="E17" s="209" t="s">
        <v>177</v>
      </c>
      <c r="F17" s="210"/>
      <c r="G17" s="210"/>
      <c r="H17" s="211"/>
      <c r="I17" s="43" t="s">
        <v>41</v>
      </c>
      <c r="J17" s="44"/>
      <c r="K17" s="55">
        <v>4</v>
      </c>
      <c r="L17" s="67">
        <v>5.8562000000000003</v>
      </c>
      <c r="M17" s="67">
        <f>K17*L17</f>
        <v>23.424800000000001</v>
      </c>
      <c r="N17" s="67"/>
      <c r="O17" s="63"/>
      <c r="P17" s="207"/>
      <c r="Q17" s="208"/>
      <c r="R17" s="78" t="s">
        <v>457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181</v>
      </c>
      <c r="C18" s="207"/>
      <c r="D18" s="208"/>
      <c r="E18" s="209" t="s">
        <v>178</v>
      </c>
      <c r="F18" s="210"/>
      <c r="G18" s="210"/>
      <c r="H18" s="211"/>
      <c r="I18" s="43" t="s">
        <v>41</v>
      </c>
      <c r="J18" s="44"/>
      <c r="K18" s="55">
        <v>1</v>
      </c>
      <c r="L18" s="67" t="s">
        <v>424</v>
      </c>
      <c r="M18" s="81">
        <v>6.1319999999999997</v>
      </c>
      <c r="N18" s="67">
        <v>850</v>
      </c>
      <c r="O18" s="63"/>
      <c r="P18" s="207"/>
      <c r="Q18" s="208"/>
      <c r="R18" s="78" t="s">
        <v>457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182</v>
      </c>
      <c r="C19" s="207"/>
      <c r="D19" s="208"/>
      <c r="E19" s="209" t="s">
        <v>179</v>
      </c>
      <c r="F19" s="218"/>
      <c r="G19" s="218"/>
      <c r="H19" s="219"/>
      <c r="I19" s="43" t="s">
        <v>41</v>
      </c>
      <c r="J19" s="44"/>
      <c r="K19" s="55">
        <v>1</v>
      </c>
      <c r="L19" s="67" t="s">
        <v>424</v>
      </c>
      <c r="M19" s="227">
        <v>7.8540000000000001</v>
      </c>
      <c r="N19" s="228"/>
      <c r="O19" s="63"/>
      <c r="P19" s="207"/>
      <c r="Q19" s="208"/>
      <c r="R19" s="85" t="s">
        <v>457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183</v>
      </c>
      <c r="C20" s="220"/>
      <c r="D20" s="220"/>
      <c r="E20" s="209" t="s">
        <v>180</v>
      </c>
      <c r="F20" s="218"/>
      <c r="G20" s="218"/>
      <c r="H20" s="219"/>
      <c r="I20" s="43" t="s">
        <v>41</v>
      </c>
      <c r="J20" s="44"/>
      <c r="K20" s="55">
        <v>3</v>
      </c>
      <c r="L20" s="67">
        <v>9.0259999999999998</v>
      </c>
      <c r="M20" s="229">
        <f>K20*L20</f>
        <v>27.077999999999999</v>
      </c>
      <c r="N20" s="229"/>
      <c r="O20" s="63"/>
      <c r="P20" s="207"/>
      <c r="Q20" s="208"/>
      <c r="R20" s="78" t="s">
        <v>457</v>
      </c>
      <c r="S20" s="63"/>
      <c r="T20" s="63"/>
      <c r="U20" s="63"/>
      <c r="V20" s="129"/>
    </row>
    <row r="21" spans="1:24" ht="22.5" customHeight="1" x14ac:dyDescent="0.25">
      <c r="A21" s="40">
        <v>13</v>
      </c>
      <c r="B21" s="85">
        <v>184</v>
      </c>
      <c r="C21" s="232"/>
      <c r="D21" s="232"/>
      <c r="E21" s="233" t="s">
        <v>181</v>
      </c>
      <c r="F21" s="234"/>
      <c r="G21" s="234"/>
      <c r="H21" s="235"/>
      <c r="I21" s="230">
        <v>796</v>
      </c>
      <c r="J21" s="230"/>
      <c r="K21" s="86">
        <v>5</v>
      </c>
      <c r="L21" s="87">
        <v>8.0440000000000005</v>
      </c>
      <c r="M21" s="231">
        <f>K21*L21</f>
        <v>40.22</v>
      </c>
      <c r="N21" s="231"/>
      <c r="O21" s="63"/>
      <c r="P21" s="220"/>
      <c r="Q21" s="220"/>
      <c r="R21" s="78" t="s">
        <v>457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185</v>
      </c>
      <c r="C22" s="207"/>
      <c r="D22" s="208"/>
      <c r="E22" s="209" t="s">
        <v>182</v>
      </c>
      <c r="F22" s="210"/>
      <c r="G22" s="210"/>
      <c r="H22" s="211"/>
      <c r="I22" s="74">
        <v>796</v>
      </c>
      <c r="J22" s="75"/>
      <c r="K22" s="55">
        <v>1</v>
      </c>
      <c r="L22" s="67" t="s">
        <v>424</v>
      </c>
      <c r="M22" s="81">
        <v>10.99</v>
      </c>
      <c r="N22" s="82"/>
      <c r="O22" s="63"/>
      <c r="P22" s="220"/>
      <c r="Q22" s="220"/>
      <c r="R22" s="78" t="s">
        <v>457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78">
        <v>186</v>
      </c>
      <c r="C23" s="207"/>
      <c r="D23" s="208"/>
      <c r="E23" s="209" t="s">
        <v>183</v>
      </c>
      <c r="F23" s="210"/>
      <c r="G23" s="210"/>
      <c r="H23" s="211"/>
      <c r="I23" s="74">
        <v>796</v>
      </c>
      <c r="J23" s="83"/>
      <c r="K23" s="55">
        <v>1</v>
      </c>
      <c r="L23" s="67" t="s">
        <v>424</v>
      </c>
      <c r="M23" s="67">
        <v>11.75</v>
      </c>
      <c r="N23" s="67"/>
      <c r="O23" s="63"/>
      <c r="P23" s="220"/>
      <c r="Q23" s="220"/>
      <c r="R23" s="78" t="s">
        <v>457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79">
        <v>187</v>
      </c>
      <c r="C24" s="221"/>
      <c r="D24" s="222"/>
      <c r="E24" s="223" t="s">
        <v>184</v>
      </c>
      <c r="F24" s="224"/>
      <c r="G24" s="224"/>
      <c r="H24" s="225"/>
      <c r="I24" s="46" t="s">
        <v>41</v>
      </c>
      <c r="J24" s="84"/>
      <c r="K24" s="56">
        <v>5</v>
      </c>
      <c r="L24" s="80">
        <v>12.92</v>
      </c>
      <c r="M24" s="80">
        <v>64.59</v>
      </c>
      <c r="N24" s="67"/>
      <c r="O24" s="64"/>
      <c r="P24" s="226"/>
      <c r="Q24" s="226"/>
      <c r="R24" s="79" t="s">
        <v>457</v>
      </c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M19:N19"/>
    <mergeCell ref="C20:D20"/>
    <mergeCell ref="E20:H20"/>
    <mergeCell ref="P20:Q20"/>
    <mergeCell ref="C21:D21"/>
    <mergeCell ref="E21:H21"/>
    <mergeCell ref="P21:Q21"/>
    <mergeCell ref="M20:N20"/>
    <mergeCell ref="I21:J21"/>
    <mergeCell ref="M21:N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P21" sqref="P21:Q2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8">
        <v>188</v>
      </c>
      <c r="C9" s="207"/>
      <c r="D9" s="208"/>
      <c r="E9" s="209" t="s">
        <v>185</v>
      </c>
      <c r="F9" s="218"/>
      <c r="G9" s="218"/>
      <c r="H9" s="219"/>
      <c r="I9" s="74">
        <v>796</v>
      </c>
      <c r="J9" s="83">
        <v>796</v>
      </c>
      <c r="K9" s="55">
        <v>1</v>
      </c>
      <c r="L9" s="67" t="s">
        <v>424</v>
      </c>
      <c r="M9" s="67">
        <v>12.94</v>
      </c>
      <c r="N9" s="67">
        <v>11.5</v>
      </c>
      <c r="O9" s="78"/>
      <c r="P9" s="207"/>
      <c r="Q9" s="208"/>
      <c r="R9" s="76" t="s">
        <v>457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189</v>
      </c>
      <c r="C10" s="207"/>
      <c r="D10" s="208"/>
      <c r="E10" s="209" t="s">
        <v>186</v>
      </c>
      <c r="F10" s="210"/>
      <c r="G10" s="210"/>
      <c r="H10" s="211"/>
      <c r="I10" s="74">
        <v>796</v>
      </c>
      <c r="J10" s="83"/>
      <c r="K10" s="55">
        <v>1</v>
      </c>
      <c r="L10" s="67" t="s">
        <v>424</v>
      </c>
      <c r="M10" s="67">
        <v>14.59</v>
      </c>
      <c r="N10" s="67"/>
      <c r="O10" s="78"/>
      <c r="P10" s="207"/>
      <c r="Q10" s="208"/>
      <c r="R10" s="78" t="s">
        <v>457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190</v>
      </c>
      <c r="C11" s="207"/>
      <c r="D11" s="208"/>
      <c r="E11" s="209" t="s">
        <v>187</v>
      </c>
      <c r="F11" s="210"/>
      <c r="G11" s="210"/>
      <c r="H11" s="211"/>
      <c r="I11" s="74">
        <v>796</v>
      </c>
      <c r="J11" s="83">
        <v>796</v>
      </c>
      <c r="K11" s="55">
        <v>6</v>
      </c>
      <c r="L11" s="67">
        <v>15.16</v>
      </c>
      <c r="M11" s="67">
        <v>90.94</v>
      </c>
      <c r="N11" s="67">
        <v>1170</v>
      </c>
      <c r="O11" s="78"/>
      <c r="P11" s="207"/>
      <c r="Q11" s="208"/>
      <c r="R11" s="78" t="s">
        <v>457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78">
        <v>191</v>
      </c>
      <c r="C12" s="207"/>
      <c r="D12" s="208"/>
      <c r="E12" s="209" t="s">
        <v>188</v>
      </c>
      <c r="F12" s="210"/>
      <c r="G12" s="210"/>
      <c r="H12" s="211"/>
      <c r="I12" s="43" t="s">
        <v>41</v>
      </c>
      <c r="J12" s="44"/>
      <c r="K12" s="55">
        <v>3</v>
      </c>
      <c r="L12" s="67">
        <v>17.260000000000002</v>
      </c>
      <c r="M12" s="67">
        <f>K12*L12</f>
        <v>51.78</v>
      </c>
      <c r="N12" s="67"/>
      <c r="O12" s="78"/>
      <c r="P12" s="207"/>
      <c r="Q12" s="208"/>
      <c r="R12" s="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192</v>
      </c>
      <c r="C13" s="207"/>
      <c r="D13" s="208"/>
      <c r="E13" s="209" t="s">
        <v>189</v>
      </c>
      <c r="F13" s="210"/>
      <c r="G13" s="210"/>
      <c r="H13" s="211"/>
      <c r="I13" s="74">
        <v>796</v>
      </c>
      <c r="J13" s="83"/>
      <c r="K13" s="55">
        <v>2</v>
      </c>
      <c r="L13" s="67">
        <v>18.344000000000001</v>
      </c>
      <c r="M13" s="67">
        <v>36.69</v>
      </c>
      <c r="N13" s="67">
        <v>11.5</v>
      </c>
      <c r="O13" s="63"/>
      <c r="P13" s="227"/>
      <c r="Q13" s="208"/>
      <c r="R13" s="85" t="s">
        <v>457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193</v>
      </c>
      <c r="C14" s="207"/>
      <c r="D14" s="208"/>
      <c r="E14" s="209" t="s">
        <v>190</v>
      </c>
      <c r="F14" s="210"/>
      <c r="G14" s="210"/>
      <c r="H14" s="211"/>
      <c r="I14" s="43" t="s">
        <v>41</v>
      </c>
      <c r="J14" s="44"/>
      <c r="K14" s="55">
        <v>2</v>
      </c>
      <c r="L14" s="67">
        <v>21.36</v>
      </c>
      <c r="M14" s="67">
        <f>K14*L14</f>
        <v>42.72</v>
      </c>
      <c r="N14" s="67"/>
      <c r="O14" s="63"/>
      <c r="P14" s="207"/>
      <c r="Q14" s="208"/>
      <c r="R14" s="78" t="s">
        <v>457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194</v>
      </c>
      <c r="C15" s="207"/>
      <c r="D15" s="208"/>
      <c r="E15" s="209" t="s">
        <v>191</v>
      </c>
      <c r="F15" s="210"/>
      <c r="G15" s="210"/>
      <c r="H15" s="211"/>
      <c r="I15" s="43" t="s">
        <v>41</v>
      </c>
      <c r="J15" s="44"/>
      <c r="K15" s="55">
        <v>1</v>
      </c>
      <c r="L15" s="67" t="s">
        <v>424</v>
      </c>
      <c r="M15" s="67">
        <v>21.53</v>
      </c>
      <c r="N15" s="67">
        <v>1170</v>
      </c>
      <c r="O15" s="63"/>
      <c r="P15" s="207"/>
      <c r="Q15" s="208"/>
      <c r="R15" s="78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195</v>
      </c>
      <c r="C16" s="207"/>
      <c r="D16" s="208"/>
      <c r="E16" s="209" t="s">
        <v>192</v>
      </c>
      <c r="F16" s="210"/>
      <c r="G16" s="210"/>
      <c r="H16" s="211"/>
      <c r="I16" s="43" t="s">
        <v>41</v>
      </c>
      <c r="J16" s="44"/>
      <c r="K16" s="55">
        <v>3</v>
      </c>
      <c r="L16" s="67">
        <v>25.492000000000001</v>
      </c>
      <c r="M16" s="67">
        <f>K16*L16</f>
        <v>76.475999999999999</v>
      </c>
      <c r="N16" s="67"/>
      <c r="O16" s="63"/>
      <c r="P16" s="207"/>
      <c r="Q16" s="208"/>
      <c r="R16" s="78" t="s">
        <v>457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196</v>
      </c>
      <c r="C17" s="207"/>
      <c r="D17" s="208"/>
      <c r="E17" s="209" t="s">
        <v>193</v>
      </c>
      <c r="F17" s="210"/>
      <c r="G17" s="210"/>
      <c r="H17" s="211"/>
      <c r="I17" s="43" t="s">
        <v>41</v>
      </c>
      <c r="J17" s="44"/>
      <c r="K17" s="55">
        <v>1</v>
      </c>
      <c r="L17" s="67" t="s">
        <v>424</v>
      </c>
      <c r="M17" s="67">
        <v>30.32</v>
      </c>
      <c r="N17" s="67">
        <v>1176</v>
      </c>
      <c r="O17" s="63"/>
      <c r="P17" s="207"/>
      <c r="Q17" s="208"/>
      <c r="R17" s="78" t="s">
        <v>457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197</v>
      </c>
      <c r="C18" s="207"/>
      <c r="D18" s="208"/>
      <c r="E18" s="209" t="s">
        <v>194</v>
      </c>
      <c r="F18" s="210"/>
      <c r="G18" s="210"/>
      <c r="H18" s="211"/>
      <c r="I18" s="43" t="s">
        <v>41</v>
      </c>
      <c r="J18" s="44"/>
      <c r="K18" s="55">
        <v>2</v>
      </c>
      <c r="L18" s="67">
        <v>33.243000000000002</v>
      </c>
      <c r="M18" s="81">
        <f>K18*L18</f>
        <v>66.486000000000004</v>
      </c>
      <c r="N18" s="82"/>
      <c r="O18" s="63"/>
      <c r="P18" s="207"/>
      <c r="Q18" s="208"/>
      <c r="R18" s="78" t="s">
        <v>457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198</v>
      </c>
      <c r="C19" s="207"/>
      <c r="D19" s="208"/>
      <c r="E19" s="209" t="s">
        <v>195</v>
      </c>
      <c r="F19" s="218"/>
      <c r="G19" s="218"/>
      <c r="H19" s="219"/>
      <c r="I19" s="43" t="s">
        <v>41</v>
      </c>
      <c r="J19" s="44"/>
      <c r="K19" s="55">
        <v>1</v>
      </c>
      <c r="L19" s="67" t="s">
        <v>424</v>
      </c>
      <c r="M19" s="227">
        <v>34.97</v>
      </c>
      <c r="N19" s="228"/>
      <c r="O19" s="63"/>
      <c r="P19" s="207"/>
      <c r="Q19" s="208"/>
      <c r="R19" s="85" t="s">
        <v>457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199</v>
      </c>
      <c r="C20" s="220"/>
      <c r="D20" s="220"/>
      <c r="E20" s="209" t="s">
        <v>196</v>
      </c>
      <c r="F20" s="218"/>
      <c r="G20" s="218"/>
      <c r="H20" s="219"/>
      <c r="I20" s="43" t="s">
        <v>41</v>
      </c>
      <c r="J20" s="44"/>
      <c r="K20" s="55">
        <v>1</v>
      </c>
      <c r="L20" s="67" t="s">
        <v>424</v>
      </c>
      <c r="M20" s="229">
        <v>37.204000000000001</v>
      </c>
      <c r="N20" s="229"/>
      <c r="O20" s="63"/>
      <c r="P20" s="207"/>
      <c r="Q20" s="208"/>
      <c r="R20" s="78" t="s">
        <v>457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85">
        <v>200</v>
      </c>
      <c r="C21" s="232"/>
      <c r="D21" s="232"/>
      <c r="E21" s="233" t="s">
        <v>475</v>
      </c>
      <c r="F21" s="234"/>
      <c r="G21" s="234"/>
      <c r="H21" s="235"/>
      <c r="I21" s="230">
        <v>796</v>
      </c>
      <c r="J21" s="230"/>
      <c r="K21" s="86">
        <v>1</v>
      </c>
      <c r="L21" s="87" t="s">
        <v>424</v>
      </c>
      <c r="M21" s="231">
        <v>38.220999999999997</v>
      </c>
      <c r="N21" s="231"/>
      <c r="O21" s="63"/>
      <c r="P21" s="220"/>
      <c r="Q21" s="220"/>
      <c r="R21" s="78" t="s">
        <v>457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201</v>
      </c>
      <c r="C22" s="207"/>
      <c r="D22" s="208"/>
      <c r="E22" s="209" t="s">
        <v>197</v>
      </c>
      <c r="F22" s="210"/>
      <c r="G22" s="210"/>
      <c r="H22" s="211"/>
      <c r="I22" s="74">
        <v>796</v>
      </c>
      <c r="J22" s="75"/>
      <c r="K22" s="55">
        <v>1</v>
      </c>
      <c r="L22" s="67" t="s">
        <v>424</v>
      </c>
      <c r="M22" s="81">
        <v>38.29</v>
      </c>
      <c r="N22" s="82"/>
      <c r="O22" s="63"/>
      <c r="P22" s="220"/>
      <c r="Q22" s="220"/>
      <c r="R22" s="78" t="s">
        <v>457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78">
        <v>202</v>
      </c>
      <c r="C23" s="207"/>
      <c r="D23" s="208"/>
      <c r="E23" s="209" t="s">
        <v>476</v>
      </c>
      <c r="F23" s="210"/>
      <c r="G23" s="210"/>
      <c r="H23" s="211"/>
      <c r="I23" s="74">
        <v>796</v>
      </c>
      <c r="J23" s="83"/>
      <c r="K23" s="55">
        <v>1</v>
      </c>
      <c r="L23" s="67" t="s">
        <v>424</v>
      </c>
      <c r="M23" s="67">
        <v>38.380000000000003</v>
      </c>
      <c r="N23" s="67"/>
      <c r="O23" s="63"/>
      <c r="P23" s="220"/>
      <c r="Q23" s="220"/>
      <c r="R23" s="78" t="s">
        <v>457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79">
        <v>203</v>
      </c>
      <c r="C24" s="221"/>
      <c r="D24" s="222"/>
      <c r="E24" s="223" t="s">
        <v>198</v>
      </c>
      <c r="F24" s="224"/>
      <c r="G24" s="224"/>
      <c r="H24" s="225"/>
      <c r="I24" s="46" t="s">
        <v>41</v>
      </c>
      <c r="J24" s="84"/>
      <c r="K24" s="56">
        <v>3</v>
      </c>
      <c r="L24" s="80">
        <v>38.76</v>
      </c>
      <c r="M24" s="80">
        <v>116.26</v>
      </c>
      <c r="N24" s="67"/>
      <c r="O24" s="64"/>
      <c r="P24" s="226"/>
      <c r="Q24" s="226"/>
      <c r="R24" s="79" t="s">
        <v>457</v>
      </c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5" spans="13:13" x14ac:dyDescent="0.25">
      <c r="M35" s="97">
        <f>M9+M10+M11+M12+M13+M14+M15+M16+M17+M18+M19+M20+M21+M22+M23+M24</f>
        <v>747.79699999999991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M19:N19"/>
    <mergeCell ref="C20:D20"/>
    <mergeCell ref="E20:H20"/>
    <mergeCell ref="P20:Q20"/>
    <mergeCell ref="C21:D21"/>
    <mergeCell ref="E21:H21"/>
    <mergeCell ref="P21:Q21"/>
    <mergeCell ref="M20:N20"/>
    <mergeCell ref="I21:J21"/>
    <mergeCell ref="M21:N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23" sqref="M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710937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8">
        <v>204</v>
      </c>
      <c r="C9" s="207"/>
      <c r="D9" s="208"/>
      <c r="E9" s="209" t="s">
        <v>199</v>
      </c>
      <c r="F9" s="218"/>
      <c r="G9" s="218"/>
      <c r="H9" s="219"/>
      <c r="I9" s="74">
        <v>796</v>
      </c>
      <c r="J9" s="83">
        <v>796</v>
      </c>
      <c r="K9" s="55">
        <v>2</v>
      </c>
      <c r="L9" s="67">
        <v>38.93</v>
      </c>
      <c r="M9" s="67">
        <v>77.849999999999994</v>
      </c>
      <c r="N9" s="67">
        <v>77.849999999999994</v>
      </c>
      <c r="O9" s="61"/>
      <c r="P9" s="212"/>
      <c r="Q9" s="212"/>
      <c r="R9" s="76" t="s">
        <v>457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205</v>
      </c>
      <c r="C10" s="207"/>
      <c r="D10" s="208"/>
      <c r="E10" s="209" t="s">
        <v>200</v>
      </c>
      <c r="F10" s="210"/>
      <c r="G10" s="210"/>
      <c r="H10" s="211"/>
      <c r="I10" s="74">
        <v>796</v>
      </c>
      <c r="J10" s="83"/>
      <c r="K10" s="55">
        <v>4</v>
      </c>
      <c r="L10" s="67">
        <v>39.619999999999997</v>
      </c>
      <c r="M10" s="67">
        <v>158.46</v>
      </c>
      <c r="N10" s="67">
        <v>158.46</v>
      </c>
      <c r="O10" s="63"/>
      <c r="P10" s="207"/>
      <c r="Q10" s="208"/>
      <c r="R10" s="78" t="s">
        <v>457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206</v>
      </c>
      <c r="C11" s="207"/>
      <c r="D11" s="208"/>
      <c r="E11" s="209" t="s">
        <v>201</v>
      </c>
      <c r="F11" s="210"/>
      <c r="G11" s="210"/>
      <c r="H11" s="211"/>
      <c r="I11" s="74">
        <v>796</v>
      </c>
      <c r="J11" s="83">
        <v>796</v>
      </c>
      <c r="K11" s="55">
        <v>3</v>
      </c>
      <c r="L11" s="67">
        <v>39.96</v>
      </c>
      <c r="M11" s="67">
        <v>119.88</v>
      </c>
      <c r="N11" s="67">
        <v>119.88</v>
      </c>
      <c r="O11" s="63"/>
      <c r="P11" s="207"/>
      <c r="Q11" s="208"/>
      <c r="R11" s="78" t="s">
        <v>457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78">
        <v>207</v>
      </c>
      <c r="C12" s="207"/>
      <c r="D12" s="208"/>
      <c r="E12" s="209" t="s">
        <v>202</v>
      </c>
      <c r="F12" s="210"/>
      <c r="G12" s="210"/>
      <c r="H12" s="211"/>
      <c r="I12" s="43" t="s">
        <v>41</v>
      </c>
      <c r="J12" s="44"/>
      <c r="K12" s="55">
        <v>8</v>
      </c>
      <c r="L12" s="67">
        <v>40.479999999999997</v>
      </c>
      <c r="M12" s="67">
        <v>323.82</v>
      </c>
      <c r="N12" s="67">
        <v>323.82</v>
      </c>
      <c r="O12" s="63"/>
      <c r="P12" s="207"/>
      <c r="Q12" s="208"/>
      <c r="R12" s="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208</v>
      </c>
      <c r="C13" s="207"/>
      <c r="D13" s="208"/>
      <c r="E13" s="209" t="s">
        <v>203</v>
      </c>
      <c r="F13" s="210"/>
      <c r="G13" s="210"/>
      <c r="H13" s="211"/>
      <c r="I13" s="74">
        <v>796</v>
      </c>
      <c r="J13" s="83"/>
      <c r="K13" s="55">
        <v>1</v>
      </c>
      <c r="L13" s="67" t="s">
        <v>424</v>
      </c>
      <c r="M13" s="67">
        <v>40.65</v>
      </c>
      <c r="N13" s="67"/>
      <c r="O13" s="78"/>
      <c r="P13" s="207"/>
      <c r="Q13" s="208"/>
      <c r="R13" s="85" t="s">
        <v>457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209</v>
      </c>
      <c r="C14" s="207"/>
      <c r="D14" s="208"/>
      <c r="E14" s="209" t="s">
        <v>204</v>
      </c>
      <c r="F14" s="210"/>
      <c r="G14" s="210"/>
      <c r="H14" s="211"/>
      <c r="I14" s="43" t="s">
        <v>41</v>
      </c>
      <c r="J14" s="44"/>
      <c r="K14" s="55">
        <v>1</v>
      </c>
      <c r="L14" s="67" t="s">
        <v>424</v>
      </c>
      <c r="M14" s="67">
        <v>40.994</v>
      </c>
      <c r="N14" s="67"/>
      <c r="O14" s="78"/>
      <c r="P14" s="227"/>
      <c r="Q14" s="208"/>
      <c r="R14" s="78" t="s">
        <v>457</v>
      </c>
      <c r="S14" s="63"/>
      <c r="T14" s="63"/>
      <c r="U14" s="63"/>
      <c r="V14" s="67"/>
    </row>
    <row r="15" spans="1:22" ht="22.5" customHeight="1" x14ac:dyDescent="0.25">
      <c r="A15" s="40">
        <v>7</v>
      </c>
      <c r="B15" s="78">
        <v>210</v>
      </c>
      <c r="C15" s="207"/>
      <c r="D15" s="208"/>
      <c r="E15" s="209" t="s">
        <v>483</v>
      </c>
      <c r="F15" s="210"/>
      <c r="G15" s="210"/>
      <c r="H15" s="211"/>
      <c r="I15" s="43" t="s">
        <v>41</v>
      </c>
      <c r="J15" s="44"/>
      <c r="K15" s="55">
        <v>1</v>
      </c>
      <c r="L15" s="67" t="s">
        <v>424</v>
      </c>
      <c r="M15" s="67">
        <v>29.54</v>
      </c>
      <c r="N15" s="67"/>
      <c r="O15" s="78"/>
      <c r="P15" s="207"/>
      <c r="Q15" s="208"/>
      <c r="R15" s="78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211</v>
      </c>
      <c r="C16" s="207"/>
      <c r="D16" s="208"/>
      <c r="E16" s="209" t="s">
        <v>205</v>
      </c>
      <c r="F16" s="210"/>
      <c r="G16" s="210"/>
      <c r="H16" s="211"/>
      <c r="I16" s="43" t="s">
        <v>41</v>
      </c>
      <c r="J16" s="44"/>
      <c r="K16" s="55">
        <v>2</v>
      </c>
      <c r="L16" s="67">
        <v>46.332999999999998</v>
      </c>
      <c r="M16" s="67">
        <f>K16*L16</f>
        <v>92.665999999999997</v>
      </c>
      <c r="N16" s="67"/>
      <c r="O16" s="78"/>
      <c r="P16" s="207"/>
      <c r="Q16" s="208"/>
      <c r="R16" s="78" t="s">
        <v>457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212</v>
      </c>
      <c r="C17" s="207"/>
      <c r="D17" s="208"/>
      <c r="E17" s="209" t="s">
        <v>206</v>
      </c>
      <c r="F17" s="210"/>
      <c r="G17" s="210"/>
      <c r="H17" s="211"/>
      <c r="I17" s="43" t="s">
        <v>41</v>
      </c>
      <c r="J17" s="44"/>
      <c r="K17" s="55">
        <v>11</v>
      </c>
      <c r="L17" s="67">
        <v>47.022399999999998</v>
      </c>
      <c r="M17" s="67">
        <f>K17*L17</f>
        <v>517.24639999999999</v>
      </c>
      <c r="N17" s="67">
        <v>1176</v>
      </c>
      <c r="O17" s="63"/>
      <c r="P17" s="207"/>
      <c r="Q17" s="208"/>
      <c r="R17" s="78" t="s">
        <v>457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213</v>
      </c>
      <c r="C18" s="207"/>
      <c r="D18" s="208"/>
      <c r="E18" s="209" t="s">
        <v>207</v>
      </c>
      <c r="F18" s="210"/>
      <c r="G18" s="210"/>
      <c r="H18" s="211"/>
      <c r="I18" s="43" t="s">
        <v>41</v>
      </c>
      <c r="J18" s="44"/>
      <c r="K18" s="55">
        <v>1</v>
      </c>
      <c r="L18" s="67" t="s">
        <v>424</v>
      </c>
      <c r="M18" s="81">
        <v>47.884</v>
      </c>
      <c r="N18" s="82"/>
      <c r="O18" s="63"/>
      <c r="P18" s="207"/>
      <c r="Q18" s="208"/>
      <c r="R18" s="78" t="s">
        <v>457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214</v>
      </c>
      <c r="C19" s="207"/>
      <c r="D19" s="208"/>
      <c r="E19" s="209" t="s">
        <v>208</v>
      </c>
      <c r="F19" s="218"/>
      <c r="G19" s="218"/>
      <c r="H19" s="219"/>
      <c r="I19" s="43" t="s">
        <v>41</v>
      </c>
      <c r="J19" s="44"/>
      <c r="K19" s="55">
        <v>1</v>
      </c>
      <c r="L19" s="67" t="s">
        <v>424</v>
      </c>
      <c r="M19" s="227">
        <v>49.433999999999997</v>
      </c>
      <c r="N19" s="228"/>
      <c r="O19" s="63"/>
      <c r="P19" s="207"/>
      <c r="Q19" s="208"/>
      <c r="R19" s="85" t="s">
        <v>457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215</v>
      </c>
      <c r="C20" s="220"/>
      <c r="D20" s="220"/>
      <c r="E20" s="209" t="s">
        <v>209</v>
      </c>
      <c r="F20" s="218"/>
      <c r="G20" s="218"/>
      <c r="H20" s="219"/>
      <c r="I20" s="43" t="s">
        <v>41</v>
      </c>
      <c r="J20" s="44"/>
      <c r="K20" s="55">
        <v>8</v>
      </c>
      <c r="L20" s="67">
        <v>50.466999999999999</v>
      </c>
      <c r="M20" s="229">
        <f>K20*L20</f>
        <v>403.73599999999999</v>
      </c>
      <c r="N20" s="229"/>
      <c r="O20" s="63"/>
      <c r="P20" s="207"/>
      <c r="Q20" s="208"/>
      <c r="R20" s="78" t="s">
        <v>457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85">
        <v>216</v>
      </c>
      <c r="C21" s="232"/>
      <c r="D21" s="232"/>
      <c r="E21" s="233" t="s">
        <v>210</v>
      </c>
      <c r="F21" s="234"/>
      <c r="G21" s="234"/>
      <c r="H21" s="235"/>
      <c r="I21" s="230">
        <v>796</v>
      </c>
      <c r="J21" s="230"/>
      <c r="K21" s="86">
        <v>1</v>
      </c>
      <c r="L21" s="87" t="s">
        <v>424</v>
      </c>
      <c r="M21" s="231">
        <v>53.051000000000002</v>
      </c>
      <c r="N21" s="231"/>
      <c r="O21" s="63"/>
      <c r="P21" s="220"/>
      <c r="Q21" s="220"/>
      <c r="R21" s="78" t="s">
        <v>457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217</v>
      </c>
      <c r="C22" s="207"/>
      <c r="D22" s="208"/>
      <c r="E22" s="209" t="s">
        <v>211</v>
      </c>
      <c r="F22" s="210"/>
      <c r="G22" s="210"/>
      <c r="H22" s="211"/>
      <c r="I22" s="74">
        <v>796</v>
      </c>
      <c r="J22" s="75"/>
      <c r="K22" s="55">
        <v>2</v>
      </c>
      <c r="L22" s="67">
        <v>60.113</v>
      </c>
      <c r="M22" s="81">
        <f>K22*L22</f>
        <v>120.226</v>
      </c>
      <c r="N22" s="82"/>
      <c r="O22" s="63"/>
      <c r="P22" s="220"/>
      <c r="Q22" s="220"/>
      <c r="R22" s="78" t="s">
        <v>457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78">
        <v>218</v>
      </c>
      <c r="C23" s="207"/>
      <c r="D23" s="208"/>
      <c r="E23" s="209" t="s">
        <v>212</v>
      </c>
      <c r="F23" s="210"/>
      <c r="G23" s="210"/>
      <c r="H23" s="211"/>
      <c r="I23" s="74">
        <v>796</v>
      </c>
      <c r="J23" s="83"/>
      <c r="K23" s="55">
        <v>1</v>
      </c>
      <c r="L23" s="67" t="s">
        <v>424</v>
      </c>
      <c r="M23" s="67">
        <v>71.14</v>
      </c>
      <c r="N23" s="67"/>
      <c r="O23" s="63"/>
      <c r="P23" s="220"/>
      <c r="Q23" s="220"/>
      <c r="R23" s="78" t="s">
        <v>457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79">
        <v>219</v>
      </c>
      <c r="C24" s="221"/>
      <c r="D24" s="222"/>
      <c r="E24" s="223" t="s">
        <v>213</v>
      </c>
      <c r="F24" s="224"/>
      <c r="G24" s="224"/>
      <c r="H24" s="225"/>
      <c r="I24" s="46" t="s">
        <v>41</v>
      </c>
      <c r="J24" s="84"/>
      <c r="K24" s="56">
        <v>5</v>
      </c>
      <c r="L24" s="80">
        <v>83.54</v>
      </c>
      <c r="M24" s="80">
        <v>417.69</v>
      </c>
      <c r="N24" s="67"/>
      <c r="O24" s="64"/>
      <c r="P24" s="226"/>
      <c r="Q24" s="226"/>
      <c r="R24" s="79" t="s">
        <v>457</v>
      </c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5" spans="13:13" x14ac:dyDescent="0.25">
      <c r="M35" s="97">
        <f>M9+M10+M11+M12+M13+M14+M15+M16+M17+M18+M19+M20+M21+M22+M23+M24</f>
        <v>2564.2673999999997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M19:N19"/>
    <mergeCell ref="C20:D20"/>
    <mergeCell ref="E20:H20"/>
    <mergeCell ref="P20:Q20"/>
    <mergeCell ref="C21:D21"/>
    <mergeCell ref="E21:H21"/>
    <mergeCell ref="P21:Q21"/>
    <mergeCell ref="M20:N20"/>
    <mergeCell ref="I21:J21"/>
    <mergeCell ref="M21:N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25" sqref="M25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8">
        <v>220</v>
      </c>
      <c r="C9" s="207"/>
      <c r="D9" s="208"/>
      <c r="E9" s="209" t="s">
        <v>214</v>
      </c>
      <c r="F9" s="218"/>
      <c r="G9" s="218"/>
      <c r="H9" s="219"/>
      <c r="I9" s="74">
        <v>796</v>
      </c>
      <c r="J9" s="83">
        <v>796</v>
      </c>
      <c r="K9" s="55">
        <v>2</v>
      </c>
      <c r="L9" s="67">
        <v>3.1859999999999999</v>
      </c>
      <c r="M9" s="67">
        <f>K9*L9</f>
        <v>6.3719999999999999</v>
      </c>
      <c r="N9" s="67">
        <v>6.37</v>
      </c>
      <c r="O9" s="61"/>
      <c r="P9" s="212"/>
      <c r="Q9" s="212"/>
      <c r="R9" s="76" t="s">
        <v>457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221</v>
      </c>
      <c r="C10" s="207"/>
      <c r="D10" s="208"/>
      <c r="E10" s="209" t="s">
        <v>215</v>
      </c>
      <c r="F10" s="210"/>
      <c r="G10" s="210"/>
      <c r="H10" s="211"/>
      <c r="I10" s="74">
        <v>796</v>
      </c>
      <c r="J10" s="83"/>
      <c r="K10" s="55">
        <v>1</v>
      </c>
      <c r="L10" s="67" t="s">
        <v>424</v>
      </c>
      <c r="M10" s="67">
        <v>3.1</v>
      </c>
      <c r="N10" s="67">
        <v>3.1</v>
      </c>
      <c r="O10" s="63"/>
      <c r="P10" s="207"/>
      <c r="Q10" s="208"/>
      <c r="R10" s="78" t="s">
        <v>457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222</v>
      </c>
      <c r="C11" s="207"/>
      <c r="D11" s="208"/>
      <c r="E11" s="209" t="s">
        <v>216</v>
      </c>
      <c r="F11" s="210"/>
      <c r="G11" s="210"/>
      <c r="H11" s="211"/>
      <c r="I11" s="74">
        <v>796</v>
      </c>
      <c r="J11" s="83">
        <v>796</v>
      </c>
      <c r="K11" s="55">
        <v>2</v>
      </c>
      <c r="L11" s="67">
        <v>3.7890000000000001</v>
      </c>
      <c r="M11" s="67">
        <f>K11*L11</f>
        <v>7.5780000000000003</v>
      </c>
      <c r="N11" s="67">
        <v>7.58</v>
      </c>
      <c r="O11" s="63"/>
      <c r="P11" s="207"/>
      <c r="Q11" s="208"/>
      <c r="R11" s="78" t="s">
        <v>457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78">
        <v>223</v>
      </c>
      <c r="C12" s="207"/>
      <c r="D12" s="208"/>
      <c r="E12" s="209" t="s">
        <v>217</v>
      </c>
      <c r="F12" s="210"/>
      <c r="G12" s="210"/>
      <c r="H12" s="211"/>
      <c r="I12" s="43" t="s">
        <v>41</v>
      </c>
      <c r="J12" s="44"/>
      <c r="K12" s="55">
        <v>4</v>
      </c>
      <c r="L12" s="176">
        <v>4.306</v>
      </c>
      <c r="M12" s="67">
        <f>K12*L12</f>
        <v>17.224</v>
      </c>
      <c r="N12" s="67">
        <v>4.3099999999999996</v>
      </c>
      <c r="O12" s="63"/>
      <c r="P12" s="207"/>
      <c r="Q12" s="208"/>
      <c r="R12" s="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224</v>
      </c>
      <c r="C13" s="207"/>
      <c r="D13" s="208"/>
      <c r="E13" s="209" t="s">
        <v>218</v>
      </c>
      <c r="F13" s="210"/>
      <c r="G13" s="210"/>
      <c r="H13" s="211"/>
      <c r="I13" s="74">
        <v>796</v>
      </c>
      <c r="J13" s="83"/>
      <c r="K13" s="55">
        <v>8</v>
      </c>
      <c r="L13" s="67">
        <v>4.74</v>
      </c>
      <c r="M13" s="67">
        <v>37.9</v>
      </c>
      <c r="N13" s="67">
        <v>11.5</v>
      </c>
      <c r="O13" s="63"/>
      <c r="P13" s="227"/>
      <c r="Q13" s="208"/>
      <c r="R13" s="85" t="s">
        <v>457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225</v>
      </c>
      <c r="C14" s="207"/>
      <c r="D14" s="208"/>
      <c r="E14" s="209" t="s">
        <v>219</v>
      </c>
      <c r="F14" s="210"/>
      <c r="G14" s="210"/>
      <c r="H14" s="211"/>
      <c r="I14" s="43" t="s">
        <v>41</v>
      </c>
      <c r="J14" s="44"/>
      <c r="K14" s="55">
        <v>1</v>
      </c>
      <c r="L14" s="67" t="s">
        <v>424</v>
      </c>
      <c r="M14" s="67">
        <v>5.17</v>
      </c>
      <c r="N14" s="67"/>
      <c r="O14" s="63"/>
      <c r="P14" s="207"/>
      <c r="Q14" s="208"/>
      <c r="R14" s="78" t="s">
        <v>457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226</v>
      </c>
      <c r="C15" s="207"/>
      <c r="D15" s="208"/>
      <c r="E15" s="209" t="s">
        <v>220</v>
      </c>
      <c r="F15" s="210"/>
      <c r="G15" s="210"/>
      <c r="H15" s="211"/>
      <c r="I15" s="43" t="s">
        <v>41</v>
      </c>
      <c r="J15" s="44"/>
      <c r="K15" s="55">
        <v>1</v>
      </c>
      <c r="L15" s="67" t="s">
        <v>424</v>
      </c>
      <c r="M15" s="67">
        <v>6.2009999999999996</v>
      </c>
      <c r="N15" s="67">
        <v>1170</v>
      </c>
      <c r="O15" s="63"/>
      <c r="P15" s="207"/>
      <c r="Q15" s="208"/>
      <c r="R15" s="78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227</v>
      </c>
      <c r="C16" s="207"/>
      <c r="D16" s="208"/>
      <c r="E16" s="209" t="s">
        <v>221</v>
      </c>
      <c r="F16" s="210"/>
      <c r="G16" s="210"/>
      <c r="H16" s="211"/>
      <c r="I16" s="43" t="s">
        <v>41</v>
      </c>
      <c r="J16" s="44"/>
      <c r="K16" s="55">
        <v>2</v>
      </c>
      <c r="L16" s="67">
        <v>6.3730000000000002</v>
      </c>
      <c r="M16" s="67">
        <f>K16*L16</f>
        <v>12.746</v>
      </c>
      <c r="N16" s="67"/>
      <c r="O16" s="63"/>
      <c r="P16" s="207"/>
      <c r="Q16" s="208"/>
      <c r="R16" s="78" t="s">
        <v>457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228</v>
      </c>
      <c r="C17" s="207"/>
      <c r="D17" s="208"/>
      <c r="E17" s="209" t="s">
        <v>222</v>
      </c>
      <c r="F17" s="210"/>
      <c r="G17" s="210"/>
      <c r="H17" s="211"/>
      <c r="I17" s="43" t="s">
        <v>41</v>
      </c>
      <c r="J17" s="44"/>
      <c r="K17" s="55">
        <v>1</v>
      </c>
      <c r="L17" s="67" t="s">
        <v>424</v>
      </c>
      <c r="M17" s="67">
        <v>7.41</v>
      </c>
      <c r="N17" s="67">
        <v>1176</v>
      </c>
      <c r="O17" s="63"/>
      <c r="P17" s="207"/>
      <c r="Q17" s="208"/>
      <c r="R17" s="78" t="s">
        <v>457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229</v>
      </c>
      <c r="C18" s="207"/>
      <c r="D18" s="208"/>
      <c r="E18" s="209" t="s">
        <v>223</v>
      </c>
      <c r="F18" s="210"/>
      <c r="G18" s="210"/>
      <c r="H18" s="211"/>
      <c r="I18" s="43" t="s">
        <v>41</v>
      </c>
      <c r="J18" s="44"/>
      <c r="K18" s="55">
        <v>5</v>
      </c>
      <c r="L18" s="67">
        <v>8.61</v>
      </c>
      <c r="M18" s="81">
        <v>43.06</v>
      </c>
      <c r="N18" s="82"/>
      <c r="O18" s="63"/>
      <c r="P18" s="207"/>
      <c r="Q18" s="208"/>
      <c r="R18" s="78" t="s">
        <v>457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/>
      <c r="C19" s="207"/>
      <c r="D19" s="208"/>
      <c r="E19" s="209"/>
      <c r="F19" s="218"/>
      <c r="G19" s="218"/>
      <c r="H19" s="219"/>
      <c r="I19" s="43"/>
      <c r="J19" s="44"/>
      <c r="K19" s="55"/>
      <c r="L19" s="67"/>
      <c r="M19" s="227"/>
      <c r="N19" s="228"/>
      <c r="O19" s="63"/>
      <c r="P19" s="207"/>
      <c r="Q19" s="208"/>
      <c r="R19" s="85"/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231</v>
      </c>
      <c r="C20" s="220"/>
      <c r="D20" s="220"/>
      <c r="E20" s="209" t="s">
        <v>224</v>
      </c>
      <c r="F20" s="218"/>
      <c r="G20" s="218"/>
      <c r="H20" s="219"/>
      <c r="I20" s="43" t="s">
        <v>41</v>
      </c>
      <c r="J20" s="44"/>
      <c r="K20" s="55">
        <v>2</v>
      </c>
      <c r="L20" s="67">
        <v>8.7330000000000005</v>
      </c>
      <c r="M20" s="229">
        <f>K20*L20</f>
        <v>17.466000000000001</v>
      </c>
      <c r="N20" s="229"/>
      <c r="O20" s="63"/>
      <c r="P20" s="207"/>
      <c r="Q20" s="208"/>
      <c r="R20" s="78" t="s">
        <v>457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85">
        <v>232</v>
      </c>
      <c r="C21" s="232"/>
      <c r="D21" s="232"/>
      <c r="E21" s="233" t="s">
        <v>225</v>
      </c>
      <c r="F21" s="234"/>
      <c r="G21" s="234"/>
      <c r="H21" s="235"/>
      <c r="I21" s="230">
        <v>796</v>
      </c>
      <c r="J21" s="230"/>
      <c r="K21" s="86">
        <v>1</v>
      </c>
      <c r="L21" s="87" t="s">
        <v>424</v>
      </c>
      <c r="M21" s="231">
        <v>9.1300000000000008</v>
      </c>
      <c r="N21" s="231"/>
      <c r="O21" s="63"/>
      <c r="P21" s="220"/>
      <c r="Q21" s="220"/>
      <c r="R21" s="78" t="s">
        <v>457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233</v>
      </c>
      <c r="C22" s="207"/>
      <c r="D22" s="208"/>
      <c r="E22" s="209" t="s">
        <v>226</v>
      </c>
      <c r="F22" s="210"/>
      <c r="G22" s="210"/>
      <c r="H22" s="211"/>
      <c r="I22" s="74">
        <v>796</v>
      </c>
      <c r="J22" s="75"/>
      <c r="K22" s="55">
        <v>4</v>
      </c>
      <c r="L22" s="67">
        <v>12.917999999999999</v>
      </c>
      <c r="M22" s="81">
        <f>K22*L22</f>
        <v>51.671999999999997</v>
      </c>
      <c r="N22" s="82"/>
      <c r="O22" s="63"/>
      <c r="P22" s="220"/>
      <c r="Q22" s="220"/>
      <c r="R22" s="78" t="s">
        <v>457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78">
        <v>234</v>
      </c>
      <c r="C23" s="207"/>
      <c r="D23" s="208"/>
      <c r="E23" s="209" t="s">
        <v>227</v>
      </c>
      <c r="F23" s="210"/>
      <c r="G23" s="210"/>
      <c r="H23" s="211"/>
      <c r="I23" s="74">
        <v>796</v>
      </c>
      <c r="J23" s="83"/>
      <c r="K23" s="55">
        <v>7</v>
      </c>
      <c r="L23" s="67">
        <v>19.670000000000002</v>
      </c>
      <c r="M23" s="67">
        <f>K23*L23</f>
        <v>137.69</v>
      </c>
      <c r="N23" s="67"/>
      <c r="O23" s="63"/>
      <c r="P23" s="220"/>
      <c r="Q23" s="220"/>
      <c r="R23" s="78" t="s">
        <v>457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79">
        <v>235</v>
      </c>
      <c r="C24" s="221"/>
      <c r="D24" s="222"/>
      <c r="E24" s="223" t="s">
        <v>228</v>
      </c>
      <c r="F24" s="224"/>
      <c r="G24" s="224"/>
      <c r="H24" s="225"/>
      <c r="I24" s="46" t="s">
        <v>41</v>
      </c>
      <c r="J24" s="84"/>
      <c r="K24" s="56">
        <v>3</v>
      </c>
      <c r="L24" s="80">
        <v>20.324999999999999</v>
      </c>
      <c r="M24" s="80">
        <f>K24*L24</f>
        <v>60.974999999999994</v>
      </c>
      <c r="N24" s="67"/>
      <c r="O24" s="64"/>
      <c r="P24" s="226"/>
      <c r="Q24" s="226"/>
      <c r="R24" s="79" t="s">
        <v>457</v>
      </c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5" spans="13:13" x14ac:dyDescent="0.25">
      <c r="M35" s="97">
        <f>M9+M10+M11+M12+M13+M14+M15+M16+M17+M18+M20+M21+M22+M23+M24</f>
        <v>423.69399999999996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M19:N19"/>
    <mergeCell ref="C20:D20"/>
    <mergeCell ref="E20:H20"/>
    <mergeCell ref="P20:Q20"/>
    <mergeCell ref="C21:D21"/>
    <mergeCell ref="E21:H21"/>
    <mergeCell ref="P21:Q21"/>
    <mergeCell ref="M20:N20"/>
    <mergeCell ref="I21:J21"/>
    <mergeCell ref="M21:N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P22" sqref="P22:Q2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8554687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8">
        <v>236</v>
      </c>
      <c r="C9" s="207"/>
      <c r="D9" s="208"/>
      <c r="E9" s="209" t="s">
        <v>484</v>
      </c>
      <c r="F9" s="218"/>
      <c r="G9" s="218"/>
      <c r="H9" s="219"/>
      <c r="I9" s="74">
        <v>796</v>
      </c>
      <c r="J9" s="83">
        <v>796</v>
      </c>
      <c r="K9" s="55">
        <v>1</v>
      </c>
      <c r="L9" s="67" t="s">
        <v>424</v>
      </c>
      <c r="M9" s="67">
        <v>35.999000000000002</v>
      </c>
      <c r="N9" s="67">
        <v>23.08</v>
      </c>
      <c r="O9" s="61"/>
      <c r="P9" s="212"/>
      <c r="Q9" s="212"/>
      <c r="R9" s="76" t="s">
        <v>457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237</v>
      </c>
      <c r="C10" s="207"/>
      <c r="D10" s="208"/>
      <c r="E10" s="209" t="s">
        <v>229</v>
      </c>
      <c r="F10" s="210"/>
      <c r="G10" s="210"/>
      <c r="H10" s="211"/>
      <c r="I10" s="74">
        <v>796</v>
      </c>
      <c r="J10" s="83"/>
      <c r="K10" s="55">
        <v>2</v>
      </c>
      <c r="L10" s="67">
        <v>25.75</v>
      </c>
      <c r="M10" s="67">
        <v>51.5</v>
      </c>
      <c r="N10" s="67">
        <v>51.5</v>
      </c>
      <c r="O10" s="63"/>
      <c r="P10" s="207"/>
      <c r="Q10" s="208"/>
      <c r="R10" s="78" t="s">
        <v>457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238</v>
      </c>
      <c r="C11" s="207"/>
      <c r="D11" s="208"/>
      <c r="E11" s="209" t="s">
        <v>230</v>
      </c>
      <c r="F11" s="210"/>
      <c r="G11" s="210"/>
      <c r="H11" s="211"/>
      <c r="I11" s="74">
        <v>796</v>
      </c>
      <c r="J11" s="83">
        <v>796</v>
      </c>
      <c r="K11" s="55">
        <v>4</v>
      </c>
      <c r="L11" s="67">
        <v>26.181000000000001</v>
      </c>
      <c r="M11" s="67">
        <f>K11*L11</f>
        <v>104.724</v>
      </c>
      <c r="N11" s="67">
        <v>78.540000000000006</v>
      </c>
      <c r="O11" s="63"/>
      <c r="P11" s="207"/>
      <c r="Q11" s="208"/>
      <c r="R11" s="78" t="s">
        <v>457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78">
        <v>239</v>
      </c>
      <c r="C12" s="207"/>
      <c r="D12" s="208"/>
      <c r="E12" s="209" t="s">
        <v>231</v>
      </c>
      <c r="F12" s="210"/>
      <c r="G12" s="210"/>
      <c r="H12" s="211"/>
      <c r="I12" s="43" t="s">
        <v>41</v>
      </c>
      <c r="J12" s="44"/>
      <c r="K12" s="55">
        <v>1</v>
      </c>
      <c r="L12" s="67" t="s">
        <v>424</v>
      </c>
      <c r="M12" s="67">
        <v>27.56</v>
      </c>
      <c r="N12" s="67">
        <v>27.56</v>
      </c>
      <c r="O12" s="63"/>
      <c r="P12" s="207"/>
      <c r="Q12" s="208"/>
      <c r="R12" s="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240</v>
      </c>
      <c r="C13" s="207"/>
      <c r="D13" s="208"/>
      <c r="E13" s="209" t="s">
        <v>232</v>
      </c>
      <c r="F13" s="210"/>
      <c r="G13" s="210"/>
      <c r="H13" s="211"/>
      <c r="I13" s="74">
        <v>796</v>
      </c>
      <c r="J13" s="83"/>
      <c r="K13" s="55">
        <v>10</v>
      </c>
      <c r="L13" s="67">
        <v>33.587000000000003</v>
      </c>
      <c r="M13" s="67">
        <f>K13*L13</f>
        <v>335.87</v>
      </c>
      <c r="N13" s="67">
        <v>11.5</v>
      </c>
      <c r="O13" s="63"/>
      <c r="P13" s="207"/>
      <c r="Q13" s="208"/>
      <c r="R13" s="85" t="s">
        <v>457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241</v>
      </c>
      <c r="C14" s="207"/>
      <c r="D14" s="208"/>
      <c r="E14" s="209" t="s">
        <v>233</v>
      </c>
      <c r="F14" s="210"/>
      <c r="G14" s="210"/>
      <c r="H14" s="211"/>
      <c r="I14" s="43" t="s">
        <v>41</v>
      </c>
      <c r="J14" s="44"/>
      <c r="K14" s="55">
        <v>1</v>
      </c>
      <c r="L14" s="67" t="s">
        <v>424</v>
      </c>
      <c r="M14" s="67">
        <v>37.031999999999996</v>
      </c>
      <c r="N14" s="67"/>
      <c r="O14" s="63"/>
      <c r="P14" s="207"/>
      <c r="Q14" s="208"/>
      <c r="R14" s="78" t="s">
        <v>457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242</v>
      </c>
      <c r="C15" s="207"/>
      <c r="D15" s="208"/>
      <c r="E15" s="209" t="s">
        <v>234</v>
      </c>
      <c r="F15" s="210"/>
      <c r="G15" s="210"/>
      <c r="H15" s="211"/>
      <c r="I15" s="43" t="s">
        <v>41</v>
      </c>
      <c r="J15" s="44"/>
      <c r="K15" s="55">
        <v>3</v>
      </c>
      <c r="L15" s="67">
        <v>38.462000000000003</v>
      </c>
      <c r="M15" s="67">
        <f>K15*L15</f>
        <v>115.38600000000001</v>
      </c>
      <c r="N15" s="67">
        <v>1170</v>
      </c>
      <c r="O15" s="63"/>
      <c r="P15" s="207"/>
      <c r="Q15" s="208"/>
      <c r="R15" s="78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243</v>
      </c>
      <c r="C16" s="207"/>
      <c r="D16" s="208"/>
      <c r="E16" s="209" t="s">
        <v>433</v>
      </c>
      <c r="F16" s="210"/>
      <c r="G16" s="210"/>
      <c r="H16" s="211"/>
      <c r="I16" s="43" t="s">
        <v>41</v>
      </c>
      <c r="J16" s="44"/>
      <c r="K16" s="55">
        <v>3</v>
      </c>
      <c r="L16" s="67">
        <v>50.502000000000002</v>
      </c>
      <c r="M16" s="67">
        <f>K16*L16</f>
        <v>151.506</v>
      </c>
      <c r="N16" s="67"/>
      <c r="O16" s="63"/>
      <c r="P16" s="207"/>
      <c r="Q16" s="208"/>
      <c r="R16" s="78" t="s">
        <v>457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244</v>
      </c>
      <c r="C17" s="207"/>
      <c r="D17" s="208"/>
      <c r="E17" s="209" t="s">
        <v>466</v>
      </c>
      <c r="F17" s="210"/>
      <c r="G17" s="210"/>
      <c r="H17" s="211"/>
      <c r="I17" s="43" t="s">
        <v>41</v>
      </c>
      <c r="J17" s="44"/>
      <c r="K17" s="55">
        <v>2</v>
      </c>
      <c r="L17" s="67">
        <v>25.577999999999999</v>
      </c>
      <c r="M17" s="67">
        <f>K17*L17</f>
        <v>51.155999999999999</v>
      </c>
      <c r="N17" s="67">
        <v>1176</v>
      </c>
      <c r="O17" s="63"/>
      <c r="P17" s="207"/>
      <c r="Q17" s="208"/>
      <c r="R17" s="78" t="s">
        <v>457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245</v>
      </c>
      <c r="C18" s="207"/>
      <c r="D18" s="208"/>
      <c r="E18" s="209" t="s">
        <v>236</v>
      </c>
      <c r="F18" s="210"/>
      <c r="G18" s="210"/>
      <c r="H18" s="211"/>
      <c r="I18" s="43" t="s">
        <v>41</v>
      </c>
      <c r="J18" s="44"/>
      <c r="K18" s="55">
        <v>1</v>
      </c>
      <c r="L18" s="67" t="s">
        <v>424</v>
      </c>
      <c r="M18" s="81">
        <v>53.24</v>
      </c>
      <c r="N18" s="82"/>
      <c r="O18" s="63"/>
      <c r="P18" s="207"/>
      <c r="Q18" s="208"/>
      <c r="R18" s="78" t="s">
        <v>457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246</v>
      </c>
      <c r="C19" s="207"/>
      <c r="D19" s="208"/>
      <c r="E19" s="209" t="s">
        <v>473</v>
      </c>
      <c r="F19" s="218"/>
      <c r="G19" s="218"/>
      <c r="H19" s="219"/>
      <c r="I19" s="43" t="s">
        <v>41</v>
      </c>
      <c r="J19" s="44"/>
      <c r="K19" s="55">
        <v>1</v>
      </c>
      <c r="L19" s="67" t="s">
        <v>424</v>
      </c>
      <c r="M19" s="227">
        <v>54.48</v>
      </c>
      <c r="N19" s="228"/>
      <c r="O19" s="63"/>
      <c r="P19" s="207"/>
      <c r="Q19" s="208"/>
      <c r="R19" s="85" t="s">
        <v>457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247</v>
      </c>
      <c r="C20" s="220"/>
      <c r="D20" s="220"/>
      <c r="E20" s="209" t="s">
        <v>237</v>
      </c>
      <c r="F20" s="218"/>
      <c r="G20" s="218"/>
      <c r="H20" s="219"/>
      <c r="I20" s="43" t="s">
        <v>41</v>
      </c>
      <c r="J20" s="44"/>
      <c r="K20" s="55">
        <v>1</v>
      </c>
      <c r="L20" s="67" t="s">
        <v>424</v>
      </c>
      <c r="M20" s="229">
        <v>91.29</v>
      </c>
      <c r="N20" s="229"/>
      <c r="O20" s="63"/>
      <c r="P20" s="207"/>
      <c r="Q20" s="208"/>
      <c r="R20" s="78" t="s">
        <v>457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85">
        <v>248</v>
      </c>
      <c r="C21" s="232"/>
      <c r="D21" s="232"/>
      <c r="E21" s="233" t="s">
        <v>238</v>
      </c>
      <c r="F21" s="234"/>
      <c r="G21" s="234"/>
      <c r="H21" s="235"/>
      <c r="I21" s="230">
        <v>796</v>
      </c>
      <c r="J21" s="230"/>
      <c r="K21" s="86">
        <v>1</v>
      </c>
      <c r="L21" s="87" t="s">
        <v>424</v>
      </c>
      <c r="M21" s="231">
        <v>114.542</v>
      </c>
      <c r="N21" s="231"/>
      <c r="O21" s="63"/>
      <c r="P21" s="229"/>
      <c r="Q21" s="220"/>
      <c r="R21" s="78" t="s">
        <v>457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157">
        <v>249</v>
      </c>
      <c r="C22" s="207"/>
      <c r="D22" s="208"/>
      <c r="E22" s="209" t="s">
        <v>477</v>
      </c>
      <c r="F22" s="210"/>
      <c r="G22" s="210"/>
      <c r="H22" s="211"/>
      <c r="I22" s="43" t="s">
        <v>41</v>
      </c>
      <c r="J22" s="44"/>
      <c r="K22" s="55">
        <v>3</v>
      </c>
      <c r="L22" s="160">
        <v>57.012</v>
      </c>
      <c r="M22" s="160">
        <f>K22*L22</f>
        <v>171.036</v>
      </c>
      <c r="N22" s="160"/>
      <c r="O22" s="157"/>
      <c r="P22" s="207"/>
      <c r="Q22" s="208"/>
      <c r="R22" s="157" t="s">
        <v>457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63"/>
      <c r="C23" s="207"/>
      <c r="D23" s="208"/>
      <c r="E23" s="209"/>
      <c r="F23" s="218"/>
      <c r="G23" s="218"/>
      <c r="H23" s="219"/>
      <c r="I23" s="43"/>
      <c r="J23" s="44"/>
      <c r="K23" s="55"/>
      <c r="L23" s="67"/>
      <c r="M23" s="227"/>
      <c r="N23" s="228"/>
      <c r="O23" s="63"/>
      <c r="P23" s="220"/>
      <c r="Q23" s="220"/>
      <c r="R23" s="78"/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64"/>
      <c r="C24" s="226"/>
      <c r="D24" s="226"/>
      <c r="E24" s="223"/>
      <c r="F24" s="236"/>
      <c r="G24" s="236"/>
      <c r="H24" s="237"/>
      <c r="I24" s="46"/>
      <c r="J24" s="44"/>
      <c r="K24" s="56"/>
      <c r="L24" s="72"/>
      <c r="M24" s="238"/>
      <c r="N24" s="238"/>
      <c r="O24" s="64"/>
      <c r="P24" s="226"/>
      <c r="Q24" s="226"/>
      <c r="R24" s="79"/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97">
        <f>M9+M10+M11+M12+M13+M14+M15+M16+M17+M18+M19+M20+M21</f>
        <v>1224.2849999999999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M19:N19"/>
    <mergeCell ref="C20:D20"/>
    <mergeCell ref="E20:H20"/>
    <mergeCell ref="P20:Q20"/>
    <mergeCell ref="C21:D21"/>
    <mergeCell ref="E21:H21"/>
    <mergeCell ref="P21:Q21"/>
    <mergeCell ref="M20:N20"/>
    <mergeCell ref="I21:J21"/>
    <mergeCell ref="M21:N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8" sqref="M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73">
        <v>1</v>
      </c>
      <c r="B7" s="73">
        <v>2</v>
      </c>
      <c r="C7" s="205">
        <v>3</v>
      </c>
      <c r="D7" s="205"/>
      <c r="E7" s="205">
        <v>4</v>
      </c>
      <c r="F7" s="205"/>
      <c r="G7" s="205"/>
      <c r="H7" s="205"/>
      <c r="I7" s="73">
        <v>5</v>
      </c>
      <c r="J7" s="205">
        <v>6</v>
      </c>
      <c r="K7" s="205"/>
      <c r="L7" s="73">
        <v>7</v>
      </c>
      <c r="M7" s="73">
        <v>8</v>
      </c>
      <c r="N7" s="205">
        <v>9</v>
      </c>
      <c r="O7" s="205"/>
      <c r="P7" s="205"/>
      <c r="Q7" s="73">
        <v>10</v>
      </c>
      <c r="R7" s="73">
        <v>11</v>
      </c>
      <c r="S7" s="73">
        <v>12</v>
      </c>
      <c r="T7" s="73">
        <v>13</v>
      </c>
      <c r="U7" s="73">
        <v>14</v>
      </c>
      <c r="V7" s="73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73"/>
      <c r="M8" s="205"/>
      <c r="N8" s="205"/>
      <c r="O8" s="205"/>
      <c r="P8" s="205"/>
      <c r="Q8" s="205"/>
      <c r="R8" s="73"/>
      <c r="S8" s="73"/>
      <c r="T8" s="73"/>
      <c r="U8" s="73"/>
      <c r="V8" s="73"/>
    </row>
    <row r="9" spans="1:22" x14ac:dyDescent="0.25">
      <c r="A9" s="39">
        <v>1</v>
      </c>
      <c r="B9" s="76"/>
      <c r="C9" s="212"/>
      <c r="D9" s="212"/>
      <c r="E9" s="242"/>
      <c r="F9" s="243"/>
      <c r="G9" s="243"/>
      <c r="H9" s="244"/>
      <c r="I9" s="216"/>
      <c r="J9" s="216"/>
      <c r="K9" s="57"/>
      <c r="L9" s="77"/>
      <c r="M9" s="217"/>
      <c r="N9" s="217"/>
      <c r="O9" s="76"/>
      <c r="P9" s="212"/>
      <c r="Q9" s="212"/>
      <c r="R9" s="76"/>
      <c r="S9" s="76"/>
      <c r="T9" s="76"/>
      <c r="U9" s="76"/>
      <c r="V9" s="76"/>
    </row>
    <row r="10" spans="1:22" ht="22.5" customHeight="1" x14ac:dyDescent="0.25">
      <c r="A10" s="40">
        <v>2</v>
      </c>
      <c r="B10" s="78"/>
      <c r="C10" s="207"/>
      <c r="D10" s="208"/>
      <c r="E10" s="209" t="s">
        <v>434</v>
      </c>
      <c r="F10" s="210"/>
      <c r="G10" s="210"/>
      <c r="H10" s="211"/>
      <c r="I10" s="43" t="s">
        <v>429</v>
      </c>
      <c r="J10" s="44"/>
      <c r="K10" s="55" t="s">
        <v>424</v>
      </c>
      <c r="L10" s="67" t="s">
        <v>424</v>
      </c>
      <c r="M10" s="164">
        <f>M12+M13+M14+M15+M16</f>
        <v>1845.0980000000002</v>
      </c>
      <c r="N10" s="82"/>
      <c r="O10" s="78"/>
      <c r="P10" s="207"/>
      <c r="Q10" s="208"/>
      <c r="R10" s="78"/>
      <c r="S10" s="78"/>
      <c r="T10" s="78"/>
      <c r="U10" s="78"/>
      <c r="V10" s="78"/>
    </row>
    <row r="11" spans="1:22" ht="22.5" customHeight="1" x14ac:dyDescent="0.25">
      <c r="A11" s="40">
        <v>3</v>
      </c>
      <c r="B11" s="78"/>
      <c r="C11" s="207"/>
      <c r="D11" s="208"/>
      <c r="E11" s="209" t="s">
        <v>428</v>
      </c>
      <c r="F11" s="210"/>
      <c r="G11" s="210"/>
      <c r="H11" s="211"/>
      <c r="I11" s="43"/>
      <c r="J11" s="44"/>
      <c r="K11" s="55"/>
      <c r="L11" s="67"/>
      <c r="M11" s="67"/>
      <c r="N11" s="67"/>
      <c r="O11" s="78"/>
      <c r="P11" s="207"/>
      <c r="Q11" s="208"/>
      <c r="R11" s="78"/>
      <c r="S11" s="78"/>
      <c r="T11" s="78"/>
      <c r="U11" s="78"/>
      <c r="V11" s="78"/>
    </row>
    <row r="12" spans="1:22" ht="22.5" customHeight="1" x14ac:dyDescent="0.25">
      <c r="A12" s="40">
        <v>4</v>
      </c>
      <c r="B12" s="78">
        <v>250</v>
      </c>
      <c r="C12" s="207"/>
      <c r="D12" s="208"/>
      <c r="E12" s="209" t="s">
        <v>239</v>
      </c>
      <c r="F12" s="210"/>
      <c r="G12" s="210"/>
      <c r="H12" s="211"/>
      <c r="I12" s="74">
        <v>796</v>
      </c>
      <c r="J12" s="75"/>
      <c r="K12" s="55">
        <v>1</v>
      </c>
      <c r="L12" s="67" t="s">
        <v>424</v>
      </c>
      <c r="M12" s="81">
        <v>48.701999999999998</v>
      </c>
      <c r="N12" s="67"/>
      <c r="O12" s="78"/>
      <c r="P12" s="207"/>
      <c r="Q12" s="208"/>
      <c r="R12" s="78" t="s">
        <v>457</v>
      </c>
      <c r="S12" s="78"/>
      <c r="T12" s="78"/>
      <c r="U12" s="78"/>
      <c r="V12" s="78"/>
    </row>
    <row r="13" spans="1:22" ht="22.5" customHeight="1" x14ac:dyDescent="0.25">
      <c r="A13" s="40">
        <v>5</v>
      </c>
      <c r="B13" s="78">
        <v>251</v>
      </c>
      <c r="C13" s="207"/>
      <c r="D13" s="208"/>
      <c r="E13" s="209" t="s">
        <v>240</v>
      </c>
      <c r="F13" s="210"/>
      <c r="G13" s="210"/>
      <c r="H13" s="211"/>
      <c r="I13" s="74">
        <v>796</v>
      </c>
      <c r="J13" s="83"/>
      <c r="K13" s="55">
        <v>4</v>
      </c>
      <c r="L13" s="67">
        <v>62.98</v>
      </c>
      <c r="M13" s="67">
        <v>251.91</v>
      </c>
      <c r="N13" s="67">
        <v>11.5</v>
      </c>
      <c r="O13" s="78"/>
      <c r="P13" s="207"/>
      <c r="Q13" s="208"/>
      <c r="R13" s="85" t="s">
        <v>457</v>
      </c>
      <c r="S13" s="78"/>
      <c r="T13" s="78"/>
      <c r="U13" s="78"/>
      <c r="V13" s="78"/>
    </row>
    <row r="14" spans="1:22" ht="22.5" customHeight="1" x14ac:dyDescent="0.25">
      <c r="A14" s="40">
        <v>6</v>
      </c>
      <c r="B14" s="78">
        <v>252</v>
      </c>
      <c r="C14" s="207"/>
      <c r="D14" s="208"/>
      <c r="E14" s="209" t="s">
        <v>241</v>
      </c>
      <c r="F14" s="210"/>
      <c r="G14" s="210"/>
      <c r="H14" s="211"/>
      <c r="I14" s="43" t="s">
        <v>41</v>
      </c>
      <c r="J14" s="44"/>
      <c r="K14" s="55">
        <v>12</v>
      </c>
      <c r="L14" s="67">
        <v>75.572000000000003</v>
      </c>
      <c r="M14" s="67">
        <f>K14*L14</f>
        <v>906.86400000000003</v>
      </c>
      <c r="N14" s="67"/>
      <c r="O14" s="78"/>
      <c r="P14" s="207"/>
      <c r="Q14" s="208"/>
      <c r="R14" s="78" t="s">
        <v>457</v>
      </c>
      <c r="S14" s="78"/>
      <c r="T14" s="78"/>
      <c r="U14" s="78"/>
      <c r="V14" s="78"/>
    </row>
    <row r="15" spans="1:22" ht="22.5" customHeight="1" x14ac:dyDescent="0.25">
      <c r="A15" s="40">
        <v>7</v>
      </c>
      <c r="B15" s="78">
        <v>253</v>
      </c>
      <c r="C15" s="207"/>
      <c r="D15" s="208"/>
      <c r="E15" s="209" t="s">
        <v>242</v>
      </c>
      <c r="F15" s="210"/>
      <c r="G15" s="210"/>
      <c r="H15" s="211"/>
      <c r="I15" s="74">
        <v>796</v>
      </c>
      <c r="J15" s="83">
        <v>796</v>
      </c>
      <c r="K15" s="55">
        <v>2</v>
      </c>
      <c r="L15" s="67">
        <v>79.498000000000005</v>
      </c>
      <c r="M15" s="67">
        <f>K15*L15</f>
        <v>158.99600000000001</v>
      </c>
      <c r="N15" s="67"/>
      <c r="O15" s="78"/>
      <c r="P15" s="207"/>
      <c r="Q15" s="208"/>
      <c r="R15" s="78" t="s">
        <v>457</v>
      </c>
      <c r="S15" s="78"/>
      <c r="T15" s="78"/>
      <c r="U15" s="78"/>
      <c r="V15" s="78"/>
    </row>
    <row r="16" spans="1:22" ht="22.5" customHeight="1" x14ac:dyDescent="0.25">
      <c r="A16" s="40">
        <v>8</v>
      </c>
      <c r="B16" s="78">
        <v>254</v>
      </c>
      <c r="C16" s="207"/>
      <c r="D16" s="208"/>
      <c r="E16" s="209" t="s">
        <v>243</v>
      </c>
      <c r="F16" s="210"/>
      <c r="G16" s="210"/>
      <c r="H16" s="211"/>
      <c r="I16" s="74">
        <v>796</v>
      </c>
      <c r="J16" s="83"/>
      <c r="K16" s="55">
        <v>6</v>
      </c>
      <c r="L16" s="67">
        <v>79.771000000000001</v>
      </c>
      <c r="M16" s="67">
        <f>K16*L16</f>
        <v>478.62599999999998</v>
      </c>
      <c r="N16" s="67"/>
      <c r="O16" s="78"/>
      <c r="P16" s="207"/>
      <c r="Q16" s="208"/>
      <c r="R16" s="78" t="s">
        <v>457</v>
      </c>
      <c r="S16" s="78"/>
      <c r="T16" s="78"/>
      <c r="U16" s="78"/>
      <c r="V16" s="78"/>
    </row>
    <row r="17" spans="1:24" ht="22.5" customHeight="1" x14ac:dyDescent="0.25">
      <c r="A17" s="40">
        <v>9</v>
      </c>
      <c r="B17" s="78"/>
      <c r="C17" s="207"/>
      <c r="D17" s="208"/>
      <c r="E17" s="209"/>
      <c r="F17" s="210"/>
      <c r="G17" s="210"/>
      <c r="H17" s="211"/>
      <c r="I17" s="74"/>
      <c r="J17" s="83"/>
      <c r="K17" s="55"/>
      <c r="L17" s="67"/>
      <c r="M17" s="67"/>
      <c r="N17" s="67"/>
      <c r="O17" s="78"/>
      <c r="P17" s="207"/>
      <c r="Q17" s="208"/>
      <c r="R17" s="78"/>
      <c r="S17" s="78"/>
      <c r="T17" s="78"/>
      <c r="U17" s="78"/>
      <c r="V17" s="78"/>
      <c r="X17" s="45"/>
    </row>
    <row r="18" spans="1:24" ht="22.5" customHeight="1" x14ac:dyDescent="0.25">
      <c r="A18" s="40">
        <v>10</v>
      </c>
      <c r="B18" s="78"/>
      <c r="C18" s="207"/>
      <c r="D18" s="208"/>
      <c r="E18" s="209" t="s">
        <v>435</v>
      </c>
      <c r="F18" s="210"/>
      <c r="G18" s="210"/>
      <c r="H18" s="211"/>
      <c r="I18" s="43" t="s">
        <v>429</v>
      </c>
      <c r="J18" s="44"/>
      <c r="K18" s="55" t="s">
        <v>424</v>
      </c>
      <c r="L18" s="67" t="s">
        <v>424</v>
      </c>
      <c r="M18" s="164">
        <f>M20+M21+M22+M23+M24</f>
        <v>68.296999999999997</v>
      </c>
      <c r="N18" s="67"/>
      <c r="O18" s="78"/>
      <c r="P18" s="207"/>
      <c r="Q18" s="208"/>
      <c r="R18" s="78"/>
      <c r="S18" s="78"/>
      <c r="T18" s="78"/>
      <c r="U18" s="78"/>
      <c r="V18" s="78"/>
    </row>
    <row r="19" spans="1:24" ht="22.5" customHeight="1" x14ac:dyDescent="0.25">
      <c r="A19" s="40">
        <v>11</v>
      </c>
      <c r="B19" s="78"/>
      <c r="C19" s="207"/>
      <c r="D19" s="208"/>
      <c r="E19" s="209" t="s">
        <v>436</v>
      </c>
      <c r="F19" s="210"/>
      <c r="G19" s="210"/>
      <c r="H19" s="211"/>
      <c r="I19" s="74"/>
      <c r="J19" s="83"/>
      <c r="K19" s="55"/>
      <c r="L19" s="67"/>
      <c r="M19" s="67"/>
      <c r="N19" s="67"/>
      <c r="O19" s="78"/>
      <c r="P19" s="207"/>
      <c r="Q19" s="208"/>
      <c r="R19" s="78"/>
      <c r="S19" s="78"/>
      <c r="T19" s="78"/>
      <c r="U19" s="78"/>
      <c r="V19" s="78"/>
    </row>
    <row r="20" spans="1:24" ht="22.5" customHeight="1" x14ac:dyDescent="0.25">
      <c r="A20" s="40">
        <v>12</v>
      </c>
      <c r="B20" s="78">
        <v>255</v>
      </c>
      <c r="C20" s="207"/>
      <c r="D20" s="208"/>
      <c r="E20" s="209" t="s">
        <v>244</v>
      </c>
      <c r="F20" s="210"/>
      <c r="G20" s="210"/>
      <c r="H20" s="211"/>
      <c r="I20" s="74">
        <v>796</v>
      </c>
      <c r="J20" s="83">
        <v>796</v>
      </c>
      <c r="K20" s="55">
        <v>2</v>
      </c>
      <c r="L20" s="67">
        <v>2.3730000000000002</v>
      </c>
      <c r="M20" s="67">
        <f>K20*L20</f>
        <v>4.7460000000000004</v>
      </c>
      <c r="N20" s="67">
        <v>1170</v>
      </c>
      <c r="O20" s="78"/>
      <c r="P20" s="207"/>
      <c r="Q20" s="208"/>
      <c r="R20" s="78" t="s">
        <v>458</v>
      </c>
      <c r="S20" s="78"/>
      <c r="T20" s="78"/>
      <c r="U20" s="78"/>
      <c r="V20" s="78"/>
    </row>
    <row r="21" spans="1:24" ht="22.5" customHeight="1" x14ac:dyDescent="0.25">
      <c r="A21" s="40">
        <v>13</v>
      </c>
      <c r="B21" s="78">
        <v>256</v>
      </c>
      <c r="C21" s="207"/>
      <c r="D21" s="208"/>
      <c r="E21" s="209" t="s">
        <v>245</v>
      </c>
      <c r="F21" s="210"/>
      <c r="G21" s="210"/>
      <c r="H21" s="211"/>
      <c r="I21" s="43" t="s">
        <v>41</v>
      </c>
      <c r="J21" s="44"/>
      <c r="K21" s="55">
        <v>1</v>
      </c>
      <c r="L21" s="67" t="s">
        <v>424</v>
      </c>
      <c r="M21" s="67">
        <v>2.63</v>
      </c>
      <c r="N21" s="67"/>
      <c r="O21" s="78"/>
      <c r="P21" s="207"/>
      <c r="Q21" s="208"/>
      <c r="R21" s="78" t="s">
        <v>458</v>
      </c>
      <c r="S21" s="78"/>
      <c r="T21" s="78"/>
      <c r="U21" s="78"/>
      <c r="V21" s="78"/>
    </row>
    <row r="22" spans="1:24" ht="22.5" customHeight="1" x14ac:dyDescent="0.25">
      <c r="A22" s="40">
        <v>14</v>
      </c>
      <c r="B22" s="78">
        <v>257</v>
      </c>
      <c r="C22" s="207"/>
      <c r="D22" s="208"/>
      <c r="E22" s="209" t="s">
        <v>246</v>
      </c>
      <c r="F22" s="210"/>
      <c r="G22" s="210"/>
      <c r="H22" s="211"/>
      <c r="I22" s="74">
        <v>796</v>
      </c>
      <c r="J22" s="83"/>
      <c r="K22" s="55">
        <v>2</v>
      </c>
      <c r="L22" s="67">
        <v>4.07</v>
      </c>
      <c r="M22" s="67">
        <v>8.14</v>
      </c>
      <c r="N22" s="67"/>
      <c r="O22" s="78"/>
      <c r="P22" s="207"/>
      <c r="Q22" s="208"/>
      <c r="R22" s="78" t="s">
        <v>458</v>
      </c>
      <c r="S22" s="78"/>
      <c r="T22" s="78"/>
      <c r="U22" s="78"/>
      <c r="V22" s="78"/>
    </row>
    <row r="23" spans="1:24" ht="22.5" customHeight="1" x14ac:dyDescent="0.25">
      <c r="A23" s="40">
        <v>15</v>
      </c>
      <c r="B23" s="78">
        <v>258</v>
      </c>
      <c r="C23" s="207"/>
      <c r="D23" s="208"/>
      <c r="E23" s="209" t="s">
        <v>247</v>
      </c>
      <c r="F23" s="210"/>
      <c r="G23" s="210"/>
      <c r="H23" s="211"/>
      <c r="I23" s="43" t="s">
        <v>41</v>
      </c>
      <c r="J23" s="44"/>
      <c r="K23" s="55">
        <v>5</v>
      </c>
      <c r="L23" s="67">
        <v>5.0010000000000003</v>
      </c>
      <c r="M23" s="67">
        <f>K23*L23</f>
        <v>25.005000000000003</v>
      </c>
      <c r="N23" s="67">
        <v>850</v>
      </c>
      <c r="O23" s="78"/>
      <c r="P23" s="207"/>
      <c r="Q23" s="208"/>
      <c r="R23" s="78" t="s">
        <v>458</v>
      </c>
      <c r="S23" s="78"/>
      <c r="T23" s="78"/>
      <c r="U23" s="78"/>
      <c r="V23" s="78"/>
    </row>
    <row r="24" spans="1:24" ht="22.5" customHeight="1" thickBot="1" x14ac:dyDescent="0.3">
      <c r="A24" s="41">
        <v>16</v>
      </c>
      <c r="B24" s="79">
        <v>259</v>
      </c>
      <c r="C24" s="221"/>
      <c r="D24" s="222"/>
      <c r="E24" s="223" t="s">
        <v>248</v>
      </c>
      <c r="F24" s="224"/>
      <c r="G24" s="224"/>
      <c r="H24" s="225"/>
      <c r="I24" s="46" t="s">
        <v>41</v>
      </c>
      <c r="J24" s="84"/>
      <c r="K24" s="56">
        <v>4</v>
      </c>
      <c r="L24" s="80">
        <v>6.944</v>
      </c>
      <c r="M24" s="80">
        <f>K24*L24</f>
        <v>27.776</v>
      </c>
      <c r="N24" s="80"/>
      <c r="O24" s="79"/>
      <c r="P24" s="221"/>
      <c r="Q24" s="222"/>
      <c r="R24" s="79" t="s">
        <v>458</v>
      </c>
      <c r="S24" s="79"/>
      <c r="T24" s="79"/>
      <c r="U24" s="79"/>
      <c r="V24" s="79"/>
    </row>
    <row r="25" spans="1:24" ht="22.5" customHeight="1" x14ac:dyDescent="0.25">
      <c r="M25" s="97"/>
    </row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10" sqref="M1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61"/>
      <c r="C9" s="212"/>
      <c r="D9" s="212"/>
      <c r="E9" s="242"/>
      <c r="F9" s="243"/>
      <c r="G9" s="243"/>
      <c r="H9" s="244"/>
      <c r="I9" s="216"/>
      <c r="J9" s="216"/>
      <c r="K9" s="57"/>
      <c r="L9" s="66"/>
      <c r="M9" s="217"/>
      <c r="N9" s="217"/>
      <c r="O9" s="61"/>
      <c r="P9" s="212"/>
      <c r="Q9" s="212"/>
      <c r="R9" s="61"/>
      <c r="S9" s="61"/>
      <c r="T9" s="61"/>
      <c r="U9" s="61"/>
      <c r="V9" s="61"/>
    </row>
    <row r="10" spans="1:22" ht="22.5" customHeight="1" x14ac:dyDescent="0.25">
      <c r="A10" s="40">
        <v>2</v>
      </c>
      <c r="B10" s="63"/>
      <c r="C10" s="207"/>
      <c r="D10" s="208"/>
      <c r="E10" s="209" t="s">
        <v>437</v>
      </c>
      <c r="F10" s="210"/>
      <c r="G10" s="210"/>
      <c r="H10" s="211"/>
      <c r="I10" s="43" t="s">
        <v>429</v>
      </c>
      <c r="J10" s="44"/>
      <c r="K10" s="55" t="s">
        <v>424</v>
      </c>
      <c r="L10" s="67" t="s">
        <v>424</v>
      </c>
      <c r="M10" s="164">
        <f>M12+M13+M14+M15+M16+M17+M18+M19+M20+M21+M22</f>
        <v>725.39400000000001</v>
      </c>
      <c r="N10" s="71"/>
      <c r="O10" s="63"/>
      <c r="P10" s="207"/>
      <c r="Q10" s="208"/>
      <c r="R10" s="63"/>
      <c r="S10" s="63"/>
      <c r="T10" s="63"/>
      <c r="U10" s="63"/>
      <c r="V10" s="63"/>
    </row>
    <row r="11" spans="1:22" ht="22.5" customHeight="1" x14ac:dyDescent="0.25">
      <c r="A11" s="40">
        <v>3</v>
      </c>
      <c r="B11" s="63"/>
      <c r="C11" s="207"/>
      <c r="D11" s="208"/>
      <c r="E11" s="209" t="s">
        <v>436</v>
      </c>
      <c r="F11" s="210"/>
      <c r="G11" s="210"/>
      <c r="H11" s="211"/>
      <c r="I11" s="59"/>
      <c r="J11" s="62"/>
      <c r="K11" s="55"/>
      <c r="L11" s="67"/>
      <c r="M11" s="67"/>
      <c r="N11" s="67"/>
      <c r="O11" s="63"/>
      <c r="P11" s="207"/>
      <c r="Q11" s="208"/>
      <c r="R11" s="63"/>
      <c r="S11" s="63"/>
      <c r="T11" s="63"/>
      <c r="U11" s="63"/>
      <c r="V11" s="63"/>
    </row>
    <row r="12" spans="1:22" ht="22.5" customHeight="1" x14ac:dyDescent="0.25">
      <c r="A12" s="40">
        <v>4</v>
      </c>
      <c r="B12" s="78">
        <v>260</v>
      </c>
      <c r="C12" s="207"/>
      <c r="D12" s="208"/>
      <c r="E12" s="209" t="s">
        <v>249</v>
      </c>
      <c r="F12" s="210"/>
      <c r="G12" s="210"/>
      <c r="H12" s="211"/>
      <c r="I12" s="43" t="s">
        <v>41</v>
      </c>
      <c r="J12" s="44"/>
      <c r="K12" s="55">
        <v>1</v>
      </c>
      <c r="L12" s="67" t="s">
        <v>424</v>
      </c>
      <c r="M12" s="67">
        <v>2.12</v>
      </c>
      <c r="N12" s="67"/>
      <c r="O12" s="63"/>
      <c r="P12" s="207"/>
      <c r="Q12" s="208"/>
      <c r="R12" s="78" t="s">
        <v>458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261</v>
      </c>
      <c r="C13" s="207"/>
      <c r="D13" s="208"/>
      <c r="E13" s="209" t="s">
        <v>250</v>
      </c>
      <c r="F13" s="210"/>
      <c r="G13" s="210"/>
      <c r="H13" s="211"/>
      <c r="I13" s="43" t="s">
        <v>41</v>
      </c>
      <c r="J13" s="44"/>
      <c r="K13" s="55">
        <v>5</v>
      </c>
      <c r="L13" s="67">
        <v>2.9</v>
      </c>
      <c r="M13" s="67">
        <f>K13*L13</f>
        <v>14.5</v>
      </c>
      <c r="N13" s="67">
        <v>1176</v>
      </c>
      <c r="O13" s="63"/>
      <c r="P13" s="207"/>
      <c r="Q13" s="208"/>
      <c r="R13" s="78" t="s">
        <v>458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262</v>
      </c>
      <c r="C14" s="207"/>
      <c r="D14" s="208"/>
      <c r="E14" s="209" t="s">
        <v>251</v>
      </c>
      <c r="F14" s="210"/>
      <c r="G14" s="210"/>
      <c r="H14" s="211"/>
      <c r="I14" s="43" t="s">
        <v>41</v>
      </c>
      <c r="J14" s="44"/>
      <c r="K14" s="55">
        <v>2</v>
      </c>
      <c r="L14" s="67">
        <v>5.6109999999999998</v>
      </c>
      <c r="M14" s="81">
        <f>K14*L14</f>
        <v>11.222</v>
      </c>
      <c r="N14" s="82"/>
      <c r="O14" s="63"/>
      <c r="P14" s="207"/>
      <c r="Q14" s="208"/>
      <c r="R14" s="78" t="s">
        <v>458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263</v>
      </c>
      <c r="C15" s="207"/>
      <c r="D15" s="208"/>
      <c r="E15" s="209" t="s">
        <v>252</v>
      </c>
      <c r="F15" s="218"/>
      <c r="G15" s="218"/>
      <c r="H15" s="219"/>
      <c r="I15" s="43" t="s">
        <v>41</v>
      </c>
      <c r="J15" s="44"/>
      <c r="K15" s="55">
        <v>4</v>
      </c>
      <c r="L15" s="67">
        <v>16.5</v>
      </c>
      <c r="M15" s="227">
        <v>66</v>
      </c>
      <c r="N15" s="228"/>
      <c r="O15" s="63"/>
      <c r="P15" s="207"/>
      <c r="Q15" s="208"/>
      <c r="R15" s="78" t="s">
        <v>458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264</v>
      </c>
      <c r="C16" s="220"/>
      <c r="D16" s="220"/>
      <c r="E16" s="209" t="s">
        <v>253</v>
      </c>
      <c r="F16" s="218"/>
      <c r="G16" s="218"/>
      <c r="H16" s="219"/>
      <c r="I16" s="43" t="s">
        <v>41</v>
      </c>
      <c r="J16" s="44"/>
      <c r="K16" s="55">
        <v>2</v>
      </c>
      <c r="L16" s="67">
        <v>16.677</v>
      </c>
      <c r="M16" s="229">
        <f t="shared" ref="M16:M22" si="0">K16*L16</f>
        <v>33.353999999999999</v>
      </c>
      <c r="N16" s="229"/>
      <c r="O16" s="63"/>
      <c r="P16" s="207"/>
      <c r="Q16" s="208"/>
      <c r="R16" s="78" t="s">
        <v>458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85">
        <v>265</v>
      </c>
      <c r="C17" s="232"/>
      <c r="D17" s="232"/>
      <c r="E17" s="233" t="s">
        <v>254</v>
      </c>
      <c r="F17" s="234"/>
      <c r="G17" s="234"/>
      <c r="H17" s="235"/>
      <c r="I17" s="230">
        <v>796</v>
      </c>
      <c r="J17" s="230"/>
      <c r="K17" s="86">
        <v>2</v>
      </c>
      <c r="L17" s="87">
        <v>17.494</v>
      </c>
      <c r="M17" s="231">
        <f t="shared" si="0"/>
        <v>34.988</v>
      </c>
      <c r="N17" s="231"/>
      <c r="O17" s="63"/>
      <c r="P17" s="207"/>
      <c r="Q17" s="208"/>
      <c r="R17" s="78" t="s">
        <v>458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266</v>
      </c>
      <c r="C18" s="207"/>
      <c r="D18" s="208"/>
      <c r="E18" s="209" t="s">
        <v>255</v>
      </c>
      <c r="F18" s="210"/>
      <c r="G18" s="210"/>
      <c r="H18" s="211"/>
      <c r="I18" s="74">
        <v>796</v>
      </c>
      <c r="J18" s="75"/>
      <c r="K18" s="55">
        <v>8</v>
      </c>
      <c r="L18" s="67">
        <v>19.074000000000002</v>
      </c>
      <c r="M18" s="81">
        <f t="shared" si="0"/>
        <v>152.59200000000001</v>
      </c>
      <c r="N18" s="82"/>
      <c r="O18" s="63"/>
      <c r="P18" s="207"/>
      <c r="Q18" s="208"/>
      <c r="R18" s="78" t="s">
        <v>458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267</v>
      </c>
      <c r="C19" s="207"/>
      <c r="D19" s="208"/>
      <c r="E19" s="209" t="s">
        <v>256</v>
      </c>
      <c r="F19" s="210"/>
      <c r="G19" s="210"/>
      <c r="H19" s="211"/>
      <c r="I19" s="74">
        <v>796</v>
      </c>
      <c r="J19" s="83"/>
      <c r="K19" s="55">
        <v>2</v>
      </c>
      <c r="L19" s="67">
        <v>23.024999999999999</v>
      </c>
      <c r="M19" s="67">
        <f t="shared" si="0"/>
        <v>46.05</v>
      </c>
      <c r="N19" s="67"/>
      <c r="O19" s="63"/>
      <c r="P19" s="207"/>
      <c r="Q19" s="208"/>
      <c r="R19" s="78" t="s">
        <v>458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268</v>
      </c>
      <c r="C20" s="207"/>
      <c r="D20" s="208"/>
      <c r="E20" s="209" t="s">
        <v>257</v>
      </c>
      <c r="F20" s="210"/>
      <c r="G20" s="210"/>
      <c r="H20" s="211"/>
      <c r="I20" s="43" t="s">
        <v>41</v>
      </c>
      <c r="J20" s="44"/>
      <c r="K20" s="55">
        <v>2</v>
      </c>
      <c r="L20" s="67">
        <v>23.556000000000001</v>
      </c>
      <c r="M20" s="67">
        <f t="shared" si="0"/>
        <v>47.112000000000002</v>
      </c>
      <c r="N20" s="67"/>
      <c r="O20" s="63"/>
      <c r="P20" s="207"/>
      <c r="Q20" s="208"/>
      <c r="R20" s="78" t="s">
        <v>458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78">
        <v>269</v>
      </c>
      <c r="C21" s="207"/>
      <c r="D21" s="208"/>
      <c r="E21" s="209" t="s">
        <v>258</v>
      </c>
      <c r="F21" s="218"/>
      <c r="G21" s="218"/>
      <c r="H21" s="219"/>
      <c r="I21" s="74">
        <v>796</v>
      </c>
      <c r="J21" s="83">
        <v>796</v>
      </c>
      <c r="K21" s="55">
        <v>8</v>
      </c>
      <c r="L21" s="67">
        <v>31.946999999999999</v>
      </c>
      <c r="M21" s="67">
        <f t="shared" si="0"/>
        <v>255.57599999999999</v>
      </c>
      <c r="N21" s="67">
        <v>11.5</v>
      </c>
      <c r="O21" s="63"/>
      <c r="P21" s="220"/>
      <c r="Q21" s="220"/>
      <c r="R21" s="78" t="s">
        <v>458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129">
        <v>600</v>
      </c>
      <c r="C22" s="207"/>
      <c r="D22" s="208"/>
      <c r="E22" s="209" t="s">
        <v>467</v>
      </c>
      <c r="F22" s="210"/>
      <c r="G22" s="210"/>
      <c r="H22" s="210"/>
      <c r="I22" s="129">
        <v>796</v>
      </c>
      <c r="J22" s="128"/>
      <c r="K22" s="55">
        <v>4</v>
      </c>
      <c r="L22" s="133">
        <v>15.47</v>
      </c>
      <c r="M22" s="131">
        <f t="shared" si="0"/>
        <v>61.88</v>
      </c>
      <c r="N22" s="132"/>
      <c r="O22" s="129"/>
      <c r="P22" s="220"/>
      <c r="Q22" s="220"/>
      <c r="R22" s="129" t="s">
        <v>458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130"/>
      <c r="C23" s="239"/>
      <c r="D23" s="240"/>
      <c r="E23" s="233"/>
      <c r="F23" s="234"/>
      <c r="G23" s="234"/>
      <c r="H23" s="235"/>
      <c r="I23" s="151"/>
      <c r="J23" s="152"/>
      <c r="K23" s="86"/>
      <c r="L23" s="134"/>
      <c r="M23" s="245"/>
      <c r="N23" s="246"/>
      <c r="O23" s="130"/>
      <c r="P23" s="232"/>
      <c r="Q23" s="232"/>
      <c r="R23" s="130"/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64"/>
      <c r="C24" s="226"/>
      <c r="D24" s="226"/>
      <c r="E24" s="223"/>
      <c r="F24" s="236"/>
      <c r="G24" s="236"/>
      <c r="H24" s="237"/>
      <c r="I24" s="46"/>
      <c r="J24" s="44"/>
      <c r="K24" s="56"/>
      <c r="L24" s="72"/>
      <c r="M24" s="238"/>
      <c r="N24" s="238"/>
      <c r="O24" s="64"/>
      <c r="P24" s="226"/>
      <c r="Q24" s="226"/>
      <c r="R24" s="64"/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1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M15:N15"/>
    <mergeCell ref="C16:D16"/>
    <mergeCell ref="E16:H16"/>
    <mergeCell ref="P16:Q16"/>
    <mergeCell ref="C17:D17"/>
    <mergeCell ref="E17:H17"/>
    <mergeCell ref="P17:Q17"/>
    <mergeCell ref="M16:N16"/>
    <mergeCell ref="I17:J17"/>
    <mergeCell ref="M17:N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13" zoomScale="130" zoomScaleNormal="100" zoomScaleSheetLayoutView="90" zoomScalePageLayoutView="130" workbookViewId="0">
      <selection activeCell="B23" sqref="B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38">
        <v>1</v>
      </c>
      <c r="B7" s="38">
        <v>2</v>
      </c>
      <c r="C7" s="205">
        <v>3</v>
      </c>
      <c r="D7" s="205"/>
      <c r="E7" s="205">
        <v>4</v>
      </c>
      <c r="F7" s="205"/>
      <c r="G7" s="205"/>
      <c r="H7" s="205"/>
      <c r="I7" s="38">
        <v>5</v>
      </c>
      <c r="J7" s="205">
        <v>6</v>
      </c>
      <c r="K7" s="205"/>
      <c r="L7" s="38">
        <v>7</v>
      </c>
      <c r="M7" s="38">
        <v>8</v>
      </c>
      <c r="N7" s="205">
        <v>9</v>
      </c>
      <c r="O7" s="205"/>
      <c r="P7" s="205"/>
      <c r="Q7" s="38">
        <v>10</v>
      </c>
      <c r="R7" s="38">
        <v>11</v>
      </c>
      <c r="S7" s="38">
        <v>12</v>
      </c>
      <c r="T7" s="38">
        <v>13</v>
      </c>
      <c r="U7" s="38">
        <v>14</v>
      </c>
      <c r="V7" s="3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38"/>
      <c r="M8" s="205"/>
      <c r="N8" s="205"/>
      <c r="O8" s="205"/>
      <c r="P8" s="205"/>
      <c r="Q8" s="205"/>
      <c r="R8" s="38"/>
      <c r="S8" s="38"/>
      <c r="T8" s="38"/>
      <c r="U8" s="38"/>
      <c r="V8" s="38"/>
    </row>
    <row r="9" spans="1:22" x14ac:dyDescent="0.25">
      <c r="A9" s="39">
        <v>1</v>
      </c>
      <c r="B9" s="49"/>
      <c r="C9" s="212"/>
      <c r="D9" s="212"/>
      <c r="E9" s="213" t="s">
        <v>37</v>
      </c>
      <c r="F9" s="214"/>
      <c r="G9" s="214"/>
      <c r="H9" s="215"/>
      <c r="I9" s="216"/>
      <c r="J9" s="216"/>
      <c r="K9" s="57"/>
      <c r="L9" s="65"/>
      <c r="M9" s="217"/>
      <c r="N9" s="217"/>
      <c r="O9" s="49"/>
      <c r="P9" s="212"/>
      <c r="Q9" s="212"/>
      <c r="R9" s="49"/>
      <c r="S9" s="49"/>
      <c r="T9" s="49"/>
      <c r="U9" s="49"/>
      <c r="V9" s="49"/>
    </row>
    <row r="10" spans="1:22" ht="22.5" customHeight="1" x14ac:dyDescent="0.25">
      <c r="A10" s="40">
        <v>2</v>
      </c>
      <c r="B10" s="54"/>
      <c r="C10" s="207"/>
      <c r="D10" s="208"/>
      <c r="E10" s="209"/>
      <c r="F10" s="210"/>
      <c r="G10" s="210"/>
      <c r="H10" s="211"/>
      <c r="I10" s="51"/>
      <c r="J10" s="52"/>
      <c r="K10" s="55"/>
      <c r="L10" s="67"/>
      <c r="M10" s="68"/>
      <c r="N10" s="69"/>
      <c r="O10" s="54"/>
      <c r="P10" s="207"/>
      <c r="Q10" s="208"/>
      <c r="R10" s="54"/>
      <c r="S10" s="54"/>
      <c r="T10" s="54"/>
      <c r="U10" s="54"/>
      <c r="V10" s="54"/>
    </row>
    <row r="11" spans="1:22" ht="22.5" customHeight="1" x14ac:dyDescent="0.25">
      <c r="A11" s="40">
        <v>3</v>
      </c>
      <c r="B11" s="54"/>
      <c r="C11" s="207"/>
      <c r="D11" s="208"/>
      <c r="E11" s="209" t="s">
        <v>426</v>
      </c>
      <c r="F11" s="210"/>
      <c r="G11" s="210"/>
      <c r="H11" s="211"/>
      <c r="I11" s="51">
        <v>166</v>
      </c>
      <c r="J11" s="53"/>
      <c r="K11" s="55" t="s">
        <v>424</v>
      </c>
      <c r="L11" s="67" t="s">
        <v>424</v>
      </c>
      <c r="M11" s="164">
        <f>M13</f>
        <v>23.591999999999999</v>
      </c>
      <c r="N11" s="67"/>
      <c r="O11" s="54"/>
      <c r="P11" s="207"/>
      <c r="Q11" s="208"/>
      <c r="R11" s="54"/>
      <c r="S11" s="54"/>
      <c r="T11" s="54"/>
      <c r="U11" s="54"/>
      <c r="V11" s="54"/>
    </row>
    <row r="12" spans="1:22" ht="22.5" customHeight="1" x14ac:dyDescent="0.25">
      <c r="A12" s="40">
        <v>4</v>
      </c>
      <c r="B12" s="54"/>
      <c r="C12" s="207"/>
      <c r="D12" s="208"/>
      <c r="E12" s="209" t="s">
        <v>425</v>
      </c>
      <c r="F12" s="210"/>
      <c r="G12" s="210"/>
      <c r="H12" s="211"/>
      <c r="I12" s="43"/>
      <c r="J12" s="44"/>
      <c r="K12" s="55"/>
      <c r="L12" s="67"/>
      <c r="M12" s="67"/>
      <c r="N12" s="67"/>
      <c r="O12" s="54"/>
      <c r="P12" s="207"/>
      <c r="Q12" s="208"/>
      <c r="R12" s="54"/>
      <c r="S12" s="54"/>
      <c r="T12" s="54"/>
      <c r="U12" s="54"/>
      <c r="V12" s="54"/>
    </row>
    <row r="13" spans="1:22" ht="22.5" customHeight="1" x14ac:dyDescent="0.25">
      <c r="A13" s="40">
        <v>5</v>
      </c>
      <c r="B13" s="54">
        <v>1</v>
      </c>
      <c r="C13" s="207"/>
      <c r="D13" s="208"/>
      <c r="E13" s="209" t="s">
        <v>38</v>
      </c>
      <c r="F13" s="210"/>
      <c r="G13" s="210"/>
      <c r="H13" s="211"/>
      <c r="I13" s="74">
        <v>796</v>
      </c>
      <c r="J13" s="75"/>
      <c r="K13" s="55">
        <v>6</v>
      </c>
      <c r="L13" s="67">
        <v>3.9319999999999999</v>
      </c>
      <c r="M13" s="81">
        <f>K13*L13</f>
        <v>23.591999999999999</v>
      </c>
      <c r="N13" s="67">
        <v>11.5</v>
      </c>
      <c r="O13" s="54"/>
      <c r="P13" s="207"/>
      <c r="Q13" s="208"/>
      <c r="R13" s="54" t="s">
        <v>456</v>
      </c>
      <c r="S13" s="54"/>
      <c r="T13" s="54"/>
      <c r="U13" s="54"/>
      <c r="V13" s="54"/>
    </row>
    <row r="14" spans="1:22" ht="22.5" customHeight="1" x14ac:dyDescent="0.25">
      <c r="A14" s="40">
        <v>6</v>
      </c>
      <c r="B14" s="54"/>
      <c r="C14" s="207"/>
      <c r="D14" s="208"/>
      <c r="E14" s="209"/>
      <c r="F14" s="210"/>
      <c r="G14" s="210"/>
      <c r="H14" s="211"/>
      <c r="I14" s="51"/>
      <c r="J14" s="53"/>
      <c r="K14" s="55"/>
      <c r="L14" s="67"/>
      <c r="M14" s="67"/>
      <c r="N14" s="67"/>
      <c r="O14" s="54"/>
      <c r="P14" s="207"/>
      <c r="Q14" s="208"/>
      <c r="R14" s="54"/>
      <c r="S14" s="54"/>
      <c r="T14" s="54"/>
      <c r="U14" s="54"/>
      <c r="V14" s="54"/>
    </row>
    <row r="15" spans="1:22" ht="22.5" customHeight="1" x14ac:dyDescent="0.25">
      <c r="A15" s="40">
        <v>7</v>
      </c>
      <c r="B15" s="54"/>
      <c r="C15" s="207"/>
      <c r="D15" s="208"/>
      <c r="E15" s="209" t="s">
        <v>423</v>
      </c>
      <c r="F15" s="210"/>
      <c r="G15" s="210"/>
      <c r="H15" s="211"/>
      <c r="I15" s="74">
        <v>166</v>
      </c>
      <c r="J15" s="83"/>
      <c r="K15" s="55" t="s">
        <v>424</v>
      </c>
      <c r="L15" s="67" t="s">
        <v>424</v>
      </c>
      <c r="M15" s="165">
        <f>M17+M18+M19+M20+M21+M22+M23+M24+'3'!M10+'3'!M11+'3'!M13+'3'!M16:N16+'3'!M18</f>
        <v>777.46899999999994</v>
      </c>
      <c r="N15" s="67">
        <v>1170</v>
      </c>
      <c r="O15" s="54"/>
      <c r="P15" s="207"/>
      <c r="Q15" s="208"/>
      <c r="R15" s="54"/>
      <c r="S15" s="54"/>
      <c r="T15" s="54"/>
      <c r="U15" s="54"/>
      <c r="V15" s="54"/>
    </row>
    <row r="16" spans="1:22" ht="22.5" customHeight="1" x14ac:dyDescent="0.25">
      <c r="A16" s="40">
        <v>8</v>
      </c>
      <c r="B16" s="54"/>
      <c r="C16" s="207"/>
      <c r="D16" s="208"/>
      <c r="E16" s="209" t="s">
        <v>425</v>
      </c>
      <c r="F16" s="210"/>
      <c r="G16" s="210"/>
      <c r="H16" s="211"/>
      <c r="I16" s="43"/>
      <c r="J16" s="44"/>
      <c r="K16" s="55"/>
      <c r="L16" s="67"/>
      <c r="M16" s="67"/>
      <c r="N16" s="67"/>
      <c r="O16" s="54"/>
      <c r="P16" s="207"/>
      <c r="Q16" s="208"/>
      <c r="R16" s="54"/>
      <c r="S16" s="54"/>
      <c r="T16" s="54"/>
      <c r="U16" s="54"/>
      <c r="V16" s="54"/>
    </row>
    <row r="17" spans="1:24" ht="22.5" customHeight="1" x14ac:dyDescent="0.25">
      <c r="A17" s="40">
        <v>9</v>
      </c>
      <c r="B17" s="78">
        <v>5</v>
      </c>
      <c r="C17" s="207"/>
      <c r="D17" s="208"/>
      <c r="E17" s="209" t="s">
        <v>39</v>
      </c>
      <c r="F17" s="210"/>
      <c r="G17" s="210"/>
      <c r="H17" s="211"/>
      <c r="I17" s="74">
        <v>796</v>
      </c>
      <c r="J17" s="83"/>
      <c r="K17" s="55">
        <v>4</v>
      </c>
      <c r="L17" s="67">
        <v>3.181</v>
      </c>
      <c r="M17" s="67">
        <f>K17*L17</f>
        <v>12.724</v>
      </c>
      <c r="N17" s="67"/>
      <c r="O17" s="54"/>
      <c r="P17" s="207"/>
      <c r="Q17" s="208"/>
      <c r="R17" s="78" t="s">
        <v>456</v>
      </c>
      <c r="S17" s="54"/>
      <c r="T17" s="54"/>
      <c r="U17" s="54"/>
      <c r="V17" s="54"/>
      <c r="X17" s="45"/>
    </row>
    <row r="18" spans="1:24" ht="22.5" customHeight="1" x14ac:dyDescent="0.25">
      <c r="A18" s="40">
        <v>10</v>
      </c>
      <c r="B18" s="78">
        <v>6</v>
      </c>
      <c r="C18" s="207"/>
      <c r="D18" s="208"/>
      <c r="E18" s="209" t="s">
        <v>40</v>
      </c>
      <c r="F18" s="210"/>
      <c r="G18" s="210"/>
      <c r="H18" s="211"/>
      <c r="I18" s="43" t="s">
        <v>41</v>
      </c>
      <c r="J18" s="44"/>
      <c r="K18" s="55">
        <v>3</v>
      </c>
      <c r="L18" s="67">
        <v>4.9000000000000004</v>
      </c>
      <c r="M18" s="67">
        <f>K18*L18</f>
        <v>14.700000000000001</v>
      </c>
      <c r="N18" s="67">
        <v>850</v>
      </c>
      <c r="O18" s="54"/>
      <c r="P18" s="207"/>
      <c r="Q18" s="208"/>
      <c r="R18" s="54" t="s">
        <v>456</v>
      </c>
      <c r="S18" s="54"/>
      <c r="T18" s="54"/>
      <c r="U18" s="54"/>
      <c r="V18" s="54"/>
    </row>
    <row r="19" spans="1:24" ht="22.5" customHeight="1" x14ac:dyDescent="0.25">
      <c r="A19" s="40">
        <v>11</v>
      </c>
      <c r="B19" s="78">
        <v>7</v>
      </c>
      <c r="C19" s="207"/>
      <c r="D19" s="208"/>
      <c r="E19" s="209" t="s">
        <v>42</v>
      </c>
      <c r="F19" s="218"/>
      <c r="G19" s="218"/>
      <c r="H19" s="219"/>
      <c r="I19" s="74">
        <v>796</v>
      </c>
      <c r="J19" s="83">
        <v>796</v>
      </c>
      <c r="K19" s="55">
        <v>11</v>
      </c>
      <c r="L19" s="67">
        <v>6.2229999999999999</v>
      </c>
      <c r="M19" s="67">
        <f>K19*L19</f>
        <v>68.453000000000003</v>
      </c>
      <c r="N19" s="67"/>
      <c r="O19" s="54"/>
      <c r="P19" s="207"/>
      <c r="Q19" s="208"/>
      <c r="R19" s="78" t="s">
        <v>456</v>
      </c>
      <c r="S19" s="54"/>
      <c r="T19" s="54"/>
      <c r="U19" s="54"/>
      <c r="V19" s="54"/>
    </row>
    <row r="20" spans="1:24" ht="22.5" customHeight="1" x14ac:dyDescent="0.25">
      <c r="A20" s="40">
        <v>12</v>
      </c>
      <c r="B20" s="78">
        <v>8</v>
      </c>
      <c r="C20" s="207"/>
      <c r="D20" s="208"/>
      <c r="E20" s="209" t="s">
        <v>43</v>
      </c>
      <c r="F20" s="210"/>
      <c r="G20" s="210"/>
      <c r="H20" s="211"/>
      <c r="I20" s="74">
        <v>796</v>
      </c>
      <c r="J20" s="83"/>
      <c r="K20" s="55">
        <v>4</v>
      </c>
      <c r="L20" s="67">
        <v>6.88</v>
      </c>
      <c r="M20" s="67">
        <f>K20*L20</f>
        <v>27.52</v>
      </c>
      <c r="N20" s="67"/>
      <c r="O20" s="54"/>
      <c r="P20" s="207"/>
      <c r="Q20" s="208"/>
      <c r="R20" s="78" t="s">
        <v>456</v>
      </c>
      <c r="S20" s="54"/>
      <c r="T20" s="54"/>
      <c r="U20" s="54"/>
      <c r="V20" s="54"/>
    </row>
    <row r="21" spans="1:24" ht="22.5" customHeight="1" x14ac:dyDescent="0.25">
      <c r="A21" s="40">
        <v>13</v>
      </c>
      <c r="B21" s="78">
        <v>9</v>
      </c>
      <c r="C21" s="207"/>
      <c r="D21" s="208"/>
      <c r="E21" s="209" t="s">
        <v>44</v>
      </c>
      <c r="F21" s="210"/>
      <c r="G21" s="210"/>
      <c r="H21" s="211"/>
      <c r="I21" s="74">
        <v>796</v>
      </c>
      <c r="J21" s="83">
        <v>796</v>
      </c>
      <c r="K21" s="55">
        <v>3</v>
      </c>
      <c r="L21" s="67">
        <v>7.19</v>
      </c>
      <c r="M21" s="67">
        <v>21.56</v>
      </c>
      <c r="N21" s="67"/>
      <c r="O21" s="54"/>
      <c r="P21" s="220"/>
      <c r="Q21" s="220"/>
      <c r="R21" s="78" t="s">
        <v>456</v>
      </c>
      <c r="S21" s="54"/>
      <c r="T21" s="54"/>
      <c r="U21" s="54"/>
      <c r="V21" s="54"/>
    </row>
    <row r="22" spans="1:24" ht="22.5" customHeight="1" x14ac:dyDescent="0.25">
      <c r="A22" s="40">
        <v>14</v>
      </c>
      <c r="B22" s="78">
        <v>10</v>
      </c>
      <c r="C22" s="207"/>
      <c r="D22" s="208"/>
      <c r="E22" s="209" t="s">
        <v>45</v>
      </c>
      <c r="F22" s="210"/>
      <c r="G22" s="210"/>
      <c r="H22" s="211"/>
      <c r="I22" s="43" t="s">
        <v>41</v>
      </c>
      <c r="J22" s="44"/>
      <c r="K22" s="55">
        <v>1</v>
      </c>
      <c r="L22" s="67" t="s">
        <v>424</v>
      </c>
      <c r="M22" s="67">
        <v>6.48</v>
      </c>
      <c r="N22" s="67">
        <v>6.48</v>
      </c>
      <c r="O22" s="54"/>
      <c r="P22" s="220"/>
      <c r="Q22" s="220"/>
      <c r="R22" s="78" t="s">
        <v>456</v>
      </c>
      <c r="S22" s="54"/>
      <c r="T22" s="54"/>
      <c r="U22" s="54"/>
      <c r="V22" s="54"/>
    </row>
    <row r="23" spans="1:24" ht="22.5" customHeight="1" x14ac:dyDescent="0.25">
      <c r="A23" s="40">
        <v>15</v>
      </c>
      <c r="B23" s="78">
        <v>11</v>
      </c>
      <c r="C23" s="207"/>
      <c r="D23" s="208"/>
      <c r="E23" s="209" t="s">
        <v>46</v>
      </c>
      <c r="F23" s="210"/>
      <c r="G23" s="210"/>
      <c r="H23" s="211"/>
      <c r="I23" s="74">
        <v>796</v>
      </c>
      <c r="J23" s="83"/>
      <c r="K23" s="55">
        <v>74</v>
      </c>
      <c r="L23" s="67">
        <v>7.55</v>
      </c>
      <c r="M23" s="67">
        <f>K23*L23</f>
        <v>558.69999999999993</v>
      </c>
      <c r="N23" s="67">
        <v>467.85</v>
      </c>
      <c r="O23" s="54"/>
      <c r="P23" s="220"/>
      <c r="Q23" s="220"/>
      <c r="R23" s="78" t="s">
        <v>456</v>
      </c>
      <c r="S23" s="54"/>
      <c r="T23" s="54"/>
      <c r="U23" s="54"/>
      <c r="V23" s="54"/>
    </row>
    <row r="24" spans="1:24" ht="22.5" customHeight="1" thickBot="1" x14ac:dyDescent="0.3">
      <c r="A24" s="41">
        <v>16</v>
      </c>
      <c r="B24" s="79">
        <v>12</v>
      </c>
      <c r="C24" s="221"/>
      <c r="D24" s="222"/>
      <c r="E24" s="223" t="s">
        <v>46</v>
      </c>
      <c r="F24" s="224"/>
      <c r="G24" s="224"/>
      <c r="H24" s="225"/>
      <c r="I24" s="46" t="s">
        <v>41</v>
      </c>
      <c r="J24" s="84"/>
      <c r="K24" s="56">
        <v>2</v>
      </c>
      <c r="L24" s="80">
        <v>7.72</v>
      </c>
      <c r="M24" s="80">
        <v>15.43</v>
      </c>
      <c r="N24" s="67">
        <v>15.43</v>
      </c>
      <c r="O24" s="50"/>
      <c r="P24" s="226"/>
      <c r="Q24" s="226"/>
      <c r="R24" s="79" t="s">
        <v>456</v>
      </c>
      <c r="S24" s="50"/>
      <c r="T24" s="50"/>
      <c r="U24" s="50"/>
      <c r="V24" s="5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C24:D24"/>
    <mergeCell ref="E24:H24"/>
    <mergeCell ref="P24:Q24"/>
    <mergeCell ref="C23:D23"/>
    <mergeCell ref="E23:H23"/>
    <mergeCell ref="P23:Q23"/>
    <mergeCell ref="C22:D22"/>
    <mergeCell ref="P22:Q22"/>
    <mergeCell ref="C21:D21"/>
    <mergeCell ref="P21:Q21"/>
    <mergeCell ref="C20:D20"/>
    <mergeCell ref="P20:Q20"/>
    <mergeCell ref="E20:H20"/>
    <mergeCell ref="E21:H21"/>
    <mergeCell ref="E22:H22"/>
    <mergeCell ref="C19:D19"/>
    <mergeCell ref="P19:Q19"/>
    <mergeCell ref="C18:D18"/>
    <mergeCell ref="P18:Q18"/>
    <mergeCell ref="C17:D17"/>
    <mergeCell ref="P17:Q17"/>
    <mergeCell ref="E17:H17"/>
    <mergeCell ref="E18:H18"/>
    <mergeCell ref="E19:H19"/>
    <mergeCell ref="C16:D16"/>
    <mergeCell ref="P16:Q16"/>
    <mergeCell ref="C15:D15"/>
    <mergeCell ref="P15:Q15"/>
    <mergeCell ref="C14:D14"/>
    <mergeCell ref="P14:Q14"/>
    <mergeCell ref="E14:H14"/>
    <mergeCell ref="E15:H15"/>
    <mergeCell ref="E16:H16"/>
    <mergeCell ref="C13:D13"/>
    <mergeCell ref="P13:Q13"/>
    <mergeCell ref="C12:D12"/>
    <mergeCell ref="P12:Q12"/>
    <mergeCell ref="C11:D11"/>
    <mergeCell ref="P11:Q11"/>
    <mergeCell ref="E13:H13"/>
    <mergeCell ref="E11:H11"/>
    <mergeCell ref="E12:H12"/>
    <mergeCell ref="C10:D10"/>
    <mergeCell ref="E10:H10"/>
    <mergeCell ref="P10:Q10"/>
    <mergeCell ref="C9:D9"/>
    <mergeCell ref="E9:H9"/>
    <mergeCell ref="I9:J9"/>
    <mergeCell ref="M9:N9"/>
    <mergeCell ref="P9:Q9"/>
    <mergeCell ref="C7:D7"/>
    <mergeCell ref="E7:H7"/>
    <mergeCell ref="J7:K7"/>
    <mergeCell ref="N7:P7"/>
    <mergeCell ref="A8:C8"/>
    <mergeCell ref="I8:K8"/>
    <mergeCell ref="M8:Q8"/>
    <mergeCell ref="A4:A6"/>
    <mergeCell ref="B4:B6"/>
    <mergeCell ref="N5:P6"/>
    <mergeCell ref="C4:D6"/>
    <mergeCell ref="U4:U6"/>
    <mergeCell ref="R4:R6"/>
    <mergeCell ref="S4:T4"/>
    <mergeCell ref="E4:H6"/>
    <mergeCell ref="I4:I6"/>
    <mergeCell ref="J4:K6"/>
    <mergeCell ref="V4:V6"/>
    <mergeCell ref="L5:L6"/>
    <mergeCell ref="M5:M6"/>
    <mergeCell ref="Q5:Q6"/>
    <mergeCell ref="S5:S6"/>
    <mergeCell ref="T5:T6"/>
    <mergeCell ref="L4:M4"/>
    <mergeCell ref="N4:Q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showWhiteSpace="0" view="pageLayout" topLeftCell="A7" zoomScaleNormal="100" zoomScaleSheetLayoutView="90" workbookViewId="0">
      <selection activeCell="M11" sqref="M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61"/>
      <c r="C9" s="212"/>
      <c r="D9" s="212"/>
      <c r="E9" s="242"/>
      <c r="F9" s="243"/>
      <c r="G9" s="243"/>
      <c r="H9" s="244"/>
      <c r="I9" s="216"/>
      <c r="J9" s="216"/>
      <c r="K9" s="57"/>
      <c r="L9" s="66"/>
      <c r="M9" s="217"/>
      <c r="N9" s="217"/>
      <c r="O9" s="61"/>
      <c r="P9" s="212"/>
      <c r="Q9" s="212"/>
      <c r="R9" s="61"/>
      <c r="S9" s="61"/>
      <c r="T9" s="61"/>
      <c r="U9" s="61"/>
      <c r="V9" s="61"/>
    </row>
    <row r="10" spans="1:22" ht="22.5" customHeight="1" x14ac:dyDescent="0.25">
      <c r="A10" s="40">
        <v>2</v>
      </c>
      <c r="B10" s="63"/>
      <c r="C10" s="207"/>
      <c r="D10" s="208"/>
      <c r="E10" s="209" t="s">
        <v>454</v>
      </c>
      <c r="F10" s="210"/>
      <c r="G10" s="210"/>
      <c r="H10" s="211"/>
      <c r="I10" s="43" t="s">
        <v>429</v>
      </c>
      <c r="J10" s="44"/>
      <c r="K10" s="55" t="s">
        <v>424</v>
      </c>
      <c r="L10" s="67" t="s">
        <v>424</v>
      </c>
      <c r="M10" s="164">
        <f>M12+M13+M14+M15+M16+M17+M18+M19+M20+M21+M22+M23+M24</f>
        <v>1319.5710000000001</v>
      </c>
      <c r="N10" s="71"/>
      <c r="O10" s="63"/>
      <c r="P10" s="207"/>
      <c r="Q10" s="208"/>
      <c r="R10" s="63"/>
      <c r="S10" s="63"/>
      <c r="T10" s="63"/>
      <c r="U10" s="63"/>
      <c r="V10" s="63"/>
    </row>
    <row r="11" spans="1:22" ht="22.5" customHeight="1" x14ac:dyDescent="0.25">
      <c r="A11" s="40">
        <v>3</v>
      </c>
      <c r="B11" s="63"/>
      <c r="C11" s="207"/>
      <c r="D11" s="208"/>
      <c r="E11" s="209" t="s">
        <v>436</v>
      </c>
      <c r="F11" s="210"/>
      <c r="G11" s="210"/>
      <c r="H11" s="211"/>
      <c r="I11" s="59"/>
      <c r="J11" s="62"/>
      <c r="K11" s="55"/>
      <c r="L11" s="67"/>
      <c r="M11" s="67"/>
      <c r="N11" s="67"/>
      <c r="O11" s="63"/>
      <c r="P11" s="207"/>
      <c r="Q11" s="208"/>
      <c r="R11" s="63"/>
      <c r="S11" s="63"/>
      <c r="T11" s="63"/>
      <c r="U11" s="63"/>
      <c r="V11" s="63"/>
    </row>
    <row r="12" spans="1:22" ht="22.5" customHeight="1" x14ac:dyDescent="0.25">
      <c r="A12" s="40">
        <v>4</v>
      </c>
      <c r="B12" s="104">
        <v>270</v>
      </c>
      <c r="C12" s="207"/>
      <c r="D12" s="208"/>
      <c r="E12" s="248" t="s">
        <v>259</v>
      </c>
      <c r="F12" s="210"/>
      <c r="G12" s="210"/>
      <c r="H12" s="210"/>
      <c r="I12" s="104">
        <v>796</v>
      </c>
      <c r="J12" s="83"/>
      <c r="K12" s="55">
        <v>2</v>
      </c>
      <c r="L12" s="110">
        <v>1.163</v>
      </c>
      <c r="M12" s="110">
        <f>K12*L12</f>
        <v>2.3260000000000001</v>
      </c>
      <c r="N12" s="110"/>
      <c r="O12" s="104"/>
      <c r="P12" s="247"/>
      <c r="Q12" s="247"/>
      <c r="R12" s="104" t="s">
        <v>458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104">
        <v>271</v>
      </c>
      <c r="C13" s="207"/>
      <c r="D13" s="208"/>
      <c r="E13" s="248" t="s">
        <v>260</v>
      </c>
      <c r="F13" s="210"/>
      <c r="G13" s="210"/>
      <c r="H13" s="210"/>
      <c r="I13" s="104">
        <v>796</v>
      </c>
      <c r="J13" s="83">
        <v>796</v>
      </c>
      <c r="K13" s="55">
        <v>2</v>
      </c>
      <c r="L13" s="110">
        <v>6.2039999999999997</v>
      </c>
      <c r="M13" s="110">
        <f>K13*L13</f>
        <v>12.407999999999999</v>
      </c>
      <c r="N13" s="110"/>
      <c r="O13" s="104"/>
      <c r="P13" s="247"/>
      <c r="Q13" s="247"/>
      <c r="R13" s="104" t="s">
        <v>458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104">
        <v>272</v>
      </c>
      <c r="C14" s="207"/>
      <c r="D14" s="208"/>
      <c r="E14" s="248" t="s">
        <v>261</v>
      </c>
      <c r="F14" s="210"/>
      <c r="G14" s="210"/>
      <c r="H14" s="210"/>
      <c r="I14" s="118" t="s">
        <v>41</v>
      </c>
      <c r="J14" s="44"/>
      <c r="K14" s="55">
        <v>1</v>
      </c>
      <c r="L14" s="110" t="s">
        <v>424</v>
      </c>
      <c r="M14" s="110">
        <v>19.664999999999999</v>
      </c>
      <c r="N14" s="110">
        <v>1170</v>
      </c>
      <c r="O14" s="104"/>
      <c r="P14" s="247"/>
      <c r="Q14" s="247"/>
      <c r="R14" s="104" t="s">
        <v>458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104">
        <v>273</v>
      </c>
      <c r="C15" s="207"/>
      <c r="D15" s="208"/>
      <c r="E15" s="248" t="s">
        <v>262</v>
      </c>
      <c r="F15" s="210"/>
      <c r="G15" s="210"/>
      <c r="H15" s="210"/>
      <c r="I15" s="104">
        <v>796</v>
      </c>
      <c r="J15" s="83"/>
      <c r="K15" s="55">
        <v>2</v>
      </c>
      <c r="L15" s="160">
        <v>27.763000000000002</v>
      </c>
      <c r="M15" s="110">
        <f>K15*L15</f>
        <v>55.526000000000003</v>
      </c>
      <c r="N15" s="110"/>
      <c r="O15" s="104"/>
      <c r="P15" s="247"/>
      <c r="Q15" s="247"/>
      <c r="R15" s="104" t="s">
        <v>458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104">
        <v>274</v>
      </c>
      <c r="C16" s="207"/>
      <c r="D16" s="208"/>
      <c r="E16" s="248" t="s">
        <v>263</v>
      </c>
      <c r="F16" s="210"/>
      <c r="G16" s="210"/>
      <c r="H16" s="210"/>
      <c r="I16" s="118" t="s">
        <v>41</v>
      </c>
      <c r="J16" s="44"/>
      <c r="K16" s="55">
        <v>2</v>
      </c>
      <c r="L16" s="110">
        <v>28.87</v>
      </c>
      <c r="M16" s="110">
        <v>57.74</v>
      </c>
      <c r="N16" s="110"/>
      <c r="O16" s="104"/>
      <c r="P16" s="247"/>
      <c r="Q16" s="247"/>
      <c r="R16" s="104" t="s">
        <v>458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104"/>
      <c r="C17" s="207"/>
      <c r="D17" s="208"/>
      <c r="E17" s="248"/>
      <c r="F17" s="210"/>
      <c r="G17" s="210"/>
      <c r="H17" s="210"/>
      <c r="I17" s="118"/>
      <c r="J17" s="44"/>
      <c r="K17" s="55"/>
      <c r="L17" s="110"/>
      <c r="M17" s="110"/>
      <c r="N17" s="110"/>
      <c r="O17" s="104"/>
      <c r="P17" s="247"/>
      <c r="Q17" s="247"/>
      <c r="R17" s="104"/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104">
        <v>276</v>
      </c>
      <c r="C18" s="207"/>
      <c r="D18" s="208"/>
      <c r="E18" s="248" t="s">
        <v>264</v>
      </c>
      <c r="F18" s="210"/>
      <c r="G18" s="210"/>
      <c r="H18" s="210"/>
      <c r="I18" s="118" t="s">
        <v>41</v>
      </c>
      <c r="J18" s="44"/>
      <c r="K18" s="55">
        <v>2</v>
      </c>
      <c r="L18" s="110">
        <v>34.273000000000003</v>
      </c>
      <c r="M18" s="110">
        <f>K18*L18</f>
        <v>68.546000000000006</v>
      </c>
      <c r="N18" s="110"/>
      <c r="O18" s="104"/>
      <c r="P18" s="247"/>
      <c r="Q18" s="247"/>
      <c r="R18" s="104" t="s">
        <v>458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104">
        <v>277</v>
      </c>
      <c r="C19" s="207"/>
      <c r="D19" s="208"/>
      <c r="E19" s="248" t="s">
        <v>265</v>
      </c>
      <c r="F19" s="210"/>
      <c r="G19" s="210"/>
      <c r="H19" s="210"/>
      <c r="I19" s="118" t="s">
        <v>41</v>
      </c>
      <c r="J19" s="44"/>
      <c r="K19" s="55">
        <v>2</v>
      </c>
      <c r="L19" s="110">
        <v>35.256</v>
      </c>
      <c r="M19" s="110">
        <f>K19*L19</f>
        <v>70.512</v>
      </c>
      <c r="N19" s="110"/>
      <c r="O19" s="104"/>
      <c r="P19" s="247"/>
      <c r="Q19" s="247"/>
      <c r="R19" s="104" t="s">
        <v>458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104">
        <v>278</v>
      </c>
      <c r="C20" s="207"/>
      <c r="D20" s="208"/>
      <c r="E20" s="248" t="s">
        <v>266</v>
      </c>
      <c r="F20" s="210"/>
      <c r="G20" s="210"/>
      <c r="H20" s="210"/>
      <c r="I20" s="118" t="s">
        <v>41</v>
      </c>
      <c r="J20" s="44"/>
      <c r="K20" s="55">
        <v>2</v>
      </c>
      <c r="L20" s="110">
        <v>38.93</v>
      </c>
      <c r="M20" s="108">
        <f>K20*L20</f>
        <v>77.86</v>
      </c>
      <c r="N20" s="110">
        <v>1176</v>
      </c>
      <c r="O20" s="104"/>
      <c r="P20" s="247"/>
      <c r="Q20" s="247"/>
      <c r="R20" s="104" t="s">
        <v>458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104">
        <v>280</v>
      </c>
      <c r="C21" s="207"/>
      <c r="D21" s="208"/>
      <c r="E21" s="248" t="s">
        <v>267</v>
      </c>
      <c r="F21" s="210"/>
      <c r="G21" s="210"/>
      <c r="H21" s="210"/>
      <c r="I21" s="118" t="s">
        <v>41</v>
      </c>
      <c r="J21" s="44"/>
      <c r="K21" s="55">
        <v>14</v>
      </c>
      <c r="L21" s="110">
        <v>42.381</v>
      </c>
      <c r="M21" s="110">
        <f>K21*L21</f>
        <v>593.33400000000006</v>
      </c>
      <c r="N21" s="110"/>
      <c r="O21" s="104"/>
      <c r="P21" s="247"/>
      <c r="Q21" s="247"/>
      <c r="R21" s="104" t="s">
        <v>458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107">
        <v>281</v>
      </c>
      <c r="C22" s="207"/>
      <c r="D22" s="208"/>
      <c r="E22" s="248" t="s">
        <v>268</v>
      </c>
      <c r="F22" s="210"/>
      <c r="G22" s="210"/>
      <c r="H22" s="210"/>
      <c r="I22" s="111">
        <v>796</v>
      </c>
      <c r="J22" s="117"/>
      <c r="K22" s="55">
        <v>2</v>
      </c>
      <c r="L22" s="112">
        <v>50.98</v>
      </c>
      <c r="M22" s="112">
        <v>101.96</v>
      </c>
      <c r="N22" s="112"/>
      <c r="O22" s="104"/>
      <c r="P22" s="247"/>
      <c r="Q22" s="247"/>
      <c r="R22" s="104" t="s">
        <v>458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115">
        <v>282</v>
      </c>
      <c r="C23" s="249"/>
      <c r="D23" s="250"/>
      <c r="E23" s="248" t="s">
        <v>269</v>
      </c>
      <c r="F23" s="210"/>
      <c r="G23" s="210"/>
      <c r="H23" s="211"/>
      <c r="I23" s="115">
        <v>796</v>
      </c>
      <c r="J23" s="114"/>
      <c r="K23" s="55">
        <v>4</v>
      </c>
      <c r="L23" s="116">
        <v>59.58</v>
      </c>
      <c r="M23" s="119">
        <v>238.32</v>
      </c>
      <c r="N23" s="120"/>
      <c r="O23" s="115"/>
      <c r="P23" s="247"/>
      <c r="Q23" s="247"/>
      <c r="R23" s="104" t="s">
        <v>458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102">
        <v>283</v>
      </c>
      <c r="C24" s="221"/>
      <c r="D24" s="222"/>
      <c r="E24" s="223" t="s">
        <v>464</v>
      </c>
      <c r="F24" s="224"/>
      <c r="G24" s="224"/>
      <c r="H24" s="224"/>
      <c r="I24" s="102">
        <v>796</v>
      </c>
      <c r="J24" s="101"/>
      <c r="K24" s="56">
        <v>2</v>
      </c>
      <c r="L24" s="113">
        <v>10.686999999999999</v>
      </c>
      <c r="M24" s="90">
        <f>K24*L24</f>
        <v>21.373999999999999</v>
      </c>
      <c r="N24" s="109"/>
      <c r="O24" s="102"/>
      <c r="P24" s="226"/>
      <c r="Q24" s="226"/>
      <c r="R24" s="78" t="s">
        <v>458</v>
      </c>
      <c r="S24" s="64"/>
      <c r="T24" s="64"/>
      <c r="U24" s="64"/>
      <c r="V24" s="64"/>
    </row>
    <row r="25" spans="1:24" ht="22.5" customHeight="1" x14ac:dyDescent="0.25">
      <c r="M25" s="98"/>
      <c r="N25" s="97">
        <f>SUM(N13:N24)</f>
        <v>2346</v>
      </c>
    </row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C24:D24"/>
    <mergeCell ref="E24:H24"/>
    <mergeCell ref="P24:Q24"/>
    <mergeCell ref="E22:H22"/>
    <mergeCell ref="C23:D23"/>
    <mergeCell ref="E23:H23"/>
    <mergeCell ref="P23:Q23"/>
    <mergeCell ref="C22:D22"/>
    <mergeCell ref="P22:Q22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9" sqref="M9:N9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61"/>
      <c r="C9" s="212"/>
      <c r="D9" s="212"/>
      <c r="E9" s="242" t="s">
        <v>439</v>
      </c>
      <c r="F9" s="243"/>
      <c r="G9" s="243"/>
      <c r="H9" s="244"/>
      <c r="I9" s="43" t="s">
        <v>429</v>
      </c>
      <c r="J9" s="44"/>
      <c r="K9" s="55" t="s">
        <v>424</v>
      </c>
      <c r="L9" s="67" t="s">
        <v>424</v>
      </c>
      <c r="M9" s="251">
        <f>M11+M12+M13+M14+M15+M16+M17+M18+M19+M20+M21+M22+M23+M24</f>
        <v>91.05870000000003</v>
      </c>
      <c r="N9" s="251"/>
      <c r="O9" s="61"/>
      <c r="P9" s="212"/>
      <c r="Q9" s="212"/>
      <c r="R9" s="61"/>
      <c r="S9" s="61"/>
      <c r="T9" s="61"/>
      <c r="U9" s="61"/>
      <c r="V9" s="61"/>
    </row>
    <row r="10" spans="1:22" ht="22.5" customHeight="1" x14ac:dyDescent="0.25">
      <c r="A10" s="40">
        <v>2</v>
      </c>
      <c r="B10" s="63"/>
      <c r="C10" s="207"/>
      <c r="D10" s="208"/>
      <c r="E10" s="209" t="s">
        <v>440</v>
      </c>
      <c r="F10" s="210"/>
      <c r="G10" s="210"/>
      <c r="H10" s="211"/>
      <c r="I10" s="59"/>
      <c r="J10" s="60"/>
      <c r="K10" s="55"/>
      <c r="L10" s="67"/>
      <c r="M10" s="70"/>
      <c r="N10" s="71"/>
      <c r="O10" s="63"/>
      <c r="P10" s="207"/>
      <c r="Q10" s="208"/>
      <c r="R10" s="63"/>
      <c r="S10" s="63"/>
      <c r="T10" s="63"/>
      <c r="U10" s="63"/>
      <c r="V10" s="63"/>
    </row>
    <row r="11" spans="1:22" ht="22.5" customHeight="1" x14ac:dyDescent="0.25">
      <c r="A11" s="40">
        <v>3</v>
      </c>
      <c r="B11" s="63">
        <v>290</v>
      </c>
      <c r="C11" s="207"/>
      <c r="D11" s="208"/>
      <c r="E11" s="209" t="s">
        <v>270</v>
      </c>
      <c r="F11" s="210"/>
      <c r="G11" s="210"/>
      <c r="H11" s="211"/>
      <c r="I11" s="59">
        <v>796</v>
      </c>
      <c r="J11" s="62"/>
      <c r="K11" s="55">
        <v>6</v>
      </c>
      <c r="L11" s="67">
        <v>1.619</v>
      </c>
      <c r="M11" s="67">
        <f>K11*L11</f>
        <v>9.7140000000000004</v>
      </c>
      <c r="N11" s="67"/>
      <c r="O11" s="63"/>
      <c r="P11" s="207"/>
      <c r="Q11" s="208"/>
      <c r="R11" s="78" t="s">
        <v>459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63">
        <v>291</v>
      </c>
      <c r="C12" s="207"/>
      <c r="D12" s="208"/>
      <c r="E12" s="209" t="s">
        <v>271</v>
      </c>
      <c r="F12" s="210"/>
      <c r="G12" s="210"/>
      <c r="H12" s="211"/>
      <c r="I12" s="43" t="s">
        <v>41</v>
      </c>
      <c r="J12" s="44"/>
      <c r="K12" s="55">
        <v>26</v>
      </c>
      <c r="L12" s="67">
        <v>0.378</v>
      </c>
      <c r="M12" s="67">
        <f>K12*L12</f>
        <v>9.8279999999999994</v>
      </c>
      <c r="N12" s="67"/>
      <c r="O12" s="63"/>
      <c r="P12" s="207"/>
      <c r="Q12" s="208"/>
      <c r="R12" s="78" t="s">
        <v>459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63">
        <v>292</v>
      </c>
      <c r="C13" s="207"/>
      <c r="D13" s="208"/>
      <c r="E13" s="209" t="s">
        <v>272</v>
      </c>
      <c r="F13" s="218"/>
      <c r="G13" s="218"/>
      <c r="H13" s="219"/>
      <c r="I13" s="59">
        <v>796</v>
      </c>
      <c r="J13" s="62">
        <v>796</v>
      </c>
      <c r="K13" s="55">
        <v>6</v>
      </c>
      <c r="L13" s="67">
        <v>0.45300000000000001</v>
      </c>
      <c r="M13" s="67">
        <f>K13*L13</f>
        <v>2.718</v>
      </c>
      <c r="N13" s="67">
        <v>11.5</v>
      </c>
      <c r="O13" s="63"/>
      <c r="P13" s="207"/>
      <c r="Q13" s="208"/>
      <c r="R13" s="78" t="s">
        <v>459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63">
        <v>293</v>
      </c>
      <c r="C14" s="207"/>
      <c r="D14" s="208"/>
      <c r="E14" s="209" t="s">
        <v>273</v>
      </c>
      <c r="F14" s="210"/>
      <c r="G14" s="210"/>
      <c r="H14" s="211"/>
      <c r="I14" s="59">
        <v>796</v>
      </c>
      <c r="J14" s="62"/>
      <c r="K14" s="55">
        <v>69</v>
      </c>
      <c r="L14" s="67">
        <v>0.4723</v>
      </c>
      <c r="M14" s="67">
        <f>K14*L14</f>
        <v>32.588700000000003</v>
      </c>
      <c r="N14" s="67"/>
      <c r="O14" s="63"/>
      <c r="P14" s="207"/>
      <c r="Q14" s="208"/>
      <c r="R14" s="78" t="s">
        <v>459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63">
        <v>294</v>
      </c>
      <c r="C15" s="207"/>
      <c r="D15" s="208"/>
      <c r="E15" s="209" t="s">
        <v>274</v>
      </c>
      <c r="F15" s="210"/>
      <c r="G15" s="210"/>
      <c r="H15" s="211"/>
      <c r="I15" s="59">
        <v>796</v>
      </c>
      <c r="J15" s="62">
        <v>796</v>
      </c>
      <c r="K15" s="55">
        <v>5</v>
      </c>
      <c r="L15" s="67">
        <v>0.56999999999999995</v>
      </c>
      <c r="M15" s="67">
        <f>K15*L15</f>
        <v>2.8499999999999996</v>
      </c>
      <c r="N15" s="67">
        <v>1170</v>
      </c>
      <c r="O15" s="63"/>
      <c r="P15" s="207"/>
      <c r="Q15" s="208"/>
      <c r="R15" s="78" t="s">
        <v>459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63">
        <v>295</v>
      </c>
      <c r="C16" s="207"/>
      <c r="D16" s="208"/>
      <c r="E16" s="209" t="s">
        <v>275</v>
      </c>
      <c r="F16" s="210"/>
      <c r="G16" s="210"/>
      <c r="H16" s="211"/>
      <c r="I16" s="43" t="s">
        <v>41</v>
      </c>
      <c r="J16" s="44"/>
      <c r="K16" s="55">
        <v>1</v>
      </c>
      <c r="L16" s="67" t="s">
        <v>424</v>
      </c>
      <c r="M16" s="67">
        <v>0.68</v>
      </c>
      <c r="N16" s="67"/>
      <c r="O16" s="63"/>
      <c r="P16" s="207"/>
      <c r="Q16" s="208"/>
      <c r="R16" s="78" t="s">
        <v>459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63">
        <v>296</v>
      </c>
      <c r="C17" s="207"/>
      <c r="D17" s="208"/>
      <c r="E17" s="209" t="s">
        <v>276</v>
      </c>
      <c r="F17" s="210"/>
      <c r="G17" s="210"/>
      <c r="H17" s="211"/>
      <c r="I17" s="59">
        <v>796</v>
      </c>
      <c r="J17" s="62"/>
      <c r="K17" s="55">
        <v>8</v>
      </c>
      <c r="L17" s="67">
        <v>0.755</v>
      </c>
      <c r="M17" s="67">
        <f>K17*L17</f>
        <v>6.04</v>
      </c>
      <c r="N17" s="67"/>
      <c r="O17" s="63"/>
      <c r="P17" s="207"/>
      <c r="Q17" s="208"/>
      <c r="R17" s="78" t="s">
        <v>459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63">
        <v>297</v>
      </c>
      <c r="C18" s="207"/>
      <c r="D18" s="208"/>
      <c r="E18" s="209" t="s">
        <v>277</v>
      </c>
      <c r="F18" s="210"/>
      <c r="G18" s="210"/>
      <c r="H18" s="211"/>
      <c r="I18" s="43" t="s">
        <v>41</v>
      </c>
      <c r="J18" s="44"/>
      <c r="K18" s="55">
        <v>6</v>
      </c>
      <c r="L18" s="67">
        <v>0.79400000000000004</v>
      </c>
      <c r="M18" s="67">
        <f>K18*L18</f>
        <v>4.7640000000000002</v>
      </c>
      <c r="N18" s="67">
        <v>850</v>
      </c>
      <c r="O18" s="63"/>
      <c r="P18" s="207"/>
      <c r="Q18" s="208"/>
      <c r="R18" s="78" t="s">
        <v>459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63">
        <v>298</v>
      </c>
      <c r="C19" s="207"/>
      <c r="D19" s="208"/>
      <c r="E19" s="209" t="s">
        <v>278</v>
      </c>
      <c r="F19" s="210"/>
      <c r="G19" s="210"/>
      <c r="H19" s="211"/>
      <c r="I19" s="43" t="s">
        <v>41</v>
      </c>
      <c r="J19" s="44"/>
      <c r="K19" s="55">
        <v>8</v>
      </c>
      <c r="L19" s="67">
        <v>0.83099999999999996</v>
      </c>
      <c r="M19" s="67">
        <f>K19*L19</f>
        <v>6.6479999999999997</v>
      </c>
      <c r="N19" s="67"/>
      <c r="O19" s="63"/>
      <c r="P19" s="207"/>
      <c r="Q19" s="208"/>
      <c r="R19" s="78" t="s">
        <v>459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63">
        <v>299</v>
      </c>
      <c r="C20" s="207"/>
      <c r="D20" s="208"/>
      <c r="E20" s="209" t="s">
        <v>279</v>
      </c>
      <c r="F20" s="210"/>
      <c r="G20" s="210"/>
      <c r="H20" s="211"/>
      <c r="I20" s="43" t="s">
        <v>41</v>
      </c>
      <c r="J20" s="44"/>
      <c r="K20" s="55">
        <v>4</v>
      </c>
      <c r="L20" s="67">
        <v>0.94299999999999995</v>
      </c>
      <c r="M20" s="67">
        <f>K20*L20</f>
        <v>3.7719999999999998</v>
      </c>
      <c r="N20" s="67"/>
      <c r="O20" s="63"/>
      <c r="P20" s="207"/>
      <c r="Q20" s="208"/>
      <c r="R20" s="78" t="s">
        <v>459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63">
        <v>300</v>
      </c>
      <c r="C21" s="207"/>
      <c r="D21" s="208"/>
      <c r="E21" s="209" t="s">
        <v>280</v>
      </c>
      <c r="F21" s="210"/>
      <c r="G21" s="210"/>
      <c r="H21" s="211"/>
      <c r="I21" s="43" t="s">
        <v>41</v>
      </c>
      <c r="J21" s="44"/>
      <c r="K21" s="55">
        <v>4</v>
      </c>
      <c r="L21" s="67">
        <v>1.0940000000000001</v>
      </c>
      <c r="M21" s="67">
        <f>K21*L21</f>
        <v>4.3760000000000003</v>
      </c>
      <c r="N21" s="67">
        <v>1176</v>
      </c>
      <c r="O21" s="63"/>
      <c r="P21" s="220"/>
      <c r="Q21" s="220"/>
      <c r="R21" s="78" t="s">
        <v>459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63">
        <v>301</v>
      </c>
      <c r="C22" s="207"/>
      <c r="D22" s="208"/>
      <c r="E22" s="209" t="s">
        <v>280</v>
      </c>
      <c r="F22" s="210"/>
      <c r="G22" s="210"/>
      <c r="H22" s="211"/>
      <c r="I22" s="43" t="s">
        <v>41</v>
      </c>
      <c r="J22" s="44"/>
      <c r="K22" s="55">
        <v>3</v>
      </c>
      <c r="L22" s="67">
        <v>1.1000000000000001</v>
      </c>
      <c r="M22" s="70">
        <v>3.29</v>
      </c>
      <c r="N22" s="71"/>
      <c r="O22" s="63"/>
      <c r="P22" s="220"/>
      <c r="Q22" s="220"/>
      <c r="R22" s="78" t="s">
        <v>459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63">
        <v>302</v>
      </c>
      <c r="C23" s="207"/>
      <c r="D23" s="208"/>
      <c r="E23" s="209" t="s">
        <v>281</v>
      </c>
      <c r="F23" s="218"/>
      <c r="G23" s="218"/>
      <c r="H23" s="219"/>
      <c r="I23" s="43" t="s">
        <v>41</v>
      </c>
      <c r="J23" s="44"/>
      <c r="K23" s="55">
        <v>2</v>
      </c>
      <c r="L23" s="67">
        <v>1.32</v>
      </c>
      <c r="M23" s="227">
        <v>2.64</v>
      </c>
      <c r="N23" s="228"/>
      <c r="O23" s="63"/>
      <c r="P23" s="220"/>
      <c r="Q23" s="220"/>
      <c r="R23" s="78" t="s">
        <v>459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64">
        <v>303</v>
      </c>
      <c r="C24" s="226"/>
      <c r="D24" s="226"/>
      <c r="E24" s="223" t="s">
        <v>282</v>
      </c>
      <c r="F24" s="236"/>
      <c r="G24" s="236"/>
      <c r="H24" s="237"/>
      <c r="I24" s="46" t="s">
        <v>41</v>
      </c>
      <c r="J24" s="44"/>
      <c r="K24" s="56">
        <v>1</v>
      </c>
      <c r="L24" s="72" t="s">
        <v>424</v>
      </c>
      <c r="M24" s="238">
        <v>1.1499999999999999</v>
      </c>
      <c r="N24" s="238"/>
      <c r="O24" s="64"/>
      <c r="P24" s="226"/>
      <c r="Q24" s="226"/>
      <c r="R24" s="79" t="s">
        <v>459</v>
      </c>
      <c r="S24" s="64"/>
      <c r="T24" s="64"/>
      <c r="U24" s="64"/>
      <c r="V24" s="64"/>
    </row>
    <row r="25" spans="1:24" ht="22.5" customHeight="1" x14ac:dyDescent="0.25">
      <c r="M25" s="97"/>
      <c r="N25" s="97">
        <f>SUM(N11:N24)</f>
        <v>3207.5</v>
      </c>
    </row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0" sqref="M1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73">
        <v>1</v>
      </c>
      <c r="B7" s="73">
        <v>2</v>
      </c>
      <c r="C7" s="205">
        <v>3</v>
      </c>
      <c r="D7" s="205"/>
      <c r="E7" s="205">
        <v>4</v>
      </c>
      <c r="F7" s="205"/>
      <c r="G7" s="205"/>
      <c r="H7" s="205"/>
      <c r="I7" s="73">
        <v>5</v>
      </c>
      <c r="J7" s="205">
        <v>6</v>
      </c>
      <c r="K7" s="205"/>
      <c r="L7" s="73">
        <v>7</v>
      </c>
      <c r="M7" s="73">
        <v>8</v>
      </c>
      <c r="N7" s="205">
        <v>9</v>
      </c>
      <c r="O7" s="205"/>
      <c r="P7" s="205"/>
      <c r="Q7" s="73">
        <v>10</v>
      </c>
      <c r="R7" s="73">
        <v>11</v>
      </c>
      <c r="S7" s="73">
        <v>12</v>
      </c>
      <c r="T7" s="73">
        <v>13</v>
      </c>
      <c r="U7" s="73">
        <v>14</v>
      </c>
      <c r="V7" s="73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73"/>
      <c r="M8" s="205"/>
      <c r="N8" s="205"/>
      <c r="O8" s="205"/>
      <c r="P8" s="205"/>
      <c r="Q8" s="205"/>
      <c r="R8" s="73"/>
      <c r="S8" s="73"/>
      <c r="T8" s="73"/>
      <c r="U8" s="73"/>
      <c r="V8" s="73"/>
    </row>
    <row r="9" spans="1:22" x14ac:dyDescent="0.25">
      <c r="A9" s="39">
        <v>1</v>
      </c>
      <c r="B9" s="76"/>
      <c r="C9" s="212"/>
      <c r="D9" s="212"/>
      <c r="E9" s="242" t="s">
        <v>438</v>
      </c>
      <c r="F9" s="243"/>
      <c r="G9" s="243"/>
      <c r="H9" s="244"/>
      <c r="I9" s="43" t="s">
        <v>429</v>
      </c>
      <c r="J9" s="44"/>
      <c r="K9" s="55" t="s">
        <v>424</v>
      </c>
      <c r="L9" s="67" t="s">
        <v>424</v>
      </c>
      <c r="M9" s="251">
        <f>M12+M13+M14+M15+M16+M17+M18+M19+M20+M21+M22+M23+M24+'23'!M9+'23'!M10+'23'!M11+'23'!M12+'23'!M13+'23'!M14+'23'!M15+'23'!M16+'23'!M17+'23'!M18+'23'!M19+'23'!M20+'23'!M21+'23'!M22+'23'!M23+'23'!M24</f>
        <v>197.36300000000003</v>
      </c>
      <c r="N9" s="251"/>
      <c r="O9" s="76"/>
      <c r="P9" s="212"/>
      <c r="Q9" s="212"/>
      <c r="R9" s="76"/>
      <c r="S9" s="76"/>
      <c r="T9" s="76"/>
      <c r="U9" s="76"/>
      <c r="V9" s="76"/>
    </row>
    <row r="10" spans="1:22" ht="22.5" customHeight="1" thickBot="1" x14ac:dyDescent="0.3">
      <c r="A10" s="40">
        <v>2</v>
      </c>
      <c r="B10" s="78"/>
      <c r="C10" s="207"/>
      <c r="D10" s="208"/>
      <c r="E10" s="209" t="s">
        <v>440</v>
      </c>
      <c r="F10" s="210"/>
      <c r="G10" s="210"/>
      <c r="H10" s="211"/>
      <c r="I10" s="74"/>
      <c r="J10" s="75"/>
      <c r="K10" s="55"/>
      <c r="L10" s="67"/>
      <c r="M10" s="81"/>
      <c r="N10" s="82"/>
      <c r="O10" s="78"/>
      <c r="P10" s="207"/>
      <c r="Q10" s="208"/>
      <c r="R10" s="78"/>
      <c r="S10" s="78"/>
      <c r="T10" s="78"/>
      <c r="U10" s="78"/>
      <c r="V10" s="78"/>
    </row>
    <row r="11" spans="1:22" ht="22.5" customHeight="1" thickBot="1" x14ac:dyDescent="0.3">
      <c r="A11" s="40">
        <v>3</v>
      </c>
      <c r="B11" s="85"/>
      <c r="C11" s="232"/>
      <c r="D11" s="232"/>
      <c r="E11" s="233"/>
      <c r="F11" s="234"/>
      <c r="G11" s="234"/>
      <c r="H11" s="235"/>
      <c r="I11" s="230"/>
      <c r="J11" s="230"/>
      <c r="K11" s="86"/>
      <c r="L11" s="87"/>
      <c r="M11" s="231"/>
      <c r="N11" s="217"/>
      <c r="O11" s="78"/>
      <c r="P11" s="207"/>
      <c r="Q11" s="208"/>
      <c r="R11" s="78"/>
      <c r="S11" s="78"/>
      <c r="T11" s="78"/>
      <c r="U11" s="78"/>
      <c r="V11" s="78"/>
    </row>
    <row r="12" spans="1:22" ht="22.5" customHeight="1" x14ac:dyDescent="0.25">
      <c r="A12" s="40">
        <v>4</v>
      </c>
      <c r="B12" s="85">
        <v>305</v>
      </c>
      <c r="C12" s="232"/>
      <c r="D12" s="232"/>
      <c r="E12" s="233" t="s">
        <v>283</v>
      </c>
      <c r="F12" s="234"/>
      <c r="G12" s="234"/>
      <c r="H12" s="235"/>
      <c r="I12" s="230">
        <v>796</v>
      </c>
      <c r="J12" s="230"/>
      <c r="K12" s="86">
        <v>4</v>
      </c>
      <c r="L12" s="87">
        <v>0.57299999999999995</v>
      </c>
      <c r="M12" s="231">
        <f>K12*L12</f>
        <v>2.2919999999999998</v>
      </c>
      <c r="N12" s="217"/>
      <c r="O12" s="78"/>
      <c r="P12" s="207"/>
      <c r="Q12" s="208"/>
      <c r="R12" s="78" t="s">
        <v>459</v>
      </c>
      <c r="S12" s="78"/>
      <c r="T12" s="78"/>
      <c r="U12" s="78"/>
      <c r="V12" s="78"/>
    </row>
    <row r="13" spans="1:22" ht="22.5" customHeight="1" x14ac:dyDescent="0.25">
      <c r="A13" s="40">
        <v>5</v>
      </c>
      <c r="B13" s="78">
        <v>306</v>
      </c>
      <c r="C13" s="232"/>
      <c r="D13" s="232"/>
      <c r="E13" s="233" t="s">
        <v>284</v>
      </c>
      <c r="F13" s="234"/>
      <c r="G13" s="234"/>
      <c r="H13" s="235"/>
      <c r="I13" s="74">
        <v>796</v>
      </c>
      <c r="J13" s="75"/>
      <c r="K13" s="55">
        <v>10</v>
      </c>
      <c r="L13" s="67">
        <v>0.85940000000000005</v>
      </c>
      <c r="M13" s="81">
        <f>K13*L13</f>
        <v>8.5940000000000012</v>
      </c>
      <c r="N13" s="82"/>
      <c r="O13" s="78"/>
      <c r="P13" s="207"/>
      <c r="Q13" s="208"/>
      <c r="R13" s="78" t="s">
        <v>459</v>
      </c>
      <c r="S13" s="78"/>
      <c r="T13" s="78"/>
      <c r="U13" s="78"/>
      <c r="V13" s="78"/>
    </row>
    <row r="14" spans="1:22" ht="22.5" customHeight="1" x14ac:dyDescent="0.25">
      <c r="A14" s="40">
        <v>6</v>
      </c>
      <c r="B14" s="78">
        <v>307</v>
      </c>
      <c r="C14" s="232"/>
      <c r="D14" s="232"/>
      <c r="E14" s="233" t="s">
        <v>482</v>
      </c>
      <c r="F14" s="234"/>
      <c r="G14" s="234"/>
      <c r="H14" s="235"/>
      <c r="I14" s="74">
        <v>796</v>
      </c>
      <c r="J14" s="83"/>
      <c r="K14" s="55">
        <v>1</v>
      </c>
      <c r="L14" s="67" t="s">
        <v>424</v>
      </c>
      <c r="M14" s="67">
        <v>0.68799999999999994</v>
      </c>
      <c r="N14" s="67"/>
      <c r="O14" s="78"/>
      <c r="P14" s="207"/>
      <c r="Q14" s="208"/>
      <c r="R14" s="78" t="s">
        <v>459</v>
      </c>
      <c r="S14" s="78"/>
      <c r="T14" s="78"/>
      <c r="U14" s="78"/>
      <c r="V14" s="78"/>
    </row>
    <row r="15" spans="1:22" ht="22.5" customHeight="1" x14ac:dyDescent="0.25">
      <c r="A15" s="40">
        <v>7</v>
      </c>
      <c r="B15" s="157">
        <v>309</v>
      </c>
      <c r="C15" s="232"/>
      <c r="D15" s="232"/>
      <c r="E15" s="233" t="s">
        <v>285</v>
      </c>
      <c r="F15" s="234"/>
      <c r="G15" s="234"/>
      <c r="H15" s="235"/>
      <c r="I15" s="155">
        <v>796</v>
      </c>
      <c r="J15" s="83"/>
      <c r="K15" s="55">
        <v>3</v>
      </c>
      <c r="L15" s="160">
        <v>0.97399999999999998</v>
      </c>
      <c r="M15" s="160">
        <f>K15*L15</f>
        <v>2.9219999999999997</v>
      </c>
      <c r="N15" s="160"/>
      <c r="O15" s="157"/>
      <c r="P15" s="207"/>
      <c r="Q15" s="208"/>
      <c r="R15" s="157" t="s">
        <v>459</v>
      </c>
      <c r="S15" s="78"/>
      <c r="T15" s="78"/>
      <c r="U15" s="78"/>
      <c r="V15" s="78"/>
    </row>
    <row r="16" spans="1:22" ht="22.5" customHeight="1" x14ac:dyDescent="0.25">
      <c r="A16" s="40">
        <v>8</v>
      </c>
      <c r="B16" s="157">
        <v>310</v>
      </c>
      <c r="C16" s="232"/>
      <c r="D16" s="232"/>
      <c r="E16" s="233" t="s">
        <v>286</v>
      </c>
      <c r="F16" s="234"/>
      <c r="G16" s="234"/>
      <c r="H16" s="235"/>
      <c r="I16" s="155">
        <v>796</v>
      </c>
      <c r="J16" s="156">
        <v>796</v>
      </c>
      <c r="K16" s="55">
        <v>6</v>
      </c>
      <c r="L16" s="160">
        <v>1.0309999999999999</v>
      </c>
      <c r="M16" s="158">
        <f>K16*L16</f>
        <v>6.1859999999999999</v>
      </c>
      <c r="N16" s="159"/>
      <c r="O16" s="157"/>
      <c r="P16" s="207"/>
      <c r="Q16" s="208"/>
      <c r="R16" s="157" t="s">
        <v>459</v>
      </c>
      <c r="S16" s="78"/>
      <c r="T16" s="78"/>
      <c r="U16" s="78"/>
      <c r="V16" s="78"/>
    </row>
    <row r="17" spans="1:24" ht="22.5" customHeight="1" x14ac:dyDescent="0.25">
      <c r="A17" s="40">
        <v>9</v>
      </c>
      <c r="B17" s="157">
        <v>311</v>
      </c>
      <c r="C17" s="232"/>
      <c r="D17" s="232"/>
      <c r="E17" s="233" t="s">
        <v>287</v>
      </c>
      <c r="F17" s="234"/>
      <c r="G17" s="234"/>
      <c r="H17" s="235"/>
      <c r="I17" s="155" t="s">
        <v>41</v>
      </c>
      <c r="J17" s="156"/>
      <c r="K17" s="55">
        <v>7</v>
      </c>
      <c r="L17" s="160">
        <v>1.1459999999999999</v>
      </c>
      <c r="M17" s="158">
        <f>K17*L17</f>
        <v>8.0219999999999985</v>
      </c>
      <c r="N17" s="159">
        <v>11.5</v>
      </c>
      <c r="O17" s="157"/>
      <c r="P17" s="207"/>
      <c r="Q17" s="208"/>
      <c r="R17" s="157" t="s">
        <v>459</v>
      </c>
      <c r="S17" s="78"/>
      <c r="T17" s="78"/>
      <c r="U17" s="78"/>
      <c r="V17" s="78"/>
      <c r="X17" s="45"/>
    </row>
    <row r="18" spans="1:24" ht="22.5" customHeight="1" x14ac:dyDescent="0.25">
      <c r="A18" s="40">
        <v>10</v>
      </c>
      <c r="B18" s="157">
        <v>312</v>
      </c>
      <c r="C18" s="232"/>
      <c r="D18" s="232"/>
      <c r="E18" s="233" t="s">
        <v>490</v>
      </c>
      <c r="F18" s="234"/>
      <c r="G18" s="234"/>
      <c r="H18" s="235"/>
      <c r="I18" s="155">
        <v>796</v>
      </c>
      <c r="J18" s="156"/>
      <c r="K18" s="55">
        <v>1</v>
      </c>
      <c r="L18" s="160" t="s">
        <v>424</v>
      </c>
      <c r="M18" s="158">
        <v>1.07</v>
      </c>
      <c r="N18" s="159"/>
      <c r="O18" s="157"/>
      <c r="P18" s="207"/>
      <c r="Q18" s="208"/>
      <c r="R18" s="157" t="s">
        <v>459</v>
      </c>
      <c r="S18" s="78"/>
      <c r="T18" s="78"/>
      <c r="U18" s="78"/>
      <c r="V18" s="78"/>
    </row>
    <row r="19" spans="1:24" ht="22.5" customHeight="1" x14ac:dyDescent="0.25">
      <c r="A19" s="40">
        <v>11</v>
      </c>
      <c r="B19" s="157">
        <v>313</v>
      </c>
      <c r="C19" s="232"/>
      <c r="D19" s="232"/>
      <c r="E19" s="233" t="s">
        <v>288</v>
      </c>
      <c r="F19" s="234"/>
      <c r="G19" s="234"/>
      <c r="H19" s="235"/>
      <c r="I19" s="155" t="s">
        <v>41</v>
      </c>
      <c r="J19" s="156"/>
      <c r="K19" s="55">
        <v>7</v>
      </c>
      <c r="L19" s="160">
        <v>1.26</v>
      </c>
      <c r="M19" s="158">
        <v>8.82</v>
      </c>
      <c r="N19" s="159">
        <v>1170</v>
      </c>
      <c r="O19" s="157"/>
      <c r="P19" s="207"/>
      <c r="Q19" s="208"/>
      <c r="R19" s="157" t="s">
        <v>459</v>
      </c>
      <c r="S19" s="78"/>
      <c r="T19" s="78"/>
      <c r="U19" s="78"/>
      <c r="V19" s="78"/>
    </row>
    <row r="20" spans="1:24" ht="22.5" customHeight="1" x14ac:dyDescent="0.25">
      <c r="A20" s="40">
        <v>12</v>
      </c>
      <c r="B20" s="157">
        <v>315</v>
      </c>
      <c r="C20" s="232"/>
      <c r="D20" s="232"/>
      <c r="E20" s="233" t="s">
        <v>289</v>
      </c>
      <c r="F20" s="234"/>
      <c r="G20" s="234"/>
      <c r="H20" s="235"/>
      <c r="I20" s="155" t="s">
        <v>41</v>
      </c>
      <c r="J20" s="156"/>
      <c r="K20" s="55">
        <v>2</v>
      </c>
      <c r="L20" s="160">
        <v>1.3180000000000001</v>
      </c>
      <c r="M20" s="158">
        <f>K20*L20</f>
        <v>2.6360000000000001</v>
      </c>
      <c r="N20" s="159"/>
      <c r="O20" s="157"/>
      <c r="P20" s="207"/>
      <c r="Q20" s="208"/>
      <c r="R20" s="157" t="s">
        <v>459</v>
      </c>
      <c r="S20" s="78"/>
      <c r="T20" s="78"/>
      <c r="U20" s="78"/>
      <c r="V20" s="78"/>
    </row>
    <row r="21" spans="1:24" ht="22.5" customHeight="1" x14ac:dyDescent="0.25">
      <c r="A21" s="40">
        <v>13</v>
      </c>
      <c r="B21" s="157">
        <v>316</v>
      </c>
      <c r="C21" s="232"/>
      <c r="D21" s="232"/>
      <c r="E21" s="233" t="s">
        <v>290</v>
      </c>
      <c r="F21" s="234"/>
      <c r="G21" s="234"/>
      <c r="H21" s="235"/>
      <c r="I21" s="155" t="s">
        <v>41</v>
      </c>
      <c r="J21" s="156"/>
      <c r="K21" s="55">
        <v>3</v>
      </c>
      <c r="L21" s="160">
        <v>1.4610000000000001</v>
      </c>
      <c r="M21" s="158">
        <f>K21*L21</f>
        <v>4.383</v>
      </c>
      <c r="N21" s="159"/>
      <c r="O21" s="157"/>
      <c r="P21" s="207"/>
      <c r="Q21" s="208"/>
      <c r="R21" s="157" t="s">
        <v>459</v>
      </c>
      <c r="S21" s="78"/>
      <c r="T21" s="78"/>
      <c r="U21" s="78"/>
      <c r="V21" s="78"/>
    </row>
    <row r="22" spans="1:24" ht="22.5" customHeight="1" x14ac:dyDescent="0.25">
      <c r="A22" s="40">
        <v>14</v>
      </c>
      <c r="B22" s="157">
        <v>317</v>
      </c>
      <c r="C22" s="232"/>
      <c r="D22" s="232"/>
      <c r="E22" s="233" t="s">
        <v>291</v>
      </c>
      <c r="F22" s="234"/>
      <c r="G22" s="234"/>
      <c r="H22" s="235"/>
      <c r="I22" s="155" t="s">
        <v>41</v>
      </c>
      <c r="J22" s="156"/>
      <c r="K22" s="55">
        <v>1</v>
      </c>
      <c r="L22" s="160" t="s">
        <v>424</v>
      </c>
      <c r="M22" s="158">
        <v>1.5469999999999999</v>
      </c>
      <c r="N22" s="159">
        <v>850</v>
      </c>
      <c r="O22" s="157"/>
      <c r="P22" s="207"/>
      <c r="Q22" s="208"/>
      <c r="R22" s="157" t="s">
        <v>459</v>
      </c>
      <c r="S22" s="78"/>
      <c r="T22" s="78"/>
      <c r="U22" s="78"/>
      <c r="V22" s="78"/>
    </row>
    <row r="23" spans="1:24" ht="22.5" customHeight="1" x14ac:dyDescent="0.25">
      <c r="A23" s="40">
        <v>15</v>
      </c>
      <c r="B23" s="157">
        <v>318</v>
      </c>
      <c r="C23" s="232"/>
      <c r="D23" s="232"/>
      <c r="E23" s="233" t="s">
        <v>292</v>
      </c>
      <c r="F23" s="234"/>
      <c r="G23" s="234"/>
      <c r="H23" s="235"/>
      <c r="I23" s="155" t="s">
        <v>41</v>
      </c>
      <c r="J23" s="156"/>
      <c r="K23" s="55">
        <v>5</v>
      </c>
      <c r="L23" s="160">
        <v>1.6619999999999999</v>
      </c>
      <c r="M23" s="158">
        <f>K23*L23</f>
        <v>8.3099999999999987</v>
      </c>
      <c r="N23" s="159"/>
      <c r="O23" s="157"/>
      <c r="P23" s="207"/>
      <c r="Q23" s="208"/>
      <c r="R23" s="157" t="s">
        <v>459</v>
      </c>
      <c r="S23" s="78"/>
      <c r="T23" s="78"/>
      <c r="U23" s="78"/>
      <c r="V23" s="78"/>
    </row>
    <row r="24" spans="1:24" ht="22.5" customHeight="1" thickBot="1" x14ac:dyDescent="0.3">
      <c r="A24" s="41">
        <v>16</v>
      </c>
      <c r="B24" s="79"/>
      <c r="C24" s="221"/>
      <c r="D24" s="222"/>
      <c r="E24" s="223"/>
      <c r="F24" s="236"/>
      <c r="G24" s="236"/>
      <c r="H24" s="237"/>
      <c r="I24" s="46"/>
      <c r="J24" s="84"/>
      <c r="K24" s="56"/>
      <c r="L24" s="80"/>
      <c r="M24" s="90"/>
      <c r="N24" s="82"/>
      <c r="O24" s="79"/>
      <c r="P24" s="226"/>
      <c r="Q24" s="226"/>
      <c r="R24" s="79"/>
      <c r="S24" s="79"/>
      <c r="T24" s="79"/>
      <c r="U24" s="79"/>
      <c r="V24" s="79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21:D21"/>
    <mergeCell ref="E21:H21"/>
    <mergeCell ref="P21:Q21"/>
    <mergeCell ref="C18:D18"/>
    <mergeCell ref="E18:H18"/>
    <mergeCell ref="P18:Q18"/>
    <mergeCell ref="C19:D19"/>
    <mergeCell ref="E19:H19"/>
    <mergeCell ref="P19:Q19"/>
    <mergeCell ref="C24:D24"/>
    <mergeCell ref="E24:H24"/>
    <mergeCell ref="P24:Q24"/>
    <mergeCell ref="M11:N11"/>
    <mergeCell ref="I11:J11"/>
    <mergeCell ref="M12:N12"/>
    <mergeCell ref="I12:J12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23" sqref="M23:N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6">
        <v>320</v>
      </c>
      <c r="C9" s="212"/>
      <c r="D9" s="212"/>
      <c r="E9" s="242" t="s">
        <v>293</v>
      </c>
      <c r="F9" s="243"/>
      <c r="G9" s="243"/>
      <c r="H9" s="244"/>
      <c r="I9" s="216">
        <v>796</v>
      </c>
      <c r="J9" s="216"/>
      <c r="K9" s="57">
        <v>2</v>
      </c>
      <c r="L9" s="77">
        <v>1.948</v>
      </c>
      <c r="M9" s="217">
        <f>K9*L9</f>
        <v>3.8959999999999999</v>
      </c>
      <c r="N9" s="217"/>
      <c r="O9" s="61"/>
      <c r="P9" s="212"/>
      <c r="Q9" s="212"/>
      <c r="R9" s="78" t="s">
        <v>459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321</v>
      </c>
      <c r="C10" s="207"/>
      <c r="D10" s="208"/>
      <c r="E10" s="209" t="s">
        <v>294</v>
      </c>
      <c r="F10" s="210"/>
      <c r="G10" s="210"/>
      <c r="H10" s="211"/>
      <c r="I10" s="74">
        <v>796</v>
      </c>
      <c r="J10" s="75"/>
      <c r="K10" s="55">
        <v>1</v>
      </c>
      <c r="L10" s="67" t="s">
        <v>424</v>
      </c>
      <c r="M10" s="81">
        <v>2.0630000000000002</v>
      </c>
      <c r="N10" s="82"/>
      <c r="O10" s="63"/>
      <c r="P10" s="207"/>
      <c r="Q10" s="208"/>
      <c r="R10" s="78" t="s">
        <v>459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322</v>
      </c>
      <c r="C11" s="207"/>
      <c r="D11" s="208"/>
      <c r="E11" s="209" t="s">
        <v>295</v>
      </c>
      <c r="F11" s="210"/>
      <c r="G11" s="210"/>
      <c r="H11" s="211"/>
      <c r="I11" s="74">
        <v>796</v>
      </c>
      <c r="J11" s="83"/>
      <c r="K11" s="55">
        <v>6</v>
      </c>
      <c r="L11" s="67">
        <v>2.173</v>
      </c>
      <c r="M11" s="67">
        <f>L11*K11</f>
        <v>13.038</v>
      </c>
      <c r="N11" s="67"/>
      <c r="O11" s="63"/>
      <c r="P11" s="207"/>
      <c r="Q11" s="208"/>
      <c r="R11" s="78" t="s">
        <v>459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78"/>
      <c r="C12" s="207"/>
      <c r="D12" s="208"/>
      <c r="E12" s="209"/>
      <c r="F12" s="210"/>
      <c r="G12" s="210"/>
      <c r="H12" s="211"/>
      <c r="I12" s="43"/>
      <c r="J12" s="44"/>
      <c r="K12" s="55"/>
      <c r="L12" s="67"/>
      <c r="M12" s="67"/>
      <c r="N12" s="67"/>
      <c r="O12" s="63"/>
      <c r="P12" s="207"/>
      <c r="Q12" s="208"/>
      <c r="R12" s="78"/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324</v>
      </c>
      <c r="C13" s="207"/>
      <c r="D13" s="208"/>
      <c r="E13" s="209" t="s">
        <v>296</v>
      </c>
      <c r="F13" s="218"/>
      <c r="G13" s="218"/>
      <c r="H13" s="219"/>
      <c r="I13" s="74">
        <v>796</v>
      </c>
      <c r="J13" s="83">
        <v>796</v>
      </c>
      <c r="K13" s="55">
        <v>7</v>
      </c>
      <c r="L13" s="67">
        <v>2.6349999999999998</v>
      </c>
      <c r="M13" s="67">
        <f>K13*L13</f>
        <v>18.445</v>
      </c>
      <c r="N13" s="67">
        <v>11.5</v>
      </c>
      <c r="O13" s="63"/>
      <c r="P13" s="207"/>
      <c r="Q13" s="208"/>
      <c r="R13" s="78" t="s">
        <v>459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326</v>
      </c>
      <c r="C14" s="207"/>
      <c r="D14" s="208"/>
      <c r="E14" s="209" t="s">
        <v>297</v>
      </c>
      <c r="F14" s="210"/>
      <c r="G14" s="210"/>
      <c r="H14" s="211"/>
      <c r="I14" s="74">
        <v>796</v>
      </c>
      <c r="J14" s="83">
        <v>796</v>
      </c>
      <c r="K14" s="55">
        <v>4</v>
      </c>
      <c r="L14" s="67">
        <v>3.1509999999999998</v>
      </c>
      <c r="M14" s="67">
        <f>K14*L14</f>
        <v>12.603999999999999</v>
      </c>
      <c r="N14" s="67">
        <v>1170</v>
      </c>
      <c r="O14" s="63"/>
      <c r="P14" s="207"/>
      <c r="Q14" s="208"/>
      <c r="R14" s="78" t="s">
        <v>459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/>
      <c r="C15" s="207"/>
      <c r="D15" s="208"/>
      <c r="E15" s="209"/>
      <c r="F15" s="210"/>
      <c r="G15" s="210"/>
      <c r="H15" s="211"/>
      <c r="I15" s="43"/>
      <c r="J15" s="44"/>
      <c r="K15" s="55"/>
      <c r="L15" s="67"/>
      <c r="M15" s="67"/>
      <c r="N15" s="67"/>
      <c r="O15" s="63"/>
      <c r="P15" s="207"/>
      <c r="Q15" s="208"/>
      <c r="R15" s="78"/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328</v>
      </c>
      <c r="C16" s="207"/>
      <c r="D16" s="208"/>
      <c r="E16" s="209" t="s">
        <v>298</v>
      </c>
      <c r="F16" s="210"/>
      <c r="G16" s="210"/>
      <c r="H16" s="211"/>
      <c r="I16" s="74">
        <v>796</v>
      </c>
      <c r="J16" s="83"/>
      <c r="K16" s="55">
        <v>1</v>
      </c>
      <c r="L16" s="67" t="s">
        <v>424</v>
      </c>
      <c r="M16" s="67">
        <v>3.4380000000000002</v>
      </c>
      <c r="N16" s="67"/>
      <c r="O16" s="63"/>
      <c r="P16" s="207"/>
      <c r="Q16" s="208"/>
      <c r="R16" s="78" t="s">
        <v>459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329</v>
      </c>
      <c r="C17" s="207"/>
      <c r="D17" s="208"/>
      <c r="E17" s="209" t="s">
        <v>299</v>
      </c>
      <c r="F17" s="210"/>
      <c r="G17" s="210"/>
      <c r="H17" s="211"/>
      <c r="I17" s="43" t="s">
        <v>41</v>
      </c>
      <c r="J17" s="44"/>
      <c r="K17" s="55">
        <v>6</v>
      </c>
      <c r="L17" s="67">
        <v>3.7240000000000002</v>
      </c>
      <c r="M17" s="67">
        <f>K17*L17</f>
        <v>22.344000000000001</v>
      </c>
      <c r="N17" s="67">
        <v>850</v>
      </c>
      <c r="O17" s="63"/>
      <c r="P17" s="207"/>
      <c r="Q17" s="208"/>
      <c r="R17" s="78" t="s">
        <v>459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/>
      <c r="C18" s="207"/>
      <c r="D18" s="208"/>
      <c r="E18" s="209"/>
      <c r="F18" s="210"/>
      <c r="G18" s="210"/>
      <c r="H18" s="211"/>
      <c r="I18" s="43"/>
      <c r="J18" s="44"/>
      <c r="K18" s="55"/>
      <c r="L18" s="67"/>
      <c r="M18" s="67"/>
      <c r="N18" s="67"/>
      <c r="O18" s="63"/>
      <c r="P18" s="207"/>
      <c r="Q18" s="208"/>
      <c r="R18" s="78"/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331</v>
      </c>
      <c r="C19" s="207"/>
      <c r="D19" s="208"/>
      <c r="E19" s="209" t="s">
        <v>300</v>
      </c>
      <c r="F19" s="210"/>
      <c r="G19" s="210"/>
      <c r="H19" s="211"/>
      <c r="I19" s="43" t="s">
        <v>41</v>
      </c>
      <c r="J19" s="44"/>
      <c r="K19" s="55">
        <v>4</v>
      </c>
      <c r="L19" s="67">
        <v>4.343</v>
      </c>
      <c r="M19" s="67">
        <f>K19*L19</f>
        <v>17.372</v>
      </c>
      <c r="N19" s="67"/>
      <c r="O19" s="63"/>
      <c r="P19" s="207"/>
      <c r="Q19" s="208"/>
      <c r="R19" s="78" t="s">
        <v>459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332</v>
      </c>
      <c r="C20" s="207"/>
      <c r="D20" s="208"/>
      <c r="E20" s="209" t="s">
        <v>301</v>
      </c>
      <c r="F20" s="210"/>
      <c r="G20" s="210"/>
      <c r="H20" s="211"/>
      <c r="I20" s="43" t="s">
        <v>41</v>
      </c>
      <c r="J20" s="44"/>
      <c r="K20" s="55">
        <v>1</v>
      </c>
      <c r="L20" s="67" t="s">
        <v>424</v>
      </c>
      <c r="M20" s="67">
        <v>6.8120000000000003</v>
      </c>
      <c r="N20" s="67">
        <v>1176</v>
      </c>
      <c r="O20" s="63"/>
      <c r="P20" s="207"/>
      <c r="Q20" s="208"/>
      <c r="R20" s="78" t="s">
        <v>459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78">
        <v>333</v>
      </c>
      <c r="C21" s="207"/>
      <c r="D21" s="208"/>
      <c r="E21" s="209" t="s">
        <v>302</v>
      </c>
      <c r="F21" s="210"/>
      <c r="G21" s="210"/>
      <c r="H21" s="211"/>
      <c r="I21" s="43" t="s">
        <v>41</v>
      </c>
      <c r="J21" s="44"/>
      <c r="K21" s="55">
        <v>2</v>
      </c>
      <c r="L21" s="67">
        <v>10.885999999999999</v>
      </c>
      <c r="M21" s="81">
        <f>K21*L21</f>
        <v>21.771999999999998</v>
      </c>
      <c r="N21" s="82"/>
      <c r="O21" s="63"/>
      <c r="P21" s="220"/>
      <c r="Q21" s="220"/>
      <c r="R21" s="78" t="s">
        <v>459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334</v>
      </c>
      <c r="C22" s="207"/>
      <c r="D22" s="208"/>
      <c r="E22" s="209" t="s">
        <v>303</v>
      </c>
      <c r="F22" s="218"/>
      <c r="G22" s="218"/>
      <c r="H22" s="219"/>
      <c r="I22" s="43" t="s">
        <v>41</v>
      </c>
      <c r="J22" s="44"/>
      <c r="K22" s="55">
        <v>3</v>
      </c>
      <c r="L22" s="67">
        <v>6.7030000000000003</v>
      </c>
      <c r="M22" s="227">
        <f>K22*L22</f>
        <v>20.109000000000002</v>
      </c>
      <c r="N22" s="228"/>
      <c r="O22" s="63"/>
      <c r="P22" s="220"/>
      <c r="Q22" s="220"/>
      <c r="R22" s="78" t="s">
        <v>459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63"/>
      <c r="C23" s="207"/>
      <c r="D23" s="208"/>
      <c r="E23" s="209"/>
      <c r="F23" s="218"/>
      <c r="G23" s="218"/>
      <c r="H23" s="219"/>
      <c r="I23" s="43"/>
      <c r="J23" s="44"/>
      <c r="K23" s="55"/>
      <c r="L23" s="67"/>
      <c r="M23" s="227"/>
      <c r="N23" s="228"/>
      <c r="O23" s="63"/>
      <c r="P23" s="220"/>
      <c r="Q23" s="220"/>
      <c r="R23" s="78"/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64"/>
      <c r="C24" s="226"/>
      <c r="D24" s="226"/>
      <c r="E24" s="223"/>
      <c r="F24" s="236"/>
      <c r="G24" s="236"/>
      <c r="H24" s="237"/>
      <c r="I24" s="46"/>
      <c r="J24" s="44"/>
      <c r="K24" s="56"/>
      <c r="L24" s="72"/>
      <c r="M24" s="238"/>
      <c r="N24" s="238"/>
      <c r="O24" s="64"/>
      <c r="P24" s="226"/>
      <c r="Q24" s="226"/>
      <c r="R24" s="79"/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5" spans="13:13" x14ac:dyDescent="0.25">
      <c r="M35" s="97">
        <f>M9+M10+M11+M13+M14+M16+M17+M19+M20+M21+M22</f>
        <v>141.893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  <mergeCell ref="M22:N22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T17" sqref="T17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61"/>
      <c r="C9" s="212"/>
      <c r="D9" s="212"/>
      <c r="E9" s="242"/>
      <c r="F9" s="243"/>
      <c r="G9" s="243"/>
      <c r="H9" s="244"/>
      <c r="I9" s="216"/>
      <c r="J9" s="216"/>
      <c r="K9" s="57"/>
      <c r="L9" s="66"/>
      <c r="M9" s="217"/>
      <c r="N9" s="217"/>
      <c r="O9" s="61"/>
      <c r="P9" s="212"/>
      <c r="Q9" s="212"/>
      <c r="R9" s="61"/>
      <c r="S9" s="61"/>
      <c r="T9" s="61"/>
      <c r="U9" s="61"/>
      <c r="V9" s="61"/>
    </row>
    <row r="10" spans="1:22" ht="22.5" customHeight="1" x14ac:dyDescent="0.25">
      <c r="A10" s="40">
        <v>2</v>
      </c>
      <c r="B10" s="63"/>
      <c r="C10" s="207"/>
      <c r="D10" s="208"/>
      <c r="E10" s="233" t="s">
        <v>441</v>
      </c>
      <c r="F10" s="234"/>
      <c r="G10" s="234"/>
      <c r="H10" s="235"/>
      <c r="I10" s="43" t="s">
        <v>429</v>
      </c>
      <c r="J10" s="44"/>
      <c r="K10" s="55" t="s">
        <v>424</v>
      </c>
      <c r="L10" s="67" t="s">
        <v>424</v>
      </c>
      <c r="M10" s="164">
        <f>M13+M14+M15+M16+M17</f>
        <v>51.918799999999997</v>
      </c>
      <c r="N10" s="71"/>
      <c r="O10" s="63"/>
      <c r="P10" s="207"/>
      <c r="Q10" s="208"/>
      <c r="R10" s="63"/>
      <c r="S10" s="63"/>
      <c r="T10" s="63"/>
      <c r="U10" s="63"/>
      <c r="V10" s="63"/>
    </row>
    <row r="11" spans="1:22" ht="22.5" customHeight="1" x14ac:dyDescent="0.25">
      <c r="A11" s="40">
        <v>3</v>
      </c>
      <c r="B11" s="63"/>
      <c r="C11" s="207"/>
      <c r="D11" s="208"/>
      <c r="E11" s="209" t="s">
        <v>440</v>
      </c>
      <c r="F11" s="210"/>
      <c r="G11" s="210"/>
      <c r="H11" s="211"/>
      <c r="I11" s="59"/>
      <c r="J11" s="62"/>
      <c r="K11" s="55"/>
      <c r="L11" s="67"/>
      <c r="M11" s="67"/>
      <c r="N11" s="67"/>
      <c r="O11" s="63"/>
      <c r="P11" s="207"/>
      <c r="Q11" s="208"/>
      <c r="R11" s="63"/>
      <c r="S11" s="63"/>
      <c r="T11" s="63"/>
      <c r="U11" s="63"/>
      <c r="V11" s="63"/>
    </row>
    <row r="12" spans="1:22" ht="22.5" customHeight="1" x14ac:dyDescent="0.25">
      <c r="A12" s="40">
        <v>4</v>
      </c>
      <c r="B12" s="63"/>
      <c r="C12" s="207"/>
      <c r="D12" s="208"/>
      <c r="E12" s="209"/>
      <c r="F12" s="210"/>
      <c r="G12" s="210"/>
      <c r="H12" s="211"/>
      <c r="I12" s="43"/>
      <c r="J12" s="44"/>
      <c r="K12" s="55"/>
      <c r="L12" s="67"/>
      <c r="M12" s="67"/>
      <c r="N12" s="67"/>
      <c r="O12" s="63"/>
      <c r="P12" s="207"/>
      <c r="Q12" s="208"/>
      <c r="R12" s="63"/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335</v>
      </c>
      <c r="C13" s="220"/>
      <c r="D13" s="220"/>
      <c r="E13" s="209" t="s">
        <v>442</v>
      </c>
      <c r="F13" s="218"/>
      <c r="G13" s="218"/>
      <c r="H13" s="219"/>
      <c r="I13" s="43" t="s">
        <v>41</v>
      </c>
      <c r="J13" s="44"/>
      <c r="K13" s="55">
        <v>14</v>
      </c>
      <c r="L13" s="67">
        <v>2.0162</v>
      </c>
      <c r="M13" s="229">
        <f>K13*L13</f>
        <v>28.226800000000001</v>
      </c>
      <c r="N13" s="229"/>
      <c r="O13" s="63"/>
      <c r="P13" s="207"/>
      <c r="Q13" s="208"/>
      <c r="R13" s="78" t="s">
        <v>459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85">
        <v>336</v>
      </c>
      <c r="C14" s="232"/>
      <c r="D14" s="232"/>
      <c r="E14" s="233" t="s">
        <v>304</v>
      </c>
      <c r="F14" s="234"/>
      <c r="G14" s="234"/>
      <c r="H14" s="235"/>
      <c r="I14" s="230">
        <v>796</v>
      </c>
      <c r="J14" s="230"/>
      <c r="K14" s="86">
        <v>3</v>
      </c>
      <c r="L14" s="87">
        <v>2.52</v>
      </c>
      <c r="M14" s="231">
        <f>K14*L14</f>
        <v>7.5600000000000005</v>
      </c>
      <c r="N14" s="231"/>
      <c r="O14" s="63"/>
      <c r="P14" s="207"/>
      <c r="Q14" s="208"/>
      <c r="R14" s="78" t="s">
        <v>459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337</v>
      </c>
      <c r="C15" s="207"/>
      <c r="D15" s="208"/>
      <c r="E15" s="209" t="s">
        <v>305</v>
      </c>
      <c r="F15" s="210"/>
      <c r="G15" s="210"/>
      <c r="H15" s="211"/>
      <c r="I15" s="74">
        <v>796</v>
      </c>
      <c r="J15" s="75"/>
      <c r="K15" s="55">
        <v>1</v>
      </c>
      <c r="L15" s="67" t="s">
        <v>424</v>
      </c>
      <c r="M15" s="81">
        <v>4.032</v>
      </c>
      <c r="N15" s="82">
        <f>SUM(M15)</f>
        <v>4.032</v>
      </c>
      <c r="O15" s="63"/>
      <c r="P15" s="207"/>
      <c r="Q15" s="208"/>
      <c r="R15" s="78" t="s">
        <v>459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338</v>
      </c>
      <c r="C16" s="207"/>
      <c r="D16" s="208"/>
      <c r="E16" s="209" t="s">
        <v>306</v>
      </c>
      <c r="F16" s="210"/>
      <c r="G16" s="210"/>
      <c r="H16" s="211"/>
      <c r="I16" s="74">
        <v>796</v>
      </c>
      <c r="J16" s="83"/>
      <c r="K16" s="55">
        <v>2</v>
      </c>
      <c r="L16" s="67">
        <v>6.05</v>
      </c>
      <c r="M16" s="67">
        <v>12.1</v>
      </c>
      <c r="N16" s="67">
        <f>SUM(M16)</f>
        <v>12.1</v>
      </c>
      <c r="O16" s="63"/>
      <c r="P16" s="207"/>
      <c r="Q16" s="208"/>
      <c r="R16" s="78" t="s">
        <v>459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157"/>
      <c r="C17" s="207"/>
      <c r="D17" s="208"/>
      <c r="E17" s="209"/>
      <c r="F17" s="210"/>
      <c r="G17" s="210"/>
      <c r="H17" s="211"/>
      <c r="I17" s="155"/>
      <c r="J17" s="156"/>
      <c r="K17" s="55"/>
      <c r="L17" s="160"/>
      <c r="M17" s="158"/>
      <c r="N17" s="159"/>
      <c r="O17" s="157"/>
      <c r="P17" s="207"/>
      <c r="Q17" s="208"/>
      <c r="R17" s="157"/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63"/>
      <c r="C18" s="207"/>
      <c r="D18" s="208"/>
      <c r="E18" s="209"/>
      <c r="F18" s="210"/>
      <c r="G18" s="210"/>
      <c r="H18" s="211"/>
      <c r="I18" s="43"/>
      <c r="J18" s="44"/>
      <c r="K18" s="55"/>
      <c r="L18" s="67"/>
      <c r="M18" s="67"/>
      <c r="N18" s="67"/>
      <c r="O18" s="63"/>
      <c r="P18" s="207"/>
      <c r="Q18" s="208"/>
      <c r="R18" s="63"/>
      <c r="S18" s="63"/>
      <c r="T18" s="63"/>
      <c r="U18" s="63"/>
      <c r="V18" s="63"/>
    </row>
    <row r="19" spans="1:24" ht="22.5" customHeight="1" x14ac:dyDescent="0.25">
      <c r="A19" s="40">
        <v>11</v>
      </c>
      <c r="B19" s="63"/>
      <c r="C19" s="207"/>
      <c r="D19" s="208"/>
      <c r="E19" s="209"/>
      <c r="F19" s="210"/>
      <c r="G19" s="210"/>
      <c r="H19" s="211"/>
      <c r="I19" s="43"/>
      <c r="J19" s="44"/>
      <c r="K19" s="55"/>
      <c r="L19" s="67"/>
      <c r="M19" s="67"/>
      <c r="N19" s="67"/>
      <c r="O19" s="63"/>
      <c r="P19" s="207"/>
      <c r="Q19" s="208"/>
      <c r="R19" s="63"/>
      <c r="S19" s="63"/>
      <c r="T19" s="63"/>
      <c r="U19" s="63"/>
      <c r="V19" s="63"/>
    </row>
    <row r="20" spans="1:24" ht="22.5" customHeight="1" x14ac:dyDescent="0.25">
      <c r="A20" s="40">
        <v>12</v>
      </c>
      <c r="B20" s="63"/>
      <c r="C20" s="207"/>
      <c r="D20" s="208"/>
      <c r="E20" s="209"/>
      <c r="F20" s="210"/>
      <c r="G20" s="210"/>
      <c r="H20" s="211"/>
      <c r="I20" s="43"/>
      <c r="J20" s="44"/>
      <c r="K20" s="55"/>
      <c r="L20" s="67"/>
      <c r="M20" s="67"/>
      <c r="N20" s="67"/>
      <c r="O20" s="63"/>
      <c r="P20" s="207"/>
      <c r="Q20" s="208"/>
      <c r="R20" s="63"/>
      <c r="S20" s="63"/>
      <c r="T20" s="63"/>
      <c r="U20" s="63"/>
      <c r="V20" s="63"/>
    </row>
    <row r="21" spans="1:24" ht="22.5" customHeight="1" x14ac:dyDescent="0.25">
      <c r="A21" s="40">
        <v>13</v>
      </c>
      <c r="B21" s="63"/>
      <c r="C21" s="207"/>
      <c r="D21" s="208"/>
      <c r="E21" s="209"/>
      <c r="F21" s="210"/>
      <c r="G21" s="210"/>
      <c r="H21" s="211"/>
      <c r="I21" s="43"/>
      <c r="J21" s="44"/>
      <c r="K21" s="55"/>
      <c r="L21" s="67"/>
      <c r="M21" s="67"/>
      <c r="N21" s="67"/>
      <c r="O21" s="63"/>
      <c r="P21" s="220"/>
      <c r="Q21" s="220"/>
      <c r="R21" s="63"/>
      <c r="S21" s="63"/>
      <c r="T21" s="63"/>
      <c r="U21" s="63"/>
      <c r="V21" s="63"/>
    </row>
    <row r="22" spans="1:24" ht="22.5" customHeight="1" x14ac:dyDescent="0.25">
      <c r="A22" s="40">
        <v>14</v>
      </c>
      <c r="B22" s="63"/>
      <c r="C22" s="207"/>
      <c r="D22" s="208"/>
      <c r="E22" s="209"/>
      <c r="F22" s="210"/>
      <c r="G22" s="210"/>
      <c r="H22" s="211"/>
      <c r="I22" s="43"/>
      <c r="J22" s="44"/>
      <c r="K22" s="55"/>
      <c r="L22" s="67"/>
      <c r="M22" s="70"/>
      <c r="N22" s="71"/>
      <c r="O22" s="63"/>
      <c r="P22" s="220"/>
      <c r="Q22" s="220"/>
      <c r="R22" s="63"/>
      <c r="S22" s="63"/>
      <c r="T22" s="63"/>
      <c r="U22" s="63"/>
      <c r="V22" s="63"/>
    </row>
    <row r="23" spans="1:24" ht="22.5" customHeight="1" x14ac:dyDescent="0.25">
      <c r="A23" s="40">
        <v>15</v>
      </c>
      <c r="B23" s="63"/>
      <c r="C23" s="207"/>
      <c r="D23" s="208"/>
      <c r="E23" s="209"/>
      <c r="F23" s="218"/>
      <c r="G23" s="218"/>
      <c r="H23" s="219"/>
      <c r="I23" s="43"/>
      <c r="J23" s="44"/>
      <c r="K23" s="55"/>
      <c r="L23" s="67"/>
      <c r="M23" s="227"/>
      <c r="N23" s="228"/>
      <c r="O23" s="63"/>
      <c r="P23" s="220"/>
      <c r="Q23" s="220"/>
      <c r="R23" s="63"/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64"/>
      <c r="C24" s="226"/>
      <c r="D24" s="226"/>
      <c r="E24" s="223"/>
      <c r="F24" s="236"/>
      <c r="G24" s="236"/>
      <c r="H24" s="237"/>
      <c r="I24" s="46"/>
      <c r="J24" s="44"/>
      <c r="K24" s="56"/>
      <c r="L24" s="72"/>
      <c r="M24" s="238"/>
      <c r="N24" s="238"/>
      <c r="O24" s="64"/>
      <c r="P24" s="226"/>
      <c r="Q24" s="226"/>
      <c r="R24" s="64"/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0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M13:N13"/>
    <mergeCell ref="C14:D14"/>
    <mergeCell ref="E14:H14"/>
    <mergeCell ref="P14:Q14"/>
    <mergeCell ref="C15:D15"/>
    <mergeCell ref="E15:H15"/>
    <mergeCell ref="P15:Q15"/>
    <mergeCell ref="I14:J14"/>
    <mergeCell ref="M14:N14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P12" sqref="P12:Q1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61"/>
      <c r="C9" s="212"/>
      <c r="D9" s="212"/>
      <c r="E9" s="242" t="s">
        <v>443</v>
      </c>
      <c r="F9" s="243"/>
      <c r="G9" s="243"/>
      <c r="H9" s="244"/>
      <c r="I9" s="43" t="s">
        <v>429</v>
      </c>
      <c r="J9" s="44"/>
      <c r="K9" s="55" t="s">
        <v>424</v>
      </c>
      <c r="L9" s="67" t="s">
        <v>424</v>
      </c>
      <c r="M9" s="251">
        <f>M11+M12+M13+M14+M15</f>
        <v>63.5625</v>
      </c>
      <c r="N9" s="251"/>
      <c r="O9" s="61"/>
      <c r="P9" s="212"/>
      <c r="Q9" s="212"/>
      <c r="R9" s="61"/>
      <c r="S9" s="61"/>
      <c r="T9" s="61"/>
      <c r="U9" s="61"/>
      <c r="V9" s="61"/>
    </row>
    <row r="10" spans="1:22" ht="22.5" customHeight="1" x14ac:dyDescent="0.25">
      <c r="A10" s="40">
        <v>2</v>
      </c>
      <c r="B10" s="63"/>
      <c r="C10" s="207"/>
      <c r="D10" s="208"/>
      <c r="E10" s="209" t="s">
        <v>440</v>
      </c>
      <c r="F10" s="210"/>
      <c r="G10" s="210"/>
      <c r="H10" s="211"/>
      <c r="I10" s="59"/>
      <c r="J10" s="60"/>
      <c r="K10" s="55"/>
      <c r="L10" s="67"/>
      <c r="M10" s="70"/>
      <c r="N10" s="71"/>
      <c r="O10" s="63"/>
      <c r="P10" s="207"/>
      <c r="Q10" s="208"/>
      <c r="R10" s="63"/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341</v>
      </c>
      <c r="C11" s="207"/>
      <c r="D11" s="208"/>
      <c r="E11" s="209" t="s">
        <v>307</v>
      </c>
      <c r="F11" s="210"/>
      <c r="G11" s="210"/>
      <c r="H11" s="211"/>
      <c r="I11" s="43" t="s">
        <v>41</v>
      </c>
      <c r="J11" s="44"/>
      <c r="K11" s="55">
        <v>69</v>
      </c>
      <c r="L11" s="67">
        <v>0.09</v>
      </c>
      <c r="M11" s="67">
        <f>K11*L11</f>
        <v>6.21</v>
      </c>
      <c r="N11" s="67"/>
      <c r="O11" s="63"/>
      <c r="P11" s="207"/>
      <c r="Q11" s="208"/>
      <c r="R11" s="78" t="s">
        <v>459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78">
        <v>342</v>
      </c>
      <c r="C12" s="207"/>
      <c r="D12" s="208"/>
      <c r="E12" s="209" t="s">
        <v>308</v>
      </c>
      <c r="F12" s="210"/>
      <c r="G12" s="210"/>
      <c r="H12" s="211"/>
      <c r="I12" s="74">
        <v>796</v>
      </c>
      <c r="J12" s="83">
        <v>796</v>
      </c>
      <c r="K12" s="55">
        <v>101</v>
      </c>
      <c r="L12" s="67">
        <v>0.17</v>
      </c>
      <c r="M12" s="67">
        <f>K12*L12</f>
        <v>17.170000000000002</v>
      </c>
      <c r="N12" s="67"/>
      <c r="O12" s="63"/>
      <c r="P12" s="207"/>
      <c r="Q12" s="208"/>
      <c r="R12" s="78" t="s">
        <v>459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343</v>
      </c>
      <c r="C13" s="207"/>
      <c r="D13" s="208"/>
      <c r="E13" s="209" t="s">
        <v>309</v>
      </c>
      <c r="F13" s="210"/>
      <c r="G13" s="210"/>
      <c r="H13" s="211"/>
      <c r="I13" s="74">
        <v>796</v>
      </c>
      <c r="J13" s="83"/>
      <c r="K13" s="55">
        <v>86</v>
      </c>
      <c r="L13" s="67">
        <v>0.27600000000000002</v>
      </c>
      <c r="M13" s="67">
        <f>K13*L13</f>
        <v>23.736000000000001</v>
      </c>
      <c r="N13" s="67">
        <v>11.5</v>
      </c>
      <c r="O13" s="63"/>
      <c r="P13" s="207"/>
      <c r="Q13" s="208"/>
      <c r="R13" s="78" t="s">
        <v>459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344</v>
      </c>
      <c r="C14" s="207"/>
      <c r="D14" s="208"/>
      <c r="E14" s="209" t="s">
        <v>310</v>
      </c>
      <c r="F14" s="210"/>
      <c r="G14" s="210"/>
      <c r="H14" s="211"/>
      <c r="I14" s="74">
        <v>796</v>
      </c>
      <c r="J14" s="83">
        <v>796</v>
      </c>
      <c r="K14" s="55">
        <v>17</v>
      </c>
      <c r="L14" s="67">
        <v>0.46450000000000002</v>
      </c>
      <c r="M14" s="67">
        <f>K14*L14</f>
        <v>7.8965000000000005</v>
      </c>
      <c r="N14" s="67"/>
      <c r="O14" s="63"/>
      <c r="P14" s="207"/>
      <c r="Q14" s="208"/>
      <c r="R14" s="78" t="s">
        <v>459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345</v>
      </c>
      <c r="C15" s="207"/>
      <c r="D15" s="208"/>
      <c r="E15" s="209" t="s">
        <v>311</v>
      </c>
      <c r="F15" s="210"/>
      <c r="G15" s="210"/>
      <c r="H15" s="211"/>
      <c r="I15" s="43" t="s">
        <v>41</v>
      </c>
      <c r="J15" s="44"/>
      <c r="K15" s="55">
        <v>21</v>
      </c>
      <c r="L15" s="67">
        <v>0.41</v>
      </c>
      <c r="M15" s="67">
        <v>8.5500000000000007</v>
      </c>
      <c r="N15" s="67">
        <v>1170</v>
      </c>
      <c r="O15" s="63"/>
      <c r="P15" s="207"/>
      <c r="Q15" s="208"/>
      <c r="R15" s="78" t="s">
        <v>459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63"/>
      <c r="C16" s="207"/>
      <c r="D16" s="208"/>
      <c r="E16" s="209"/>
      <c r="F16" s="210"/>
      <c r="G16" s="210"/>
      <c r="H16" s="211"/>
      <c r="I16" s="43"/>
      <c r="J16" s="44"/>
      <c r="K16" s="55"/>
      <c r="L16" s="67"/>
      <c r="M16" s="67"/>
      <c r="N16" s="67"/>
      <c r="O16" s="63"/>
      <c r="P16" s="207"/>
      <c r="Q16" s="208"/>
      <c r="R16" s="63"/>
      <c r="S16" s="63"/>
      <c r="T16" s="63"/>
      <c r="U16" s="63"/>
      <c r="V16" s="63"/>
    </row>
    <row r="17" spans="1:24" ht="22.5" customHeight="1" x14ac:dyDescent="0.25">
      <c r="A17" s="40">
        <v>9</v>
      </c>
      <c r="B17" s="63"/>
      <c r="C17" s="207"/>
      <c r="D17" s="208"/>
      <c r="E17" s="233" t="s">
        <v>444</v>
      </c>
      <c r="F17" s="234"/>
      <c r="G17" s="234"/>
      <c r="H17" s="235"/>
      <c r="I17" s="43" t="s">
        <v>429</v>
      </c>
      <c r="J17" s="44"/>
      <c r="K17" s="55" t="s">
        <v>424</v>
      </c>
      <c r="L17" s="67" t="s">
        <v>424</v>
      </c>
      <c r="M17" s="165">
        <f>M19+M20+M21+M22+M23+M24+'26'!M9+'26'!M10+'26'!M11:N11+'26'!M12+'26'!M13+'26'!M14+'26'!M15+'26'!M16+'26'!M17</f>
        <v>40.556000000000004</v>
      </c>
      <c r="N17" s="67"/>
      <c r="O17" s="63"/>
      <c r="P17" s="207"/>
      <c r="Q17" s="208"/>
      <c r="R17" s="63"/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63"/>
      <c r="C18" s="207"/>
      <c r="D18" s="208"/>
      <c r="E18" s="209" t="s">
        <v>449</v>
      </c>
      <c r="F18" s="210"/>
      <c r="G18" s="210"/>
      <c r="H18" s="211"/>
      <c r="I18" s="43"/>
      <c r="J18" s="44"/>
      <c r="K18" s="55"/>
      <c r="L18" s="67"/>
      <c r="M18" s="67"/>
      <c r="N18" s="67"/>
      <c r="O18" s="63"/>
      <c r="P18" s="207"/>
      <c r="Q18" s="208"/>
      <c r="R18" s="63"/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349</v>
      </c>
      <c r="C19" s="207"/>
      <c r="D19" s="208"/>
      <c r="E19" s="209" t="s">
        <v>312</v>
      </c>
      <c r="F19" s="210"/>
      <c r="G19" s="210"/>
      <c r="H19" s="211"/>
      <c r="I19" s="74">
        <v>796</v>
      </c>
      <c r="J19" s="83"/>
      <c r="K19" s="55">
        <v>18</v>
      </c>
      <c r="L19" s="67">
        <v>8.4000000000000005E-2</v>
      </c>
      <c r="M19" s="67">
        <f>K19*L19</f>
        <v>1.512</v>
      </c>
      <c r="N19" s="67"/>
      <c r="O19" s="78"/>
      <c r="P19" s="207"/>
      <c r="Q19" s="208"/>
      <c r="R19" s="78" t="s">
        <v>460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350</v>
      </c>
      <c r="C20" s="207"/>
      <c r="D20" s="208"/>
      <c r="E20" s="209" t="s">
        <v>313</v>
      </c>
      <c r="F20" s="210"/>
      <c r="G20" s="210"/>
      <c r="H20" s="211"/>
      <c r="I20" s="43" t="s">
        <v>41</v>
      </c>
      <c r="J20" s="44"/>
      <c r="K20" s="55">
        <v>4</v>
      </c>
      <c r="L20" s="67">
        <v>0.77200000000000002</v>
      </c>
      <c r="M20" s="67">
        <f>K20*L20</f>
        <v>3.0880000000000001</v>
      </c>
      <c r="N20" s="67">
        <v>850</v>
      </c>
      <c r="O20" s="78"/>
      <c r="P20" s="207"/>
      <c r="Q20" s="208"/>
      <c r="R20" s="78" t="s">
        <v>460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78">
        <v>351</v>
      </c>
      <c r="C21" s="207"/>
      <c r="D21" s="208"/>
      <c r="E21" s="209" t="s">
        <v>314</v>
      </c>
      <c r="F21" s="210"/>
      <c r="G21" s="210"/>
      <c r="H21" s="211"/>
      <c r="I21" s="43" t="s">
        <v>41</v>
      </c>
      <c r="J21" s="44"/>
      <c r="K21" s="55">
        <v>2</v>
      </c>
      <c r="L21" s="67">
        <v>0.16600000000000001</v>
      </c>
      <c r="M21" s="67">
        <f>K21*L21</f>
        <v>0.33200000000000002</v>
      </c>
      <c r="N21" s="67"/>
      <c r="O21" s="78"/>
      <c r="P21" s="207"/>
      <c r="Q21" s="208"/>
      <c r="R21" s="78" t="s">
        <v>460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352</v>
      </c>
      <c r="C22" s="207"/>
      <c r="D22" s="208"/>
      <c r="E22" s="209" t="s">
        <v>315</v>
      </c>
      <c r="F22" s="210"/>
      <c r="G22" s="210"/>
      <c r="H22" s="211"/>
      <c r="I22" s="43" t="s">
        <v>41</v>
      </c>
      <c r="J22" s="44"/>
      <c r="K22" s="55">
        <v>3</v>
      </c>
      <c r="L22" s="67">
        <v>1.0920000000000001</v>
      </c>
      <c r="M22" s="67">
        <f>K22*L22</f>
        <v>3.2760000000000002</v>
      </c>
      <c r="N22" s="67"/>
      <c r="O22" s="78"/>
      <c r="P22" s="207"/>
      <c r="Q22" s="208"/>
      <c r="R22" s="78" t="s">
        <v>460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78">
        <v>353</v>
      </c>
      <c r="C23" s="207"/>
      <c r="D23" s="208"/>
      <c r="E23" s="209" t="s">
        <v>316</v>
      </c>
      <c r="F23" s="210"/>
      <c r="G23" s="210"/>
      <c r="H23" s="211"/>
      <c r="I23" s="43" t="s">
        <v>41</v>
      </c>
      <c r="J23" s="44"/>
      <c r="K23" s="55">
        <v>1</v>
      </c>
      <c r="L23" s="67" t="s">
        <v>424</v>
      </c>
      <c r="M23" s="67">
        <v>1.425</v>
      </c>
      <c r="N23" s="67">
        <v>1176</v>
      </c>
      <c r="O23" s="78"/>
      <c r="P23" s="207"/>
      <c r="Q23" s="208"/>
      <c r="R23" s="78" t="s">
        <v>460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79">
        <v>354</v>
      </c>
      <c r="C24" s="221"/>
      <c r="D24" s="222"/>
      <c r="E24" s="223" t="s">
        <v>317</v>
      </c>
      <c r="F24" s="224"/>
      <c r="G24" s="224"/>
      <c r="H24" s="225"/>
      <c r="I24" s="46" t="s">
        <v>41</v>
      </c>
      <c r="J24" s="84"/>
      <c r="K24" s="56">
        <v>1</v>
      </c>
      <c r="L24" s="80" t="s">
        <v>424</v>
      </c>
      <c r="M24" s="90">
        <v>2.7690000000000001</v>
      </c>
      <c r="N24" s="91"/>
      <c r="O24" s="79"/>
      <c r="P24" s="221"/>
      <c r="Q24" s="222"/>
      <c r="R24" s="79" t="s">
        <v>460</v>
      </c>
      <c r="S24" s="64"/>
      <c r="T24" s="64"/>
      <c r="U24" s="64"/>
      <c r="V24" s="64"/>
    </row>
    <row r="25" spans="1:24" ht="22.5" customHeight="1" x14ac:dyDescent="0.25">
      <c r="M25" s="97"/>
    </row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4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8" sqref="M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73">
        <v>1</v>
      </c>
      <c r="B7" s="73">
        <v>2</v>
      </c>
      <c r="C7" s="205">
        <v>3</v>
      </c>
      <c r="D7" s="205"/>
      <c r="E7" s="205">
        <v>4</v>
      </c>
      <c r="F7" s="205"/>
      <c r="G7" s="205"/>
      <c r="H7" s="205"/>
      <c r="I7" s="73">
        <v>5</v>
      </c>
      <c r="J7" s="205">
        <v>6</v>
      </c>
      <c r="K7" s="205"/>
      <c r="L7" s="73">
        <v>7</v>
      </c>
      <c r="M7" s="73">
        <v>8</v>
      </c>
      <c r="N7" s="205">
        <v>9</v>
      </c>
      <c r="O7" s="205"/>
      <c r="P7" s="205"/>
      <c r="Q7" s="73">
        <v>10</v>
      </c>
      <c r="R7" s="73">
        <v>11</v>
      </c>
      <c r="S7" s="73">
        <v>12</v>
      </c>
      <c r="T7" s="73">
        <v>13</v>
      </c>
      <c r="U7" s="73">
        <v>14</v>
      </c>
      <c r="V7" s="73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73"/>
      <c r="M8" s="205"/>
      <c r="N8" s="205"/>
      <c r="O8" s="205"/>
      <c r="P8" s="205"/>
      <c r="Q8" s="205"/>
      <c r="R8" s="73"/>
      <c r="S8" s="73"/>
      <c r="T8" s="73"/>
      <c r="U8" s="73"/>
      <c r="V8" s="73"/>
    </row>
    <row r="9" spans="1:22" x14ac:dyDescent="0.25">
      <c r="A9" s="39">
        <v>1</v>
      </c>
      <c r="B9" s="78">
        <v>355</v>
      </c>
      <c r="C9" s="207"/>
      <c r="D9" s="208"/>
      <c r="E9" s="209" t="s">
        <v>318</v>
      </c>
      <c r="F9" s="218"/>
      <c r="G9" s="218"/>
      <c r="H9" s="219"/>
      <c r="I9" s="43" t="s">
        <v>41</v>
      </c>
      <c r="J9" s="44"/>
      <c r="K9" s="55">
        <v>1</v>
      </c>
      <c r="L9" s="67" t="s">
        <v>424</v>
      </c>
      <c r="M9" s="227">
        <v>2.141</v>
      </c>
      <c r="N9" s="228"/>
      <c r="O9" s="76"/>
      <c r="P9" s="212"/>
      <c r="Q9" s="212"/>
      <c r="R9" s="78" t="s">
        <v>460</v>
      </c>
      <c r="S9" s="76"/>
      <c r="T9" s="76"/>
      <c r="U9" s="76"/>
      <c r="V9" s="76"/>
    </row>
    <row r="10" spans="1:22" ht="22.5" customHeight="1" x14ac:dyDescent="0.25">
      <c r="A10" s="40">
        <v>2</v>
      </c>
      <c r="B10" s="78">
        <v>356</v>
      </c>
      <c r="C10" s="220"/>
      <c r="D10" s="220"/>
      <c r="E10" s="209" t="s">
        <v>319</v>
      </c>
      <c r="F10" s="218"/>
      <c r="G10" s="218"/>
      <c r="H10" s="219"/>
      <c r="I10" s="43" t="s">
        <v>41</v>
      </c>
      <c r="J10" s="44"/>
      <c r="K10" s="55">
        <v>2</v>
      </c>
      <c r="L10" s="67">
        <v>4.3090000000000002</v>
      </c>
      <c r="M10" s="229">
        <f>K10*L10</f>
        <v>8.6180000000000003</v>
      </c>
      <c r="N10" s="229"/>
      <c r="O10" s="78"/>
      <c r="P10" s="207"/>
      <c r="Q10" s="208"/>
      <c r="R10" s="78" t="s">
        <v>460</v>
      </c>
      <c r="S10" s="78"/>
      <c r="T10" s="78"/>
      <c r="U10" s="78"/>
      <c r="V10" s="78"/>
    </row>
    <row r="11" spans="1:22" ht="22.5" customHeight="1" x14ac:dyDescent="0.25">
      <c r="A11" s="40">
        <v>3</v>
      </c>
      <c r="B11" s="85">
        <v>357</v>
      </c>
      <c r="C11" s="232"/>
      <c r="D11" s="232"/>
      <c r="E11" s="233" t="s">
        <v>320</v>
      </c>
      <c r="F11" s="234"/>
      <c r="G11" s="234"/>
      <c r="H11" s="235"/>
      <c r="I11" s="230">
        <v>796</v>
      </c>
      <c r="J11" s="230"/>
      <c r="K11" s="86">
        <v>2</v>
      </c>
      <c r="L11" s="87">
        <v>0.26900000000000002</v>
      </c>
      <c r="M11" s="231">
        <f>K11*L11</f>
        <v>0.53800000000000003</v>
      </c>
      <c r="N11" s="231"/>
      <c r="O11" s="78"/>
      <c r="P11" s="207"/>
      <c r="Q11" s="208"/>
      <c r="R11" s="78" t="s">
        <v>460</v>
      </c>
      <c r="S11" s="78"/>
      <c r="T11" s="78"/>
      <c r="U11" s="78"/>
      <c r="V11" s="78"/>
    </row>
    <row r="12" spans="1:22" ht="22.5" customHeight="1" x14ac:dyDescent="0.25">
      <c r="A12" s="40">
        <v>4</v>
      </c>
      <c r="B12" s="78">
        <v>358</v>
      </c>
      <c r="C12" s="207"/>
      <c r="D12" s="208"/>
      <c r="E12" s="209" t="s">
        <v>321</v>
      </c>
      <c r="F12" s="210"/>
      <c r="G12" s="210"/>
      <c r="H12" s="211"/>
      <c r="I12" s="74">
        <v>796</v>
      </c>
      <c r="J12" s="75"/>
      <c r="K12" s="55">
        <v>2</v>
      </c>
      <c r="L12" s="67">
        <v>0.64400000000000002</v>
      </c>
      <c r="M12" s="81">
        <f>K12*L12</f>
        <v>1.288</v>
      </c>
      <c r="N12" s="82"/>
      <c r="O12" s="78"/>
      <c r="P12" s="207"/>
      <c r="Q12" s="208"/>
      <c r="R12" s="78" t="s">
        <v>460</v>
      </c>
      <c r="S12" s="78"/>
      <c r="T12" s="78"/>
      <c r="U12" s="78"/>
      <c r="V12" s="78"/>
    </row>
    <row r="13" spans="1:22" ht="22.5" customHeight="1" x14ac:dyDescent="0.25">
      <c r="A13" s="40">
        <v>5</v>
      </c>
      <c r="B13" s="78">
        <v>359</v>
      </c>
      <c r="C13" s="207"/>
      <c r="D13" s="208"/>
      <c r="E13" s="209" t="s">
        <v>322</v>
      </c>
      <c r="F13" s="210"/>
      <c r="G13" s="210"/>
      <c r="H13" s="211"/>
      <c r="I13" s="74">
        <v>796</v>
      </c>
      <c r="J13" s="83"/>
      <c r="K13" s="55">
        <v>1</v>
      </c>
      <c r="L13" s="67" t="s">
        <v>424</v>
      </c>
      <c r="M13" s="67">
        <v>0.72499999999999998</v>
      </c>
      <c r="N13" s="67"/>
      <c r="O13" s="78"/>
      <c r="P13" s="207"/>
      <c r="Q13" s="208"/>
      <c r="R13" s="78" t="s">
        <v>460</v>
      </c>
      <c r="S13" s="78"/>
      <c r="T13" s="78"/>
      <c r="U13" s="78"/>
      <c r="V13" s="78"/>
    </row>
    <row r="14" spans="1:22" ht="22.5" customHeight="1" x14ac:dyDescent="0.25">
      <c r="A14" s="40">
        <v>6</v>
      </c>
      <c r="B14" s="78">
        <v>360</v>
      </c>
      <c r="C14" s="207"/>
      <c r="D14" s="208"/>
      <c r="E14" s="209" t="s">
        <v>323</v>
      </c>
      <c r="F14" s="210"/>
      <c r="G14" s="210"/>
      <c r="H14" s="211"/>
      <c r="I14" s="43" t="s">
        <v>41</v>
      </c>
      <c r="J14" s="44"/>
      <c r="K14" s="55">
        <v>2</v>
      </c>
      <c r="L14" s="67">
        <v>0.70499999999999996</v>
      </c>
      <c r="M14" s="67">
        <f>K14*L14</f>
        <v>1.41</v>
      </c>
      <c r="N14" s="67"/>
      <c r="O14" s="78"/>
      <c r="P14" s="207"/>
      <c r="Q14" s="208"/>
      <c r="R14" s="78" t="s">
        <v>460</v>
      </c>
      <c r="S14" s="78"/>
      <c r="T14" s="78"/>
      <c r="U14" s="78"/>
      <c r="V14" s="78"/>
    </row>
    <row r="15" spans="1:22" ht="22.5" customHeight="1" x14ac:dyDescent="0.25">
      <c r="A15" s="40">
        <v>7</v>
      </c>
      <c r="B15" s="78">
        <v>361</v>
      </c>
      <c r="C15" s="207"/>
      <c r="D15" s="208"/>
      <c r="E15" s="209" t="s">
        <v>324</v>
      </c>
      <c r="F15" s="218"/>
      <c r="G15" s="218"/>
      <c r="H15" s="219"/>
      <c r="I15" s="74">
        <v>796</v>
      </c>
      <c r="J15" s="83">
        <v>796</v>
      </c>
      <c r="K15" s="55">
        <v>3</v>
      </c>
      <c r="L15" s="67">
        <v>1.4219999999999999</v>
      </c>
      <c r="M15" s="67">
        <f>K15*L15</f>
        <v>4.266</v>
      </c>
      <c r="N15" s="67">
        <v>11.5</v>
      </c>
      <c r="O15" s="78"/>
      <c r="P15" s="207"/>
      <c r="Q15" s="208"/>
      <c r="R15" s="78" t="s">
        <v>460</v>
      </c>
      <c r="S15" s="78"/>
      <c r="T15" s="78"/>
      <c r="U15" s="78"/>
      <c r="V15" s="78"/>
    </row>
    <row r="16" spans="1:22" ht="22.5" customHeight="1" x14ac:dyDescent="0.25">
      <c r="A16" s="40">
        <v>8</v>
      </c>
      <c r="B16" s="78">
        <v>362</v>
      </c>
      <c r="C16" s="207"/>
      <c r="D16" s="208"/>
      <c r="E16" s="209" t="s">
        <v>325</v>
      </c>
      <c r="F16" s="210"/>
      <c r="G16" s="210"/>
      <c r="H16" s="211"/>
      <c r="I16" s="74">
        <v>796</v>
      </c>
      <c r="J16" s="83"/>
      <c r="K16" s="55">
        <v>2</v>
      </c>
      <c r="L16" s="67">
        <v>3.4</v>
      </c>
      <c r="M16" s="67">
        <v>6.8</v>
      </c>
      <c r="N16" s="67"/>
      <c r="O16" s="78"/>
      <c r="P16" s="207"/>
      <c r="Q16" s="208"/>
      <c r="R16" s="78" t="s">
        <v>460</v>
      </c>
      <c r="S16" s="78"/>
      <c r="T16" s="78"/>
      <c r="U16" s="78"/>
      <c r="V16" s="78"/>
    </row>
    <row r="17" spans="1:24" ht="22.5" customHeight="1" x14ac:dyDescent="0.25">
      <c r="A17" s="40">
        <v>9</v>
      </c>
      <c r="B17" s="78">
        <v>363</v>
      </c>
      <c r="C17" s="207"/>
      <c r="D17" s="208"/>
      <c r="E17" s="209" t="s">
        <v>472</v>
      </c>
      <c r="F17" s="218"/>
      <c r="G17" s="218"/>
      <c r="H17" s="219"/>
      <c r="I17" s="43" t="s">
        <v>41</v>
      </c>
      <c r="J17" s="44"/>
      <c r="K17" s="55">
        <v>8</v>
      </c>
      <c r="L17" s="110">
        <v>0.29599999999999999</v>
      </c>
      <c r="M17" s="229">
        <f>K17*L17</f>
        <v>2.3679999999999999</v>
      </c>
      <c r="N17" s="229"/>
      <c r="O17" s="104"/>
      <c r="P17" s="207"/>
      <c r="Q17" s="208"/>
      <c r="R17" s="104" t="s">
        <v>460</v>
      </c>
      <c r="S17" s="78"/>
      <c r="T17" s="78"/>
      <c r="U17" s="78"/>
      <c r="V17" s="78"/>
      <c r="X17" s="45"/>
    </row>
    <row r="18" spans="1:24" ht="22.5" customHeight="1" x14ac:dyDescent="0.25">
      <c r="A18" s="40">
        <v>10</v>
      </c>
      <c r="B18" s="78"/>
      <c r="C18" s="207"/>
      <c r="D18" s="208"/>
      <c r="E18" s="233" t="s">
        <v>445</v>
      </c>
      <c r="F18" s="234"/>
      <c r="G18" s="234"/>
      <c r="H18" s="235"/>
      <c r="I18" s="43" t="s">
        <v>429</v>
      </c>
      <c r="J18" s="44"/>
      <c r="K18" s="55" t="s">
        <v>424</v>
      </c>
      <c r="L18" s="67" t="s">
        <v>424</v>
      </c>
      <c r="M18" s="165">
        <f>M20+M21+M22+M23+M24</f>
        <v>139.74</v>
      </c>
      <c r="N18" s="67"/>
      <c r="O18" s="78"/>
      <c r="P18" s="207"/>
      <c r="Q18" s="208"/>
      <c r="R18" s="78"/>
      <c r="S18" s="78"/>
      <c r="T18" s="78"/>
      <c r="U18" s="78"/>
      <c r="V18" s="78"/>
    </row>
    <row r="19" spans="1:24" ht="22.5" customHeight="1" x14ac:dyDescent="0.25">
      <c r="A19" s="40">
        <v>11</v>
      </c>
      <c r="B19" s="78"/>
      <c r="C19" s="207"/>
      <c r="D19" s="208"/>
      <c r="E19" s="209" t="s">
        <v>449</v>
      </c>
      <c r="F19" s="210"/>
      <c r="G19" s="210"/>
      <c r="H19" s="211"/>
      <c r="I19" s="43"/>
      <c r="J19" s="44"/>
      <c r="K19" s="55"/>
      <c r="L19" s="67"/>
      <c r="M19" s="67"/>
      <c r="N19" s="67"/>
      <c r="O19" s="78"/>
      <c r="P19" s="207"/>
      <c r="Q19" s="208"/>
      <c r="R19" s="78"/>
      <c r="S19" s="78"/>
      <c r="T19" s="78"/>
      <c r="U19" s="78"/>
      <c r="V19" s="78"/>
    </row>
    <row r="20" spans="1:24" ht="22.5" customHeight="1" x14ac:dyDescent="0.25">
      <c r="A20" s="40">
        <v>12</v>
      </c>
      <c r="B20" s="78">
        <v>365</v>
      </c>
      <c r="C20" s="207"/>
      <c r="D20" s="208"/>
      <c r="E20" s="209" t="s">
        <v>326</v>
      </c>
      <c r="F20" s="210"/>
      <c r="G20" s="210"/>
      <c r="H20" s="211"/>
      <c r="I20" s="74">
        <v>796</v>
      </c>
      <c r="J20" s="83">
        <v>796</v>
      </c>
      <c r="K20" s="55">
        <v>2</v>
      </c>
      <c r="L20" s="67">
        <v>1.4950000000000001</v>
      </c>
      <c r="M20" s="67">
        <f>K20*L20</f>
        <v>2.99</v>
      </c>
      <c r="N20" s="67">
        <v>2.99</v>
      </c>
      <c r="O20" s="78"/>
      <c r="P20" s="207"/>
      <c r="Q20" s="208"/>
      <c r="R20" s="78" t="s">
        <v>460</v>
      </c>
      <c r="S20" s="78"/>
      <c r="T20" s="78"/>
      <c r="U20" s="78"/>
      <c r="V20" s="78"/>
    </row>
    <row r="21" spans="1:24" ht="22.5" customHeight="1" x14ac:dyDescent="0.25">
      <c r="A21" s="40">
        <v>13</v>
      </c>
      <c r="B21" s="78">
        <v>366</v>
      </c>
      <c r="C21" s="207"/>
      <c r="D21" s="208"/>
      <c r="E21" s="209" t="s">
        <v>327</v>
      </c>
      <c r="F21" s="210"/>
      <c r="G21" s="210"/>
      <c r="H21" s="211"/>
      <c r="I21" s="43" t="s">
        <v>41</v>
      </c>
      <c r="J21" s="44"/>
      <c r="K21" s="55">
        <v>2</v>
      </c>
      <c r="L21" s="67">
        <v>0.60799999999999998</v>
      </c>
      <c r="M21" s="67">
        <f>K21*L21</f>
        <v>1.216</v>
      </c>
      <c r="N21" s="67">
        <v>1.22</v>
      </c>
      <c r="O21" s="78"/>
      <c r="P21" s="220"/>
      <c r="Q21" s="220"/>
      <c r="R21" s="78" t="s">
        <v>460</v>
      </c>
      <c r="S21" s="78"/>
      <c r="T21" s="78"/>
      <c r="U21" s="78"/>
      <c r="V21" s="78"/>
    </row>
    <row r="22" spans="1:24" ht="22.5" customHeight="1" x14ac:dyDescent="0.25">
      <c r="A22" s="40">
        <v>14</v>
      </c>
      <c r="B22" s="78">
        <v>367</v>
      </c>
      <c r="C22" s="207"/>
      <c r="D22" s="208"/>
      <c r="E22" s="209" t="s">
        <v>328</v>
      </c>
      <c r="F22" s="210"/>
      <c r="G22" s="210"/>
      <c r="H22" s="211"/>
      <c r="I22" s="74">
        <v>796</v>
      </c>
      <c r="J22" s="83"/>
      <c r="K22" s="55">
        <v>37</v>
      </c>
      <c r="L22" s="67">
        <v>1.6759999999999999</v>
      </c>
      <c r="M22" s="67">
        <f>K22*L22</f>
        <v>62.012</v>
      </c>
      <c r="N22" s="67">
        <v>58.66</v>
      </c>
      <c r="O22" s="78"/>
      <c r="P22" s="220"/>
      <c r="Q22" s="220"/>
      <c r="R22" s="78" t="s">
        <v>460</v>
      </c>
      <c r="S22" s="78"/>
      <c r="T22" s="78"/>
      <c r="U22" s="78"/>
      <c r="V22" s="78"/>
    </row>
    <row r="23" spans="1:24" ht="22.5" customHeight="1" x14ac:dyDescent="0.25">
      <c r="A23" s="40">
        <v>15</v>
      </c>
      <c r="B23" s="78">
        <v>368</v>
      </c>
      <c r="C23" s="207"/>
      <c r="D23" s="208"/>
      <c r="E23" s="209" t="s">
        <v>329</v>
      </c>
      <c r="F23" s="210"/>
      <c r="G23" s="210"/>
      <c r="H23" s="211"/>
      <c r="I23" s="43" t="s">
        <v>41</v>
      </c>
      <c r="J23" s="44"/>
      <c r="K23" s="55">
        <v>18</v>
      </c>
      <c r="L23" s="67">
        <v>2.8690000000000002</v>
      </c>
      <c r="M23" s="67">
        <f>K23*L23</f>
        <v>51.642000000000003</v>
      </c>
      <c r="N23" s="67">
        <v>51.64</v>
      </c>
      <c r="O23" s="78"/>
      <c r="P23" s="220"/>
      <c r="Q23" s="220"/>
      <c r="R23" s="78" t="s">
        <v>460</v>
      </c>
      <c r="S23" s="78"/>
      <c r="T23" s="78"/>
      <c r="U23" s="78"/>
      <c r="V23" s="78"/>
    </row>
    <row r="24" spans="1:24" ht="22.5" customHeight="1" thickBot="1" x14ac:dyDescent="0.3">
      <c r="A24" s="41">
        <v>16</v>
      </c>
      <c r="B24" s="79">
        <v>369</v>
      </c>
      <c r="C24" s="221"/>
      <c r="D24" s="222"/>
      <c r="E24" s="223" t="s">
        <v>330</v>
      </c>
      <c r="F24" s="224"/>
      <c r="G24" s="224"/>
      <c r="H24" s="225"/>
      <c r="I24" s="46" t="s">
        <v>41</v>
      </c>
      <c r="J24" s="84"/>
      <c r="K24" s="56">
        <v>5</v>
      </c>
      <c r="L24" s="80">
        <v>4.3760000000000003</v>
      </c>
      <c r="M24" s="80">
        <f>K24*L24</f>
        <v>21.880000000000003</v>
      </c>
      <c r="N24" s="67">
        <v>21.88</v>
      </c>
      <c r="O24" s="79"/>
      <c r="P24" s="226"/>
      <c r="Q24" s="226"/>
      <c r="R24" s="79" t="s">
        <v>460</v>
      </c>
      <c r="S24" s="79"/>
      <c r="T24" s="79"/>
      <c r="U24" s="79"/>
      <c r="V24" s="79"/>
    </row>
    <row r="25" spans="1:24" ht="22.5" customHeight="1" x14ac:dyDescent="0.25">
      <c r="M25" s="97"/>
    </row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97">
        <f>M17+M16+M15+M14+M13+M12+M11+M10+M9</f>
        <v>28.153999999999996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M17:N17"/>
    <mergeCell ref="E21:H21"/>
    <mergeCell ref="P21:Q21"/>
    <mergeCell ref="C18:D18"/>
    <mergeCell ref="E18:H18"/>
    <mergeCell ref="P18:Q18"/>
    <mergeCell ref="C19:D19"/>
    <mergeCell ref="E19:H19"/>
    <mergeCell ref="P19:Q19"/>
    <mergeCell ref="C24:D24"/>
    <mergeCell ref="E24:H24"/>
    <mergeCell ref="P24:Q24"/>
    <mergeCell ref="M10:N10"/>
    <mergeCell ref="I11:J11"/>
    <mergeCell ref="M11:N11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  <mergeCell ref="C21:D21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3" zoomScaleNormal="100" zoomScaleSheetLayoutView="90" workbookViewId="0">
      <selection activeCell="M10" sqref="M1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61"/>
      <c r="C9" s="212"/>
      <c r="D9" s="212"/>
      <c r="E9" s="242" t="s">
        <v>446</v>
      </c>
      <c r="F9" s="243"/>
      <c r="G9" s="243"/>
      <c r="H9" s="244"/>
      <c r="I9" s="43" t="s">
        <v>429</v>
      </c>
      <c r="J9" s="44"/>
      <c r="K9" s="55" t="s">
        <v>424</v>
      </c>
      <c r="L9" s="67" t="s">
        <v>424</v>
      </c>
      <c r="M9" s="251">
        <f>M11+M12+M13+M14+M15+M16+M17+M18+M19+M20+M21+M22+M23+M24</f>
        <v>193.72400000000002</v>
      </c>
      <c r="N9" s="251"/>
      <c r="O9" s="61"/>
      <c r="P9" s="212"/>
      <c r="Q9" s="212"/>
      <c r="R9" s="61"/>
      <c r="S9" s="61"/>
      <c r="T9" s="61"/>
      <c r="U9" s="61"/>
      <c r="V9" s="61"/>
    </row>
    <row r="10" spans="1:22" ht="22.5" customHeight="1" x14ac:dyDescent="0.25">
      <c r="A10" s="40">
        <v>2</v>
      </c>
      <c r="B10" s="63"/>
      <c r="C10" s="207"/>
      <c r="D10" s="208"/>
      <c r="E10" s="209" t="s">
        <v>447</v>
      </c>
      <c r="F10" s="210"/>
      <c r="G10" s="210"/>
      <c r="H10" s="211"/>
      <c r="I10" s="59"/>
      <c r="J10" s="60"/>
      <c r="K10" s="55"/>
      <c r="L10" s="67"/>
      <c r="M10" s="70"/>
      <c r="N10" s="71"/>
      <c r="O10" s="63"/>
      <c r="P10" s="207"/>
      <c r="Q10" s="208"/>
      <c r="R10" s="63"/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375</v>
      </c>
      <c r="C11" s="207"/>
      <c r="D11" s="208"/>
      <c r="E11" s="209" t="s">
        <v>331</v>
      </c>
      <c r="F11" s="210"/>
      <c r="G11" s="210"/>
      <c r="H11" s="211"/>
      <c r="I11" s="43" t="s">
        <v>41</v>
      </c>
      <c r="J11" s="44"/>
      <c r="K11" s="55">
        <v>2</v>
      </c>
      <c r="L11" s="67">
        <v>10.45</v>
      </c>
      <c r="M11" s="67">
        <v>20.9</v>
      </c>
      <c r="N11" s="67"/>
      <c r="O11" s="63"/>
      <c r="P11" s="207"/>
      <c r="Q11" s="208"/>
      <c r="R11" s="78" t="s">
        <v>461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78">
        <v>376</v>
      </c>
      <c r="C12" s="207"/>
      <c r="D12" s="208"/>
      <c r="E12" s="209" t="s">
        <v>332</v>
      </c>
      <c r="F12" s="210"/>
      <c r="G12" s="210"/>
      <c r="H12" s="211"/>
      <c r="I12" s="43" t="s">
        <v>41</v>
      </c>
      <c r="J12" s="44"/>
      <c r="K12" s="55">
        <v>1</v>
      </c>
      <c r="L12" s="67" t="s">
        <v>424</v>
      </c>
      <c r="M12" s="67">
        <v>5.4649999999999999</v>
      </c>
      <c r="N12" s="67">
        <v>1176</v>
      </c>
      <c r="O12" s="63"/>
      <c r="P12" s="207"/>
      <c r="Q12" s="208"/>
      <c r="R12" s="78" t="s">
        <v>461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377</v>
      </c>
      <c r="C13" s="207"/>
      <c r="D13" s="208"/>
      <c r="E13" s="209" t="s">
        <v>333</v>
      </c>
      <c r="F13" s="210"/>
      <c r="G13" s="210"/>
      <c r="H13" s="211"/>
      <c r="I13" s="43" t="s">
        <v>41</v>
      </c>
      <c r="J13" s="44"/>
      <c r="K13" s="55">
        <v>3</v>
      </c>
      <c r="L13" s="67">
        <v>1.026</v>
      </c>
      <c r="M13" s="81">
        <f>K13*L13</f>
        <v>3.0780000000000003</v>
      </c>
      <c r="N13" s="82"/>
      <c r="O13" s="63"/>
      <c r="P13" s="207"/>
      <c r="Q13" s="208"/>
      <c r="R13" s="78" t="s">
        <v>461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378</v>
      </c>
      <c r="C14" s="207"/>
      <c r="D14" s="208"/>
      <c r="E14" s="209" t="s">
        <v>334</v>
      </c>
      <c r="F14" s="218"/>
      <c r="G14" s="218"/>
      <c r="H14" s="219"/>
      <c r="I14" s="43" t="s">
        <v>41</v>
      </c>
      <c r="J14" s="44"/>
      <c r="K14" s="55">
        <v>1</v>
      </c>
      <c r="M14" s="227">
        <v>4.1440000000000001</v>
      </c>
      <c r="N14" s="228"/>
      <c r="O14" s="63"/>
      <c r="P14" s="207"/>
      <c r="Q14" s="208"/>
      <c r="R14" s="78" t="s">
        <v>461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379</v>
      </c>
      <c r="C15" s="220"/>
      <c r="D15" s="220"/>
      <c r="E15" s="209" t="s">
        <v>335</v>
      </c>
      <c r="F15" s="218"/>
      <c r="G15" s="218"/>
      <c r="H15" s="219"/>
      <c r="I15" s="43" t="s">
        <v>41</v>
      </c>
      <c r="J15" s="44"/>
      <c r="K15" s="55">
        <v>1</v>
      </c>
      <c r="L15" s="67" t="s">
        <v>424</v>
      </c>
      <c r="M15" s="229">
        <v>6.476</v>
      </c>
      <c r="N15" s="229"/>
      <c r="O15" s="63"/>
      <c r="P15" s="207"/>
      <c r="Q15" s="208"/>
      <c r="R15" s="78" t="s">
        <v>461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85"/>
      <c r="C16" s="232"/>
      <c r="D16" s="232"/>
      <c r="E16" s="233"/>
      <c r="F16" s="234"/>
      <c r="G16" s="234"/>
      <c r="H16" s="235"/>
      <c r="I16" s="230"/>
      <c r="J16" s="230"/>
      <c r="K16" s="86"/>
      <c r="L16" s="87"/>
      <c r="M16" s="231"/>
      <c r="N16" s="231"/>
      <c r="O16" s="63"/>
      <c r="P16" s="207"/>
      <c r="Q16" s="208"/>
      <c r="R16" s="78"/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381</v>
      </c>
      <c r="C17" s="207"/>
      <c r="D17" s="208"/>
      <c r="E17" s="209" t="s">
        <v>336</v>
      </c>
      <c r="F17" s="210"/>
      <c r="G17" s="210"/>
      <c r="H17" s="211"/>
      <c r="I17" s="74">
        <v>796</v>
      </c>
      <c r="J17" s="75"/>
      <c r="K17" s="55">
        <v>3</v>
      </c>
      <c r="L17" s="67">
        <v>8.7629999999999999</v>
      </c>
      <c r="M17" s="81">
        <f>K17*L17</f>
        <v>26.289000000000001</v>
      </c>
      <c r="N17" s="82"/>
      <c r="O17" s="63"/>
      <c r="P17" s="207"/>
      <c r="Q17" s="208"/>
      <c r="R17" s="78" t="s">
        <v>461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382</v>
      </c>
      <c r="C18" s="207"/>
      <c r="D18" s="208"/>
      <c r="E18" s="209" t="s">
        <v>337</v>
      </c>
      <c r="F18" s="210"/>
      <c r="G18" s="210"/>
      <c r="H18" s="211"/>
      <c r="I18" s="74">
        <v>796</v>
      </c>
      <c r="J18" s="83"/>
      <c r="K18" s="55">
        <v>2</v>
      </c>
      <c r="L18" s="67">
        <v>49.386000000000003</v>
      </c>
      <c r="M18" s="67">
        <f>K18*L18</f>
        <v>98.772000000000006</v>
      </c>
      <c r="N18" s="67"/>
      <c r="O18" s="63"/>
      <c r="P18" s="207"/>
      <c r="Q18" s="208"/>
      <c r="R18" s="78" t="s">
        <v>461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383</v>
      </c>
      <c r="C19" s="207"/>
      <c r="D19" s="208"/>
      <c r="E19" s="209" t="s">
        <v>338</v>
      </c>
      <c r="F19" s="210"/>
      <c r="G19" s="210"/>
      <c r="H19" s="211"/>
      <c r="I19" s="43" t="s">
        <v>41</v>
      </c>
      <c r="J19" s="44"/>
      <c r="K19" s="55">
        <v>2</v>
      </c>
      <c r="L19" s="67">
        <v>13.505000000000001</v>
      </c>
      <c r="M19" s="67">
        <f>K19*L19</f>
        <v>27.01</v>
      </c>
      <c r="N19" s="67"/>
      <c r="O19" s="63"/>
      <c r="P19" s="207"/>
      <c r="Q19" s="208"/>
      <c r="R19" s="78" t="s">
        <v>461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384</v>
      </c>
      <c r="C20" s="207"/>
      <c r="D20" s="208"/>
      <c r="E20" s="209" t="s">
        <v>339</v>
      </c>
      <c r="F20" s="218"/>
      <c r="G20" s="218"/>
      <c r="H20" s="219"/>
      <c r="I20" s="74">
        <v>796</v>
      </c>
      <c r="J20" s="83">
        <v>796</v>
      </c>
      <c r="K20" s="55">
        <v>2</v>
      </c>
      <c r="L20" s="67">
        <v>0.79500000000000004</v>
      </c>
      <c r="M20" s="67">
        <f>K20*L20</f>
        <v>1.59</v>
      </c>
      <c r="N20" s="67">
        <v>11.5</v>
      </c>
      <c r="O20" s="63"/>
      <c r="P20" s="207"/>
      <c r="Q20" s="208"/>
      <c r="R20" s="78" t="s">
        <v>461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63"/>
      <c r="C21" s="207"/>
      <c r="D21" s="208"/>
      <c r="E21" s="209"/>
      <c r="F21" s="210"/>
      <c r="G21" s="210"/>
      <c r="H21" s="211"/>
      <c r="I21" s="43"/>
      <c r="J21" s="44"/>
      <c r="K21" s="55"/>
      <c r="L21" s="67"/>
      <c r="M21" s="67"/>
      <c r="N21" s="67">
        <f>SUM(N11:N20)</f>
        <v>1187.5</v>
      </c>
      <c r="O21" s="63"/>
      <c r="P21" s="220"/>
      <c r="Q21" s="220"/>
      <c r="R21" s="63"/>
      <c r="S21" s="63"/>
      <c r="T21" s="63"/>
      <c r="U21" s="63"/>
      <c r="V21" s="63"/>
    </row>
    <row r="22" spans="1:24" ht="22.5" customHeight="1" x14ac:dyDescent="0.25">
      <c r="A22" s="40">
        <v>14</v>
      </c>
      <c r="B22" s="63"/>
      <c r="C22" s="207"/>
      <c r="D22" s="208"/>
      <c r="E22" s="209"/>
      <c r="F22" s="210"/>
      <c r="G22" s="210"/>
      <c r="H22" s="211"/>
      <c r="I22" s="43"/>
      <c r="J22" s="44"/>
      <c r="K22" s="55"/>
      <c r="L22" s="67"/>
      <c r="M22" s="70"/>
      <c r="N22" s="71"/>
      <c r="O22" s="63"/>
      <c r="P22" s="220"/>
      <c r="Q22" s="220"/>
      <c r="R22" s="63"/>
      <c r="S22" s="63"/>
      <c r="T22" s="63"/>
      <c r="U22" s="63"/>
      <c r="V22" s="63"/>
    </row>
    <row r="23" spans="1:24" ht="22.5" customHeight="1" x14ac:dyDescent="0.25">
      <c r="A23" s="40">
        <v>15</v>
      </c>
      <c r="B23" s="63"/>
      <c r="C23" s="207"/>
      <c r="D23" s="208"/>
      <c r="E23" s="209"/>
      <c r="F23" s="218"/>
      <c r="G23" s="218"/>
      <c r="H23" s="219"/>
      <c r="I23" s="43"/>
      <c r="J23" s="44"/>
      <c r="K23" s="55"/>
      <c r="L23" s="67"/>
      <c r="M23" s="227"/>
      <c r="N23" s="228"/>
      <c r="O23" s="63"/>
      <c r="P23" s="220"/>
      <c r="Q23" s="220"/>
      <c r="R23" s="63"/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64"/>
      <c r="C24" s="226"/>
      <c r="D24" s="226"/>
      <c r="E24" s="223"/>
      <c r="F24" s="236"/>
      <c r="G24" s="236"/>
      <c r="H24" s="237"/>
      <c r="I24" s="46"/>
      <c r="J24" s="44"/>
      <c r="K24" s="56"/>
      <c r="L24" s="72"/>
      <c r="M24" s="238"/>
      <c r="N24" s="238"/>
      <c r="O24" s="64"/>
      <c r="P24" s="226"/>
      <c r="Q24" s="226"/>
      <c r="R24" s="64"/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0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M14:N14"/>
    <mergeCell ref="M15:N15"/>
    <mergeCell ref="C16:D16"/>
    <mergeCell ref="E16:H16"/>
    <mergeCell ref="P16:Q16"/>
    <mergeCell ref="C17:D17"/>
    <mergeCell ref="E17:H17"/>
    <mergeCell ref="P17:Q17"/>
    <mergeCell ref="I16:J16"/>
    <mergeCell ref="M16:N16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18" sqref="M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61"/>
      <c r="C9" s="212"/>
      <c r="D9" s="212"/>
      <c r="E9" s="242" t="s">
        <v>448</v>
      </c>
      <c r="F9" s="243"/>
      <c r="G9" s="243"/>
      <c r="H9" s="244"/>
      <c r="I9" s="43" t="s">
        <v>429</v>
      </c>
      <c r="J9" s="44"/>
      <c r="K9" s="55" t="s">
        <v>424</v>
      </c>
      <c r="L9" s="67" t="s">
        <v>424</v>
      </c>
      <c r="M9" s="252">
        <f>M11+M12+M13+M14+M15+M16+M17+M18+M19+M20+M21+M22+M23+M24+'29'!M9+'29'!M10+'29'!M11+'29'!M12+'29'!M13+'29'!M14+'29'!M15+'29'!M16</f>
        <v>1603.518</v>
      </c>
      <c r="N9" s="252"/>
      <c r="O9" s="61"/>
      <c r="P9" s="212"/>
      <c r="Q9" s="212"/>
      <c r="R9" s="61"/>
      <c r="S9" s="61"/>
      <c r="T9" s="61"/>
      <c r="U9" s="61"/>
      <c r="V9" s="61"/>
    </row>
    <row r="10" spans="1:22" ht="22.5" customHeight="1" x14ac:dyDescent="0.25">
      <c r="A10" s="40">
        <v>2</v>
      </c>
      <c r="B10" s="63"/>
      <c r="C10" s="207"/>
      <c r="D10" s="208"/>
      <c r="E10" s="209" t="s">
        <v>449</v>
      </c>
      <c r="F10" s="210"/>
      <c r="G10" s="210"/>
      <c r="H10" s="211"/>
      <c r="I10" s="59"/>
      <c r="J10" s="60"/>
      <c r="K10" s="55"/>
      <c r="L10" s="67"/>
      <c r="M10" s="70"/>
      <c r="N10" s="71"/>
      <c r="O10" s="63"/>
      <c r="P10" s="207"/>
      <c r="Q10" s="208"/>
      <c r="R10" s="63"/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394</v>
      </c>
      <c r="C11" s="207"/>
      <c r="D11" s="208"/>
      <c r="E11" s="209" t="s">
        <v>340</v>
      </c>
      <c r="F11" s="210"/>
      <c r="G11" s="210"/>
      <c r="H11" s="211"/>
      <c r="I11" s="74">
        <v>796</v>
      </c>
      <c r="J11" s="83"/>
      <c r="K11" s="55">
        <v>5</v>
      </c>
      <c r="L11" s="67">
        <v>1.57</v>
      </c>
      <c r="M11" s="67">
        <v>7.85</v>
      </c>
      <c r="N11" s="67"/>
      <c r="O11" s="63"/>
      <c r="P11" s="207"/>
      <c r="Q11" s="208"/>
      <c r="R11" s="78" t="s">
        <v>460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78">
        <v>395</v>
      </c>
      <c r="C12" s="207"/>
      <c r="D12" s="208"/>
      <c r="E12" s="209" t="s">
        <v>341</v>
      </c>
      <c r="F12" s="210"/>
      <c r="G12" s="210"/>
      <c r="H12" s="211"/>
      <c r="I12" s="74">
        <v>796</v>
      </c>
      <c r="J12" s="83">
        <v>796</v>
      </c>
      <c r="K12" s="55">
        <v>98</v>
      </c>
      <c r="L12" s="67">
        <v>2.198</v>
      </c>
      <c r="M12" s="67">
        <f>K12*L12</f>
        <v>215.404</v>
      </c>
      <c r="N12" s="67">
        <v>1170</v>
      </c>
      <c r="O12" s="63"/>
      <c r="P12" s="207"/>
      <c r="Q12" s="208"/>
      <c r="R12" s="78" t="s">
        <v>460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396</v>
      </c>
      <c r="C13" s="207"/>
      <c r="D13" s="208"/>
      <c r="E13" s="209" t="s">
        <v>342</v>
      </c>
      <c r="F13" s="210"/>
      <c r="G13" s="210"/>
      <c r="H13" s="211"/>
      <c r="I13" s="43" t="s">
        <v>41</v>
      </c>
      <c r="J13" s="44"/>
      <c r="K13" s="55">
        <v>3</v>
      </c>
      <c r="L13" s="67">
        <v>2.528</v>
      </c>
      <c r="M13" s="67">
        <f>K13*L13</f>
        <v>7.5839999999999996</v>
      </c>
      <c r="N13" s="67"/>
      <c r="O13" s="63"/>
      <c r="P13" s="207"/>
      <c r="Q13" s="208"/>
      <c r="R13" s="78" t="s">
        <v>460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397</v>
      </c>
      <c r="C14" s="207"/>
      <c r="D14" s="208"/>
      <c r="E14" s="209" t="s">
        <v>343</v>
      </c>
      <c r="F14" s="210"/>
      <c r="G14" s="210"/>
      <c r="H14" s="211"/>
      <c r="I14" s="74">
        <v>796</v>
      </c>
      <c r="J14" s="83"/>
      <c r="K14" s="55">
        <v>3</v>
      </c>
      <c r="L14" s="67">
        <v>3.5169999999999999</v>
      </c>
      <c r="M14" s="67">
        <f>K14*L14</f>
        <v>10.551</v>
      </c>
      <c r="N14" s="67"/>
      <c r="O14" s="63"/>
      <c r="P14" s="207"/>
      <c r="Q14" s="208"/>
      <c r="R14" s="78" t="s">
        <v>460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398</v>
      </c>
      <c r="C15" s="207"/>
      <c r="D15" s="208"/>
      <c r="E15" s="209" t="s">
        <v>344</v>
      </c>
      <c r="F15" s="210"/>
      <c r="G15" s="210"/>
      <c r="H15" s="211"/>
      <c r="I15" s="43" t="s">
        <v>41</v>
      </c>
      <c r="J15" s="44"/>
      <c r="K15" s="55">
        <v>27</v>
      </c>
      <c r="L15" s="67">
        <v>3.5329999999999999</v>
      </c>
      <c r="M15" s="67">
        <f>K15*L15</f>
        <v>95.390999999999991</v>
      </c>
      <c r="N15" s="67">
        <v>850</v>
      </c>
      <c r="O15" s="63"/>
      <c r="P15" s="207"/>
      <c r="Q15" s="208"/>
      <c r="R15" s="78" t="s">
        <v>460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399</v>
      </c>
      <c r="C16" s="207"/>
      <c r="D16" s="208"/>
      <c r="E16" s="209" t="s">
        <v>345</v>
      </c>
      <c r="F16" s="210"/>
      <c r="G16" s="210"/>
      <c r="H16" s="211"/>
      <c r="I16" s="43" t="s">
        <v>41</v>
      </c>
      <c r="J16" s="44"/>
      <c r="K16" s="55">
        <v>49</v>
      </c>
      <c r="L16" s="67">
        <v>3.14</v>
      </c>
      <c r="M16" s="67">
        <f>K16*L16</f>
        <v>153.86000000000001</v>
      </c>
      <c r="N16" s="67"/>
      <c r="O16" s="63"/>
      <c r="P16" s="207"/>
      <c r="Q16" s="208"/>
      <c r="R16" s="78" t="s">
        <v>460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400</v>
      </c>
      <c r="C17" s="207"/>
      <c r="D17" s="208"/>
      <c r="E17" s="209" t="s">
        <v>346</v>
      </c>
      <c r="F17" s="210"/>
      <c r="G17" s="210"/>
      <c r="H17" s="211"/>
      <c r="I17" s="43" t="s">
        <v>41</v>
      </c>
      <c r="J17" s="44"/>
      <c r="K17" s="55">
        <v>93</v>
      </c>
      <c r="L17" s="67">
        <v>4.71</v>
      </c>
      <c r="M17" s="67">
        <f>K17*L17</f>
        <v>438.03</v>
      </c>
      <c r="N17" s="67"/>
      <c r="O17" s="63"/>
      <c r="P17" s="207"/>
      <c r="Q17" s="208"/>
      <c r="R17" s="78" t="s">
        <v>460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401</v>
      </c>
      <c r="C18" s="207"/>
      <c r="D18" s="208"/>
      <c r="E18" s="209" t="s">
        <v>347</v>
      </c>
      <c r="F18" s="210"/>
      <c r="G18" s="210"/>
      <c r="H18" s="211"/>
      <c r="I18" s="43" t="s">
        <v>41</v>
      </c>
      <c r="J18" s="44"/>
      <c r="K18" s="55">
        <v>1</v>
      </c>
      <c r="L18" s="67" t="s">
        <v>424</v>
      </c>
      <c r="M18" s="67">
        <v>5.4950000000000001</v>
      </c>
      <c r="N18" s="67">
        <v>1176</v>
      </c>
      <c r="O18" s="63"/>
      <c r="P18" s="207"/>
      <c r="Q18" s="208"/>
      <c r="R18" s="78" t="s">
        <v>460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402</v>
      </c>
      <c r="C19" s="207"/>
      <c r="D19" s="208"/>
      <c r="E19" s="209" t="s">
        <v>348</v>
      </c>
      <c r="F19" s="210"/>
      <c r="G19" s="210"/>
      <c r="H19" s="211"/>
      <c r="I19" s="43" t="s">
        <v>41</v>
      </c>
      <c r="J19" s="44"/>
      <c r="K19" s="55">
        <v>2</v>
      </c>
      <c r="L19" s="67">
        <v>5.4169999999999998</v>
      </c>
      <c r="M19" s="81">
        <f>K19*L19</f>
        <v>10.834</v>
      </c>
      <c r="N19" s="82"/>
      <c r="O19" s="63"/>
      <c r="P19" s="207"/>
      <c r="Q19" s="208"/>
      <c r="R19" s="78" t="s">
        <v>460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403</v>
      </c>
      <c r="C20" s="207"/>
      <c r="D20" s="208"/>
      <c r="E20" s="209" t="s">
        <v>349</v>
      </c>
      <c r="F20" s="218"/>
      <c r="G20" s="218"/>
      <c r="H20" s="219"/>
      <c r="I20" s="43" t="s">
        <v>41</v>
      </c>
      <c r="J20" s="44"/>
      <c r="K20" s="55">
        <v>33</v>
      </c>
      <c r="L20" s="67">
        <v>7.0650000000000004</v>
      </c>
      <c r="M20" s="227">
        <f>K20*L20</f>
        <v>233.14500000000001</v>
      </c>
      <c r="N20" s="228"/>
      <c r="O20" s="63"/>
      <c r="P20" s="207"/>
      <c r="Q20" s="208"/>
      <c r="R20" s="78" t="s">
        <v>460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78">
        <v>404</v>
      </c>
      <c r="C21" s="220"/>
      <c r="D21" s="220"/>
      <c r="E21" s="209" t="s">
        <v>350</v>
      </c>
      <c r="F21" s="218"/>
      <c r="G21" s="218"/>
      <c r="H21" s="219"/>
      <c r="I21" s="43" t="s">
        <v>41</v>
      </c>
      <c r="J21" s="44"/>
      <c r="K21" s="55">
        <v>1</v>
      </c>
      <c r="L21" s="67" t="s">
        <v>424</v>
      </c>
      <c r="M21" s="229">
        <v>7.7720000000000002</v>
      </c>
      <c r="N21" s="229"/>
      <c r="O21" s="63"/>
      <c r="P21" s="220"/>
      <c r="Q21" s="220"/>
      <c r="R21" s="78" t="s">
        <v>460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85">
        <v>405</v>
      </c>
      <c r="C22" s="232"/>
      <c r="D22" s="232"/>
      <c r="E22" s="233" t="s">
        <v>351</v>
      </c>
      <c r="F22" s="234"/>
      <c r="G22" s="234"/>
      <c r="H22" s="235"/>
      <c r="I22" s="230">
        <v>796</v>
      </c>
      <c r="J22" s="230"/>
      <c r="K22" s="86">
        <v>1</v>
      </c>
      <c r="L22" s="87" t="s">
        <v>424</v>
      </c>
      <c r="M22" s="231">
        <v>9.42</v>
      </c>
      <c r="N22" s="231"/>
      <c r="O22" s="63"/>
      <c r="P22" s="220"/>
      <c r="Q22" s="220"/>
      <c r="R22" s="78" t="s">
        <v>460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78">
        <v>406</v>
      </c>
      <c r="C23" s="207"/>
      <c r="D23" s="208"/>
      <c r="E23" s="209" t="s">
        <v>352</v>
      </c>
      <c r="F23" s="210"/>
      <c r="G23" s="210"/>
      <c r="H23" s="211"/>
      <c r="I23" s="74">
        <v>796</v>
      </c>
      <c r="J23" s="75"/>
      <c r="K23" s="55">
        <v>3</v>
      </c>
      <c r="L23" s="67">
        <v>11.775</v>
      </c>
      <c r="M23" s="81">
        <f>K23*L23</f>
        <v>35.325000000000003</v>
      </c>
      <c r="N23" s="82"/>
      <c r="O23" s="63"/>
      <c r="P23" s="220"/>
      <c r="Q23" s="220"/>
      <c r="R23" s="78" t="s">
        <v>460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79">
        <v>407</v>
      </c>
      <c r="C24" s="221"/>
      <c r="D24" s="222"/>
      <c r="E24" s="223" t="s">
        <v>353</v>
      </c>
      <c r="F24" s="224"/>
      <c r="G24" s="224"/>
      <c r="H24" s="225"/>
      <c r="I24" s="88">
        <v>796</v>
      </c>
      <c r="J24" s="89"/>
      <c r="K24" s="56">
        <v>1</v>
      </c>
      <c r="L24" s="80" t="s">
        <v>424</v>
      </c>
      <c r="M24" s="80">
        <v>12.481999999999999</v>
      </c>
      <c r="N24" s="67"/>
      <c r="O24" s="64"/>
      <c r="P24" s="226"/>
      <c r="Q24" s="226"/>
      <c r="R24" s="79" t="s">
        <v>460</v>
      </c>
      <c r="S24" s="64"/>
      <c r="T24" s="64"/>
      <c r="U24" s="64"/>
      <c r="V24" s="64"/>
    </row>
    <row r="25" spans="1:24" ht="22.5" customHeight="1" x14ac:dyDescent="0.25">
      <c r="M25" s="98"/>
      <c r="N25" s="97">
        <f>SUM(N11:N24)</f>
        <v>3196</v>
      </c>
    </row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M20:N20"/>
    <mergeCell ref="M21:N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  <mergeCell ref="I22:J22"/>
    <mergeCell ref="M22:N22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3" zoomScaleNormal="100" zoomScaleSheetLayoutView="90" workbookViewId="0">
      <selection activeCell="M14" sqref="M1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8">
        <v>410</v>
      </c>
      <c r="C9" s="207"/>
      <c r="D9" s="208"/>
      <c r="E9" s="209" t="s">
        <v>354</v>
      </c>
      <c r="F9" s="210"/>
      <c r="G9" s="210"/>
      <c r="H9" s="211"/>
      <c r="I9" s="43" t="s">
        <v>41</v>
      </c>
      <c r="J9" s="44"/>
      <c r="K9" s="55">
        <v>24</v>
      </c>
      <c r="L9" s="67">
        <v>0.75</v>
      </c>
      <c r="M9" s="67">
        <f>K9*L9</f>
        <v>18</v>
      </c>
      <c r="N9" s="67"/>
      <c r="O9" s="78"/>
      <c r="P9" s="207"/>
      <c r="Q9" s="208"/>
      <c r="R9" s="61" t="s">
        <v>460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411</v>
      </c>
      <c r="C10" s="207"/>
      <c r="D10" s="208"/>
      <c r="E10" s="209" t="s">
        <v>355</v>
      </c>
      <c r="F10" s="210"/>
      <c r="G10" s="210"/>
      <c r="H10" s="211"/>
      <c r="I10" s="74">
        <v>796</v>
      </c>
      <c r="J10" s="83">
        <v>796</v>
      </c>
      <c r="K10" s="55">
        <v>6</v>
      </c>
      <c r="L10" s="67">
        <v>1.1399999999999999</v>
      </c>
      <c r="M10" s="67">
        <v>6.85</v>
      </c>
      <c r="N10" s="67">
        <v>11.5</v>
      </c>
      <c r="O10" s="78"/>
      <c r="P10" s="207"/>
      <c r="Q10" s="208"/>
      <c r="R10" s="63" t="s">
        <v>460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412</v>
      </c>
      <c r="C11" s="207"/>
      <c r="D11" s="208"/>
      <c r="E11" s="209" t="s">
        <v>356</v>
      </c>
      <c r="F11" s="210"/>
      <c r="G11" s="210"/>
      <c r="H11" s="211"/>
      <c r="I11" s="74">
        <v>796</v>
      </c>
      <c r="J11" s="83"/>
      <c r="K11" s="55">
        <v>90</v>
      </c>
      <c r="L11" s="67">
        <v>1.7310000000000001</v>
      </c>
      <c r="M11" s="67">
        <f>K11*L11</f>
        <v>155.79000000000002</v>
      </c>
      <c r="N11" s="67"/>
      <c r="O11" s="78"/>
      <c r="P11" s="207"/>
      <c r="Q11" s="208"/>
      <c r="R11" s="78" t="s">
        <v>460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78">
        <v>413</v>
      </c>
      <c r="C12" s="207"/>
      <c r="D12" s="208"/>
      <c r="E12" s="209" t="s">
        <v>357</v>
      </c>
      <c r="F12" s="210"/>
      <c r="G12" s="210"/>
      <c r="H12" s="211"/>
      <c r="I12" s="74">
        <v>796</v>
      </c>
      <c r="J12" s="83">
        <v>796</v>
      </c>
      <c r="K12" s="55">
        <v>12</v>
      </c>
      <c r="L12" s="67">
        <v>2.1920000000000002</v>
      </c>
      <c r="M12" s="67">
        <f>L12*K12</f>
        <v>26.304000000000002</v>
      </c>
      <c r="N12" s="67">
        <v>1170</v>
      </c>
      <c r="O12" s="78"/>
      <c r="P12" s="207"/>
      <c r="Q12" s="208"/>
      <c r="R12" s="78" t="s">
        <v>460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414</v>
      </c>
      <c r="C13" s="207"/>
      <c r="D13" s="208"/>
      <c r="E13" s="209" t="s">
        <v>358</v>
      </c>
      <c r="F13" s="210"/>
      <c r="G13" s="210"/>
      <c r="H13" s="211"/>
      <c r="I13" s="43" t="s">
        <v>41</v>
      </c>
      <c r="J13" s="44"/>
      <c r="K13" s="55">
        <v>11</v>
      </c>
      <c r="L13" s="67">
        <v>6.2839999999999998</v>
      </c>
      <c r="M13" s="67">
        <f>K13*L13</f>
        <v>69.123999999999995</v>
      </c>
      <c r="N13" s="67"/>
      <c r="O13" s="78"/>
      <c r="P13" s="207"/>
      <c r="Q13" s="208"/>
      <c r="R13" s="78" t="s">
        <v>460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415</v>
      </c>
      <c r="C14" s="207"/>
      <c r="D14" s="208"/>
      <c r="E14" s="209" t="s">
        <v>359</v>
      </c>
      <c r="F14" s="210"/>
      <c r="G14" s="210"/>
      <c r="H14" s="211"/>
      <c r="I14" s="74">
        <v>796</v>
      </c>
      <c r="J14" s="83"/>
      <c r="K14" s="55">
        <v>1</v>
      </c>
      <c r="L14" s="67" t="s">
        <v>424</v>
      </c>
      <c r="M14" s="67">
        <v>10.297000000000001</v>
      </c>
      <c r="N14" s="67"/>
      <c r="O14" s="78"/>
      <c r="P14" s="207"/>
      <c r="Q14" s="208"/>
      <c r="R14" s="78" t="s">
        <v>460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416</v>
      </c>
      <c r="C15" s="207"/>
      <c r="D15" s="208"/>
      <c r="E15" s="209" t="s">
        <v>360</v>
      </c>
      <c r="F15" s="210"/>
      <c r="G15" s="210"/>
      <c r="H15" s="211"/>
      <c r="I15" s="43" t="s">
        <v>41</v>
      </c>
      <c r="J15" s="44"/>
      <c r="K15" s="55">
        <v>1</v>
      </c>
      <c r="L15" s="67" t="s">
        <v>424</v>
      </c>
      <c r="M15" s="67">
        <v>16.547999999999998</v>
      </c>
      <c r="N15" s="67">
        <v>850</v>
      </c>
      <c r="O15" s="78"/>
      <c r="P15" s="207"/>
      <c r="Q15" s="208"/>
      <c r="R15" s="78" t="s">
        <v>460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417</v>
      </c>
      <c r="C16" s="207"/>
      <c r="D16" s="208"/>
      <c r="E16" s="209" t="s">
        <v>361</v>
      </c>
      <c r="F16" s="210"/>
      <c r="G16" s="210"/>
      <c r="H16" s="211"/>
      <c r="I16" s="43" t="s">
        <v>41</v>
      </c>
      <c r="J16" s="44"/>
      <c r="K16" s="55">
        <v>3</v>
      </c>
      <c r="L16" s="67">
        <v>19.154</v>
      </c>
      <c r="M16" s="67">
        <f>K16*L16</f>
        <v>57.462000000000003</v>
      </c>
      <c r="N16" s="67"/>
      <c r="O16" s="78"/>
      <c r="P16" s="207"/>
      <c r="Q16" s="208"/>
      <c r="R16" s="78" t="s">
        <v>460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63"/>
      <c r="C17" s="207"/>
      <c r="D17" s="208"/>
      <c r="E17" s="209"/>
      <c r="F17" s="210"/>
      <c r="G17" s="210"/>
      <c r="H17" s="211"/>
      <c r="I17" s="59"/>
      <c r="J17" s="62"/>
      <c r="K17" s="55"/>
      <c r="L17" s="67"/>
      <c r="M17" s="67"/>
      <c r="N17" s="67"/>
      <c r="O17" s="63"/>
      <c r="P17" s="207"/>
      <c r="Q17" s="208"/>
      <c r="R17" s="78"/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63"/>
      <c r="C18" s="207"/>
      <c r="D18" s="208"/>
      <c r="E18" s="209"/>
      <c r="F18" s="210"/>
      <c r="G18" s="210"/>
      <c r="H18" s="211"/>
      <c r="I18" s="43"/>
      <c r="J18" s="44"/>
      <c r="K18" s="55"/>
      <c r="L18" s="67"/>
      <c r="M18" s="67"/>
      <c r="N18" s="67"/>
      <c r="O18" s="63"/>
      <c r="P18" s="207"/>
      <c r="Q18" s="208"/>
      <c r="R18" s="78"/>
      <c r="S18" s="63"/>
      <c r="T18" s="63"/>
      <c r="U18" s="63"/>
      <c r="V18" s="63"/>
    </row>
    <row r="19" spans="1:24" ht="22.5" customHeight="1" x14ac:dyDescent="0.25">
      <c r="A19" s="40">
        <v>11</v>
      </c>
      <c r="B19" s="63"/>
      <c r="C19" s="207"/>
      <c r="D19" s="208"/>
      <c r="E19" s="209"/>
      <c r="F19" s="210"/>
      <c r="G19" s="210"/>
      <c r="H19" s="211"/>
      <c r="I19" s="43"/>
      <c r="J19" s="44"/>
      <c r="K19" s="55"/>
      <c r="L19" s="67"/>
      <c r="M19" s="67"/>
      <c r="N19" s="67"/>
      <c r="O19" s="63"/>
      <c r="P19" s="207"/>
      <c r="Q19" s="208"/>
      <c r="R19" s="78"/>
      <c r="S19" s="63"/>
      <c r="T19" s="63"/>
      <c r="U19" s="63"/>
      <c r="V19" s="63"/>
    </row>
    <row r="20" spans="1:24" ht="22.5" customHeight="1" x14ac:dyDescent="0.25">
      <c r="A20" s="40">
        <v>12</v>
      </c>
      <c r="B20" s="63">
        <v>440</v>
      </c>
      <c r="C20" s="207"/>
      <c r="D20" s="208"/>
      <c r="E20" s="209" t="s">
        <v>450</v>
      </c>
      <c r="F20" s="210"/>
      <c r="G20" s="210"/>
      <c r="H20" s="211"/>
      <c r="I20" s="43" t="s">
        <v>41</v>
      </c>
      <c r="J20" s="44"/>
      <c r="K20" s="55">
        <v>24</v>
      </c>
      <c r="L20" s="67">
        <v>0.11</v>
      </c>
      <c r="M20" s="67">
        <v>2.64</v>
      </c>
      <c r="N20" s="67"/>
      <c r="O20" s="63"/>
      <c r="P20" s="207"/>
      <c r="Q20" s="208"/>
      <c r="R20" s="78"/>
      <c r="S20" s="63"/>
      <c r="T20" s="63"/>
      <c r="U20" s="63"/>
      <c r="V20" s="63"/>
    </row>
    <row r="21" spans="1:24" ht="22.5" customHeight="1" x14ac:dyDescent="0.25">
      <c r="A21" s="40">
        <v>13</v>
      </c>
      <c r="B21" s="63"/>
      <c r="C21" s="207"/>
      <c r="D21" s="208"/>
      <c r="E21" s="209" t="s">
        <v>451</v>
      </c>
      <c r="F21" s="210"/>
      <c r="G21" s="210"/>
      <c r="H21" s="211"/>
      <c r="I21" s="43"/>
      <c r="J21" s="44"/>
      <c r="K21" s="55"/>
      <c r="L21" s="67"/>
      <c r="M21" s="67"/>
      <c r="N21" s="67"/>
      <c r="O21" s="63"/>
      <c r="P21" s="220"/>
      <c r="Q21" s="220"/>
      <c r="R21" s="78"/>
      <c r="S21" s="63"/>
      <c r="T21" s="63"/>
      <c r="U21" s="63"/>
      <c r="V21" s="63"/>
    </row>
    <row r="22" spans="1:24" ht="22.5" customHeight="1" x14ac:dyDescent="0.25">
      <c r="A22" s="40">
        <v>14</v>
      </c>
      <c r="B22" s="63">
        <v>441</v>
      </c>
      <c r="C22" s="207"/>
      <c r="D22" s="208"/>
      <c r="E22" s="209" t="s">
        <v>452</v>
      </c>
      <c r="F22" s="210"/>
      <c r="G22" s="210"/>
      <c r="H22" s="211"/>
      <c r="I22" s="43" t="s">
        <v>41</v>
      </c>
      <c r="J22" s="44"/>
      <c r="K22" s="55">
        <v>48</v>
      </c>
      <c r="L22" s="67">
        <v>0.02</v>
      </c>
      <c r="M22" s="67">
        <v>0.96</v>
      </c>
      <c r="N22" s="71"/>
      <c r="O22" s="63"/>
      <c r="P22" s="229"/>
      <c r="Q22" s="220"/>
      <c r="R22" s="78"/>
      <c r="S22" s="63"/>
      <c r="T22" s="63"/>
      <c r="U22" s="63"/>
      <c r="V22" s="63"/>
    </row>
    <row r="23" spans="1:24" ht="22.5" customHeight="1" x14ac:dyDescent="0.25">
      <c r="A23" s="40">
        <v>15</v>
      </c>
      <c r="B23" s="63"/>
      <c r="C23" s="207"/>
      <c r="D23" s="208"/>
      <c r="E23" s="209" t="s">
        <v>453</v>
      </c>
      <c r="F23" s="210"/>
      <c r="G23" s="210"/>
      <c r="H23" s="211"/>
      <c r="I23" s="43"/>
      <c r="J23" s="44"/>
      <c r="K23" s="55"/>
      <c r="L23" s="67"/>
      <c r="M23" s="227"/>
      <c r="N23" s="228"/>
      <c r="O23" s="63"/>
      <c r="P23" s="220"/>
      <c r="Q23" s="220"/>
      <c r="R23" s="78"/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64"/>
      <c r="C24" s="226"/>
      <c r="D24" s="226"/>
      <c r="E24" s="223"/>
      <c r="F24" s="236"/>
      <c r="G24" s="236"/>
      <c r="H24" s="237"/>
      <c r="I24" s="46"/>
      <c r="J24" s="44"/>
      <c r="K24" s="56"/>
      <c r="L24" s="72"/>
      <c r="M24" s="238"/>
      <c r="N24" s="238"/>
      <c r="O24" s="64"/>
      <c r="P24" s="226"/>
      <c r="Q24" s="226"/>
      <c r="R24" s="79"/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5" spans="13:13" x14ac:dyDescent="0.25">
      <c r="M35" s="97">
        <f>M9+M10+M11+M12+M13+M14+M15+M16</f>
        <v>360.375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P18" sqref="P18:Q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73">
        <v>1</v>
      </c>
      <c r="B7" s="73">
        <v>2</v>
      </c>
      <c r="C7" s="205">
        <v>3</v>
      </c>
      <c r="D7" s="205"/>
      <c r="E7" s="205">
        <v>4</v>
      </c>
      <c r="F7" s="205"/>
      <c r="G7" s="205"/>
      <c r="H7" s="205"/>
      <c r="I7" s="73">
        <v>5</v>
      </c>
      <c r="J7" s="205">
        <v>6</v>
      </c>
      <c r="K7" s="205"/>
      <c r="L7" s="73">
        <v>7</v>
      </c>
      <c r="M7" s="73">
        <v>8</v>
      </c>
      <c r="N7" s="205">
        <v>9</v>
      </c>
      <c r="O7" s="205"/>
      <c r="P7" s="205"/>
      <c r="Q7" s="73">
        <v>10</v>
      </c>
      <c r="R7" s="73">
        <v>11</v>
      </c>
      <c r="S7" s="73">
        <v>12</v>
      </c>
      <c r="T7" s="73">
        <v>13</v>
      </c>
      <c r="U7" s="73">
        <v>14</v>
      </c>
      <c r="V7" s="73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73"/>
      <c r="M8" s="205"/>
      <c r="N8" s="205"/>
      <c r="O8" s="205"/>
      <c r="P8" s="205"/>
      <c r="Q8" s="205"/>
      <c r="R8" s="73"/>
      <c r="S8" s="73"/>
      <c r="T8" s="73"/>
      <c r="U8" s="73"/>
      <c r="V8" s="73"/>
    </row>
    <row r="9" spans="1:22" x14ac:dyDescent="0.25">
      <c r="A9" s="39">
        <v>1</v>
      </c>
      <c r="B9" s="76"/>
      <c r="C9" s="212"/>
      <c r="D9" s="212"/>
      <c r="E9" s="213"/>
      <c r="F9" s="214"/>
      <c r="G9" s="214"/>
      <c r="H9" s="215"/>
      <c r="I9" s="216"/>
      <c r="J9" s="216"/>
      <c r="K9" s="57"/>
      <c r="L9" s="77"/>
      <c r="M9" s="217"/>
      <c r="N9" s="217"/>
      <c r="O9" s="76"/>
      <c r="P9" s="212"/>
      <c r="Q9" s="212"/>
      <c r="R9" s="76"/>
      <c r="S9" s="76"/>
      <c r="T9" s="76"/>
      <c r="U9" s="76"/>
      <c r="V9" s="76"/>
    </row>
    <row r="10" spans="1:22" ht="22.5" customHeight="1" x14ac:dyDescent="0.25">
      <c r="A10" s="40">
        <v>2</v>
      </c>
      <c r="B10" s="78">
        <v>14</v>
      </c>
      <c r="C10" s="207"/>
      <c r="D10" s="208"/>
      <c r="E10" s="209" t="s">
        <v>47</v>
      </c>
      <c r="F10" s="210"/>
      <c r="G10" s="210"/>
      <c r="H10" s="211"/>
      <c r="I10" s="43" t="s">
        <v>41</v>
      </c>
      <c r="J10" s="44"/>
      <c r="K10" s="55">
        <v>1</v>
      </c>
      <c r="L10" s="67" t="s">
        <v>424</v>
      </c>
      <c r="M10" s="67">
        <v>7.8840000000000003</v>
      </c>
      <c r="N10" s="67"/>
      <c r="O10" s="78"/>
      <c r="P10" s="207"/>
      <c r="Q10" s="208"/>
      <c r="R10" s="78" t="s">
        <v>456</v>
      </c>
      <c r="S10" s="78"/>
      <c r="T10" s="78"/>
      <c r="U10" s="78"/>
      <c r="V10" s="78"/>
    </row>
    <row r="11" spans="1:22" ht="22.5" customHeight="1" x14ac:dyDescent="0.25">
      <c r="A11" s="40">
        <v>3</v>
      </c>
      <c r="B11" s="78">
        <v>15</v>
      </c>
      <c r="C11" s="207"/>
      <c r="D11" s="208"/>
      <c r="E11" s="209" t="s">
        <v>48</v>
      </c>
      <c r="F11" s="210"/>
      <c r="G11" s="210"/>
      <c r="H11" s="211"/>
      <c r="I11" s="43" t="s">
        <v>41</v>
      </c>
      <c r="J11" s="44"/>
      <c r="K11" s="55">
        <v>1</v>
      </c>
      <c r="L11" s="67" t="s">
        <v>424</v>
      </c>
      <c r="M11" s="67">
        <v>8.4309999999999992</v>
      </c>
      <c r="N11" s="67"/>
      <c r="O11" s="78"/>
      <c r="P11" s="207"/>
      <c r="Q11" s="208"/>
      <c r="R11" s="78" t="s">
        <v>456</v>
      </c>
      <c r="S11" s="78"/>
      <c r="T11" s="78"/>
      <c r="U11" s="78"/>
      <c r="V11" s="78"/>
    </row>
    <row r="12" spans="1:22" ht="22.5" customHeight="1" x14ac:dyDescent="0.25">
      <c r="A12" s="40">
        <v>4</v>
      </c>
      <c r="B12" s="78"/>
      <c r="C12" s="207"/>
      <c r="D12" s="208"/>
      <c r="E12" s="209"/>
      <c r="F12" s="210"/>
      <c r="G12" s="210"/>
      <c r="H12" s="211"/>
      <c r="I12" s="43"/>
      <c r="J12" s="44"/>
      <c r="K12" s="55"/>
      <c r="L12" s="67"/>
      <c r="M12" s="67"/>
      <c r="N12" s="67"/>
      <c r="O12" s="78"/>
      <c r="P12" s="207"/>
      <c r="Q12" s="208"/>
      <c r="R12" s="78"/>
      <c r="S12" s="78"/>
      <c r="T12" s="78"/>
      <c r="U12" s="78"/>
      <c r="V12" s="78"/>
    </row>
    <row r="13" spans="1:22" ht="22.5" customHeight="1" x14ac:dyDescent="0.25">
      <c r="A13" s="40">
        <v>5</v>
      </c>
      <c r="B13" s="78">
        <v>17</v>
      </c>
      <c r="C13" s="207"/>
      <c r="D13" s="208"/>
      <c r="E13" s="209" t="s">
        <v>49</v>
      </c>
      <c r="F13" s="210"/>
      <c r="G13" s="210"/>
      <c r="H13" s="211"/>
      <c r="I13" s="43" t="s">
        <v>41</v>
      </c>
      <c r="J13" s="44"/>
      <c r="K13" s="55">
        <v>1</v>
      </c>
      <c r="L13" s="67" t="s">
        <v>424</v>
      </c>
      <c r="M13" s="81">
        <v>9.5429999999999993</v>
      </c>
      <c r="N13" s="82"/>
      <c r="O13" s="78"/>
      <c r="P13" s="207"/>
      <c r="Q13" s="208"/>
      <c r="R13" s="78" t="s">
        <v>456</v>
      </c>
      <c r="S13" s="78"/>
      <c r="T13" s="78"/>
      <c r="U13" s="78"/>
      <c r="V13" s="78"/>
    </row>
    <row r="14" spans="1:22" ht="22.5" customHeight="1" x14ac:dyDescent="0.25">
      <c r="A14" s="40">
        <v>6</v>
      </c>
      <c r="B14" s="78"/>
      <c r="C14" s="207"/>
      <c r="D14" s="208"/>
      <c r="E14" s="209"/>
      <c r="F14" s="218"/>
      <c r="G14" s="218"/>
      <c r="H14" s="219"/>
      <c r="I14" s="43"/>
      <c r="J14" s="44"/>
      <c r="K14" s="55"/>
      <c r="L14" s="67"/>
      <c r="M14" s="227"/>
      <c r="N14" s="228"/>
      <c r="O14" s="78"/>
      <c r="P14" s="207"/>
      <c r="Q14" s="208"/>
      <c r="R14" s="78"/>
      <c r="S14" s="78"/>
      <c r="T14" s="78"/>
      <c r="U14" s="78"/>
      <c r="V14" s="78"/>
    </row>
    <row r="15" spans="1:22" ht="22.5" customHeight="1" x14ac:dyDescent="0.25">
      <c r="A15" s="40">
        <v>7</v>
      </c>
      <c r="B15" s="78"/>
      <c r="C15" s="220"/>
      <c r="D15" s="220"/>
      <c r="E15" s="209"/>
      <c r="F15" s="218"/>
      <c r="G15" s="218"/>
      <c r="H15" s="219"/>
      <c r="I15" s="43"/>
      <c r="J15" s="44"/>
      <c r="K15" s="55"/>
      <c r="L15" s="67"/>
      <c r="M15" s="229"/>
      <c r="N15" s="229"/>
      <c r="O15" s="78"/>
      <c r="P15" s="207"/>
      <c r="Q15" s="208"/>
      <c r="R15" s="78"/>
      <c r="S15" s="78"/>
      <c r="T15" s="78"/>
      <c r="U15" s="78"/>
      <c r="V15" s="78"/>
    </row>
    <row r="16" spans="1:22" ht="22.5" customHeight="1" x14ac:dyDescent="0.25">
      <c r="A16" s="40">
        <v>8</v>
      </c>
      <c r="B16" s="85">
        <v>20</v>
      </c>
      <c r="C16" s="232"/>
      <c r="D16" s="232"/>
      <c r="E16" s="233" t="s">
        <v>50</v>
      </c>
      <c r="F16" s="234"/>
      <c r="G16" s="234"/>
      <c r="H16" s="235"/>
      <c r="I16" s="230">
        <v>796</v>
      </c>
      <c r="J16" s="230"/>
      <c r="K16" s="86">
        <v>2</v>
      </c>
      <c r="L16" s="87">
        <v>7.5140000000000002</v>
      </c>
      <c r="M16" s="231">
        <f>K16*L16</f>
        <v>15.028</v>
      </c>
      <c r="N16" s="231"/>
      <c r="O16" s="78"/>
      <c r="P16" s="207"/>
      <c r="Q16" s="208"/>
      <c r="R16" s="78" t="s">
        <v>456</v>
      </c>
      <c r="S16" s="78"/>
      <c r="T16" s="78"/>
      <c r="U16" s="78"/>
      <c r="V16" s="78"/>
    </row>
    <row r="17" spans="1:24" ht="22.5" customHeight="1" x14ac:dyDescent="0.25">
      <c r="A17" s="40">
        <v>9</v>
      </c>
      <c r="B17" s="78"/>
      <c r="C17" s="207"/>
      <c r="D17" s="208"/>
      <c r="E17" s="209"/>
      <c r="F17" s="210"/>
      <c r="G17" s="210"/>
      <c r="H17" s="211"/>
      <c r="I17" s="74"/>
      <c r="J17" s="75"/>
      <c r="K17" s="55"/>
      <c r="L17" s="67"/>
      <c r="M17" s="81"/>
      <c r="N17" s="82"/>
      <c r="O17" s="78"/>
      <c r="P17" s="207"/>
      <c r="Q17" s="208"/>
      <c r="R17" s="78"/>
      <c r="S17" s="78"/>
      <c r="T17" s="78"/>
      <c r="U17" s="78"/>
      <c r="V17" s="78"/>
      <c r="X17" s="45"/>
    </row>
    <row r="18" spans="1:24" ht="22.5" customHeight="1" x14ac:dyDescent="0.25">
      <c r="A18" s="40">
        <v>10</v>
      </c>
      <c r="B18" s="78">
        <v>22</v>
      </c>
      <c r="C18" s="207"/>
      <c r="D18" s="208"/>
      <c r="E18" s="209" t="s">
        <v>51</v>
      </c>
      <c r="F18" s="210"/>
      <c r="G18" s="210"/>
      <c r="H18" s="211"/>
      <c r="I18" s="74">
        <v>796</v>
      </c>
      <c r="J18" s="83"/>
      <c r="K18" s="55">
        <v>1</v>
      </c>
      <c r="L18" s="67" t="s">
        <v>424</v>
      </c>
      <c r="M18" s="67">
        <v>11.016</v>
      </c>
      <c r="N18" s="67"/>
      <c r="O18" s="78"/>
      <c r="P18" s="207"/>
      <c r="Q18" s="208"/>
      <c r="R18" s="78" t="s">
        <v>456</v>
      </c>
      <c r="S18" s="78"/>
      <c r="T18" s="78"/>
      <c r="U18" s="78"/>
      <c r="V18" s="78"/>
    </row>
    <row r="19" spans="1:24" ht="22.5" customHeight="1" x14ac:dyDescent="0.25">
      <c r="A19" s="40">
        <v>11</v>
      </c>
      <c r="B19" s="78"/>
      <c r="C19" s="207"/>
      <c r="D19" s="208"/>
      <c r="E19" s="209"/>
      <c r="F19" s="210"/>
      <c r="G19" s="210"/>
      <c r="H19" s="211"/>
      <c r="I19" s="43"/>
      <c r="J19" s="44"/>
      <c r="K19" s="55"/>
      <c r="L19" s="67"/>
      <c r="M19" s="67"/>
      <c r="N19" s="67">
        <f>SUM(N10:N18)</f>
        <v>0</v>
      </c>
      <c r="O19" s="78"/>
      <c r="P19" s="207"/>
      <c r="Q19" s="208"/>
      <c r="R19" s="78"/>
      <c r="S19" s="78"/>
      <c r="T19" s="78"/>
      <c r="U19" s="78"/>
      <c r="V19" s="78"/>
    </row>
    <row r="20" spans="1:24" ht="22.5" customHeight="1" x14ac:dyDescent="0.25">
      <c r="A20" s="40">
        <v>12</v>
      </c>
      <c r="B20" s="78"/>
      <c r="C20" s="207"/>
      <c r="D20" s="208"/>
      <c r="E20" s="209"/>
      <c r="F20" s="218"/>
      <c r="G20" s="218"/>
      <c r="H20" s="219"/>
      <c r="I20" s="74"/>
      <c r="J20" s="83"/>
      <c r="K20" s="55"/>
      <c r="L20" s="67"/>
      <c r="M20" s="67"/>
      <c r="N20" s="67">
        <v>11.5</v>
      </c>
      <c r="O20" s="78"/>
      <c r="P20" s="207"/>
      <c r="Q20" s="208"/>
      <c r="R20" s="78"/>
      <c r="S20" s="78"/>
      <c r="T20" s="78"/>
      <c r="U20" s="78"/>
      <c r="V20" s="78"/>
    </row>
    <row r="21" spans="1:24" ht="22.5" customHeight="1" x14ac:dyDescent="0.25">
      <c r="A21" s="40">
        <v>13</v>
      </c>
      <c r="B21" s="78"/>
      <c r="C21" s="207"/>
      <c r="D21" s="208"/>
      <c r="E21" s="209"/>
      <c r="F21" s="210"/>
      <c r="G21" s="210"/>
      <c r="H21" s="211"/>
      <c r="I21" s="74"/>
      <c r="J21" s="83"/>
      <c r="K21" s="55"/>
      <c r="L21" s="67"/>
      <c r="M21" s="67"/>
      <c r="N21" s="67"/>
      <c r="O21" s="78"/>
      <c r="P21" s="220"/>
      <c r="Q21" s="220"/>
      <c r="R21" s="78"/>
      <c r="S21" s="78"/>
      <c r="T21" s="78"/>
      <c r="U21" s="78"/>
      <c r="V21" s="78"/>
    </row>
    <row r="22" spans="1:24" ht="22.5" customHeight="1" x14ac:dyDescent="0.25">
      <c r="A22" s="40">
        <v>14</v>
      </c>
      <c r="B22" s="78"/>
      <c r="C22" s="207"/>
      <c r="D22" s="208"/>
      <c r="E22" s="209"/>
      <c r="F22" s="210"/>
      <c r="G22" s="210"/>
      <c r="H22" s="211"/>
      <c r="I22" s="74"/>
      <c r="J22" s="83"/>
      <c r="K22" s="55"/>
      <c r="L22" s="67"/>
      <c r="M22" s="67"/>
      <c r="N22" s="67">
        <v>1170</v>
      </c>
      <c r="O22" s="78"/>
      <c r="P22" s="220"/>
      <c r="Q22" s="220"/>
      <c r="R22" s="78"/>
      <c r="S22" s="78"/>
      <c r="T22" s="78"/>
      <c r="U22" s="78"/>
      <c r="V22" s="78"/>
    </row>
    <row r="23" spans="1:24" ht="22.5" customHeight="1" x14ac:dyDescent="0.25">
      <c r="A23" s="40">
        <v>15</v>
      </c>
      <c r="B23" s="78"/>
      <c r="C23" s="207"/>
      <c r="D23" s="208"/>
      <c r="E23" s="209"/>
      <c r="F23" s="210"/>
      <c r="G23" s="210"/>
      <c r="H23" s="211"/>
      <c r="I23" s="43"/>
      <c r="J23" s="44"/>
      <c r="K23" s="55"/>
      <c r="L23" s="67"/>
      <c r="M23" s="67"/>
      <c r="N23" s="67"/>
      <c r="O23" s="78"/>
      <c r="P23" s="220"/>
      <c r="Q23" s="220"/>
      <c r="R23" s="78"/>
      <c r="S23" s="78"/>
      <c r="T23" s="78"/>
      <c r="U23" s="78"/>
      <c r="V23" s="78"/>
    </row>
    <row r="24" spans="1:24" ht="22.5" customHeight="1" thickBot="1" x14ac:dyDescent="0.3">
      <c r="A24" s="41">
        <v>16</v>
      </c>
      <c r="B24" s="79"/>
      <c r="C24" s="221"/>
      <c r="D24" s="222"/>
      <c r="E24" s="223"/>
      <c r="F24" s="224"/>
      <c r="G24" s="224"/>
      <c r="H24" s="225"/>
      <c r="I24" s="88"/>
      <c r="J24" s="89"/>
      <c r="K24" s="56"/>
      <c r="L24" s="80"/>
      <c r="M24" s="80"/>
      <c r="N24" s="67"/>
      <c r="O24" s="79"/>
      <c r="P24" s="226"/>
      <c r="Q24" s="226"/>
      <c r="R24" s="79"/>
      <c r="S24" s="79"/>
      <c r="T24" s="79"/>
      <c r="U24" s="79"/>
      <c r="V24" s="79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R30" s="97">
        <f>M10+M11+M13+M16+M18</f>
        <v>51.901999999999994</v>
      </c>
    </row>
    <row r="31" spans="1:24" ht="15.75" customHeight="1" x14ac:dyDescent="0.25"/>
    <row r="32" spans="1:24" ht="15.75" customHeight="1" x14ac:dyDescent="0.25"/>
    <row r="33" spans="13:13" ht="15.75" customHeight="1" x14ac:dyDescent="0.25"/>
    <row r="36" spans="13:13" x14ac:dyDescent="0.25">
      <c r="M36" s="97">
        <f>M10+M11+M13+M16+M18</f>
        <v>51.901999999999994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21:D21"/>
    <mergeCell ref="E21:H21"/>
    <mergeCell ref="P21:Q21"/>
    <mergeCell ref="C18:D18"/>
    <mergeCell ref="E18:H18"/>
    <mergeCell ref="P18:Q18"/>
    <mergeCell ref="C19:D19"/>
    <mergeCell ref="E19:H19"/>
    <mergeCell ref="P19:Q19"/>
    <mergeCell ref="C24:D24"/>
    <mergeCell ref="E24:H24"/>
    <mergeCell ref="P24:Q24"/>
    <mergeCell ref="M14:N14"/>
    <mergeCell ref="M15:N15"/>
    <mergeCell ref="I16:J16"/>
    <mergeCell ref="M16:N16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1" sqref="M11:N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73">
        <v>1</v>
      </c>
      <c r="B7" s="73">
        <v>2</v>
      </c>
      <c r="C7" s="205">
        <v>3</v>
      </c>
      <c r="D7" s="205"/>
      <c r="E7" s="205">
        <v>4</v>
      </c>
      <c r="F7" s="205"/>
      <c r="G7" s="205"/>
      <c r="H7" s="205"/>
      <c r="I7" s="73">
        <v>5</v>
      </c>
      <c r="J7" s="205">
        <v>6</v>
      </c>
      <c r="K7" s="205"/>
      <c r="L7" s="73">
        <v>7</v>
      </c>
      <c r="M7" s="73">
        <v>8</v>
      </c>
      <c r="N7" s="205">
        <v>9</v>
      </c>
      <c r="O7" s="205"/>
      <c r="P7" s="205"/>
      <c r="Q7" s="73">
        <v>10</v>
      </c>
      <c r="R7" s="73">
        <v>11</v>
      </c>
      <c r="S7" s="73">
        <v>12</v>
      </c>
      <c r="T7" s="73">
        <v>13</v>
      </c>
      <c r="U7" s="73">
        <v>14</v>
      </c>
      <c r="V7" s="73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73"/>
      <c r="M8" s="205"/>
      <c r="N8" s="205"/>
      <c r="O8" s="205"/>
      <c r="P8" s="205"/>
      <c r="Q8" s="205"/>
      <c r="R8" s="73"/>
      <c r="S8" s="73"/>
      <c r="T8" s="73"/>
      <c r="U8" s="73"/>
      <c r="V8" s="73"/>
    </row>
    <row r="9" spans="1:22" x14ac:dyDescent="0.25">
      <c r="A9" s="39">
        <v>1</v>
      </c>
      <c r="B9" s="78"/>
      <c r="C9" s="207"/>
      <c r="D9" s="208"/>
      <c r="E9" s="209"/>
      <c r="F9" s="210"/>
      <c r="G9" s="210"/>
      <c r="H9" s="211"/>
      <c r="I9" s="43"/>
      <c r="J9" s="44"/>
      <c r="K9" s="55"/>
      <c r="L9" s="67"/>
      <c r="M9" s="67"/>
      <c r="N9" s="67"/>
      <c r="O9" s="78"/>
      <c r="P9" s="253"/>
      <c r="Q9" s="254"/>
      <c r="R9" s="76"/>
      <c r="S9" s="76"/>
      <c r="T9" s="76"/>
      <c r="U9" s="76"/>
      <c r="V9" s="76"/>
    </row>
    <row r="10" spans="1:22" ht="22.5" customHeight="1" x14ac:dyDescent="0.25">
      <c r="A10" s="40">
        <v>2</v>
      </c>
      <c r="B10" s="78"/>
      <c r="C10" s="207"/>
      <c r="D10" s="208"/>
      <c r="E10" s="260" t="s">
        <v>362</v>
      </c>
      <c r="F10" s="261"/>
      <c r="G10" s="261"/>
      <c r="H10" s="262"/>
      <c r="I10" s="74"/>
      <c r="J10" s="83"/>
      <c r="K10" s="55"/>
      <c r="L10" s="67"/>
      <c r="M10" s="166">
        <f>M11+M12+M13+M14+M15+M16+M17+M18+M19+M20+M21+M22+M23+M24+'31'!M10+'31'!M11+'31'!M12+'31'!M13+'31'!M14+'31'!M15+'31'!M16+'31'!M17+'31'!M18+'31'!M19+'31'!M20+'31'!M21+'31'!M22+'31'!M23:N23+'31'!M24:N24+'32'!M10+'32'!M17</f>
        <v>1770.78</v>
      </c>
      <c r="N10" s="67">
        <v>11.5</v>
      </c>
      <c r="O10" s="78"/>
      <c r="P10" s="207"/>
      <c r="Q10" s="208"/>
      <c r="R10" s="78"/>
      <c r="S10" s="78"/>
      <c r="T10" s="78"/>
      <c r="U10" s="78"/>
      <c r="V10" s="78"/>
    </row>
    <row r="11" spans="1:22" ht="22.5" customHeight="1" x14ac:dyDescent="0.25">
      <c r="A11" s="40">
        <v>3</v>
      </c>
      <c r="B11" s="78">
        <v>450</v>
      </c>
      <c r="C11" s="207" t="s">
        <v>368</v>
      </c>
      <c r="D11" s="208"/>
      <c r="E11" s="209" t="s">
        <v>367</v>
      </c>
      <c r="F11" s="218"/>
      <c r="G11" s="218"/>
      <c r="H11" s="219"/>
      <c r="I11" s="43" t="s">
        <v>41</v>
      </c>
      <c r="J11" s="44"/>
      <c r="K11" s="55">
        <v>5</v>
      </c>
      <c r="L11" s="67">
        <v>5.51</v>
      </c>
      <c r="M11" s="227">
        <f t="shared" ref="M11:M16" si="0">K11*L11</f>
        <v>27.549999999999997</v>
      </c>
      <c r="N11" s="228"/>
      <c r="O11" s="78"/>
      <c r="P11" s="207"/>
      <c r="Q11" s="208"/>
      <c r="R11" s="78"/>
      <c r="S11" s="78"/>
      <c r="T11" s="78"/>
      <c r="U11" s="78"/>
      <c r="V11" s="78"/>
    </row>
    <row r="12" spans="1:22" ht="22.5" customHeight="1" x14ac:dyDescent="0.25">
      <c r="A12" s="40">
        <v>4</v>
      </c>
      <c r="B12" s="78">
        <v>451</v>
      </c>
      <c r="C12" s="207" t="s">
        <v>382</v>
      </c>
      <c r="D12" s="208"/>
      <c r="E12" s="209" t="s">
        <v>381</v>
      </c>
      <c r="F12" s="210"/>
      <c r="G12" s="210"/>
      <c r="H12" s="211"/>
      <c r="I12" s="74">
        <v>796</v>
      </c>
      <c r="J12" s="83"/>
      <c r="K12" s="55">
        <v>15</v>
      </c>
      <c r="L12" s="67">
        <v>5.99</v>
      </c>
      <c r="M12" s="67">
        <f t="shared" si="0"/>
        <v>89.850000000000009</v>
      </c>
      <c r="N12" s="67">
        <v>1170</v>
      </c>
      <c r="O12" s="78"/>
      <c r="P12" s="207"/>
      <c r="Q12" s="208"/>
      <c r="R12" s="78"/>
      <c r="S12" s="78"/>
      <c r="T12" s="78"/>
      <c r="U12" s="78"/>
      <c r="V12" s="78"/>
    </row>
    <row r="13" spans="1:22" ht="22.5" customHeight="1" x14ac:dyDescent="0.25">
      <c r="A13" s="40">
        <v>5</v>
      </c>
      <c r="B13" s="78">
        <v>452</v>
      </c>
      <c r="C13" s="207" t="s">
        <v>412</v>
      </c>
      <c r="D13" s="208"/>
      <c r="E13" s="209" t="s">
        <v>411</v>
      </c>
      <c r="F13" s="218"/>
      <c r="G13" s="218"/>
      <c r="H13" s="219"/>
      <c r="I13" s="43" t="s">
        <v>41</v>
      </c>
      <c r="J13" s="44"/>
      <c r="K13" s="55">
        <v>2</v>
      </c>
      <c r="L13" s="67">
        <v>6.96</v>
      </c>
      <c r="M13" s="227">
        <f t="shared" si="0"/>
        <v>13.92</v>
      </c>
      <c r="N13" s="228"/>
      <c r="O13" s="78"/>
      <c r="P13" s="207"/>
      <c r="Q13" s="208"/>
      <c r="R13" s="78"/>
      <c r="S13" s="78"/>
      <c r="T13" s="78"/>
      <c r="U13" s="78"/>
      <c r="V13" s="78"/>
    </row>
    <row r="14" spans="1:22" ht="22.5" customHeight="1" x14ac:dyDescent="0.25">
      <c r="A14" s="40">
        <v>6</v>
      </c>
      <c r="B14" s="78">
        <v>453</v>
      </c>
      <c r="C14" s="207" t="s">
        <v>394</v>
      </c>
      <c r="D14" s="208"/>
      <c r="E14" s="209" t="s">
        <v>393</v>
      </c>
      <c r="F14" s="210"/>
      <c r="G14" s="210"/>
      <c r="H14" s="211"/>
      <c r="I14" s="74">
        <v>796</v>
      </c>
      <c r="J14" s="83"/>
      <c r="K14" s="55">
        <v>4</v>
      </c>
      <c r="L14" s="67">
        <v>7.44</v>
      </c>
      <c r="M14" s="67">
        <f t="shared" si="0"/>
        <v>29.76</v>
      </c>
      <c r="N14" s="67"/>
      <c r="O14" s="78"/>
      <c r="P14" s="207"/>
      <c r="Q14" s="208"/>
      <c r="R14" s="78"/>
      <c r="S14" s="78"/>
      <c r="T14" s="78"/>
      <c r="U14" s="78"/>
      <c r="V14" s="78"/>
    </row>
    <row r="15" spans="1:22" ht="22.5" customHeight="1" x14ac:dyDescent="0.25">
      <c r="A15" s="40">
        <v>7</v>
      </c>
      <c r="B15" s="78">
        <v>454</v>
      </c>
      <c r="C15" s="220" t="s">
        <v>396</v>
      </c>
      <c r="D15" s="220"/>
      <c r="E15" s="209" t="s">
        <v>395</v>
      </c>
      <c r="F15" s="218"/>
      <c r="G15" s="218"/>
      <c r="H15" s="219"/>
      <c r="I15" s="43" t="s">
        <v>41</v>
      </c>
      <c r="J15" s="44"/>
      <c r="K15" s="55">
        <v>4</v>
      </c>
      <c r="L15" s="67">
        <v>8.89</v>
      </c>
      <c r="M15" s="229">
        <f t="shared" si="0"/>
        <v>35.56</v>
      </c>
      <c r="N15" s="229"/>
      <c r="O15" s="78"/>
      <c r="P15" s="207"/>
      <c r="Q15" s="208"/>
      <c r="R15" s="78"/>
      <c r="S15" s="78"/>
      <c r="T15" s="78"/>
      <c r="U15" s="78"/>
      <c r="V15" s="78"/>
    </row>
    <row r="16" spans="1:22" ht="22.5" customHeight="1" x14ac:dyDescent="0.25">
      <c r="A16" s="40">
        <v>8</v>
      </c>
      <c r="B16" s="78">
        <v>455</v>
      </c>
      <c r="C16" s="207" t="s">
        <v>364</v>
      </c>
      <c r="D16" s="208"/>
      <c r="E16" s="209" t="s">
        <v>363</v>
      </c>
      <c r="F16" s="210"/>
      <c r="G16" s="210"/>
      <c r="H16" s="211"/>
      <c r="I16" s="43" t="s">
        <v>41</v>
      </c>
      <c r="J16" s="44"/>
      <c r="K16" s="55">
        <v>11</v>
      </c>
      <c r="L16" s="67">
        <v>9.86</v>
      </c>
      <c r="M16" s="67">
        <f t="shared" si="0"/>
        <v>108.46</v>
      </c>
      <c r="N16" s="87"/>
      <c r="O16" s="78"/>
      <c r="P16" s="227"/>
      <c r="Q16" s="208"/>
      <c r="R16" s="78"/>
      <c r="S16" s="78"/>
      <c r="T16" s="78"/>
      <c r="U16" s="78"/>
      <c r="V16" s="78"/>
    </row>
    <row r="17" spans="1:24" ht="22.5" customHeight="1" x14ac:dyDescent="0.25">
      <c r="A17" s="40">
        <v>9</v>
      </c>
      <c r="B17" s="78">
        <v>456</v>
      </c>
      <c r="C17" s="207" t="s">
        <v>414</v>
      </c>
      <c r="D17" s="208"/>
      <c r="E17" s="209" t="s">
        <v>413</v>
      </c>
      <c r="F17" s="210"/>
      <c r="G17" s="210"/>
      <c r="H17" s="211"/>
      <c r="I17" s="74">
        <v>796</v>
      </c>
      <c r="J17" s="75"/>
      <c r="K17" s="55">
        <v>1</v>
      </c>
      <c r="L17" s="67" t="s">
        <v>424</v>
      </c>
      <c r="M17" s="81">
        <v>10.34</v>
      </c>
      <c r="N17" s="67"/>
      <c r="O17" s="78"/>
      <c r="P17" s="207"/>
      <c r="Q17" s="208"/>
      <c r="R17" s="78"/>
      <c r="S17" s="78"/>
      <c r="T17" s="78"/>
      <c r="U17" s="78"/>
      <c r="V17" s="78"/>
      <c r="X17" s="45"/>
    </row>
    <row r="18" spans="1:24" ht="22.5" customHeight="1" x14ac:dyDescent="0.25">
      <c r="A18" s="40">
        <v>10</v>
      </c>
      <c r="B18" s="78">
        <v>457</v>
      </c>
      <c r="C18" s="207" t="s">
        <v>406</v>
      </c>
      <c r="D18" s="208"/>
      <c r="E18" s="209" t="s">
        <v>405</v>
      </c>
      <c r="F18" s="210"/>
      <c r="G18" s="210"/>
      <c r="H18" s="211"/>
      <c r="I18" s="43" t="s">
        <v>41</v>
      </c>
      <c r="J18" s="44"/>
      <c r="K18" s="55">
        <v>1</v>
      </c>
      <c r="L18" s="67" t="s">
        <v>424</v>
      </c>
      <c r="M18" s="67">
        <v>10.82</v>
      </c>
      <c r="N18" s="67"/>
      <c r="O18" s="78"/>
      <c r="P18" s="207"/>
      <c r="Q18" s="208"/>
      <c r="R18" s="78"/>
      <c r="S18" s="78"/>
      <c r="T18" s="78"/>
      <c r="U18" s="78"/>
      <c r="V18" s="78"/>
    </row>
    <row r="19" spans="1:24" ht="22.5" customHeight="1" x14ac:dyDescent="0.25">
      <c r="A19" s="40">
        <v>11</v>
      </c>
      <c r="B19" s="92">
        <v>458</v>
      </c>
      <c r="C19" s="249" t="s">
        <v>376</v>
      </c>
      <c r="D19" s="256"/>
      <c r="E19" s="257" t="s">
        <v>375</v>
      </c>
      <c r="F19" s="258"/>
      <c r="G19" s="258"/>
      <c r="H19" s="259"/>
      <c r="I19" s="93" t="s">
        <v>41</v>
      </c>
      <c r="J19" s="94"/>
      <c r="K19" s="95">
        <v>3</v>
      </c>
      <c r="L19" s="96">
        <v>12.27</v>
      </c>
      <c r="M19" s="96">
        <f>K19*L19</f>
        <v>36.81</v>
      </c>
      <c r="N19" s="96"/>
      <c r="O19" s="78"/>
      <c r="P19" s="207"/>
      <c r="Q19" s="208"/>
      <c r="R19" s="78"/>
      <c r="S19" s="78"/>
      <c r="T19" s="78"/>
      <c r="U19" s="78"/>
      <c r="V19" s="78"/>
    </row>
    <row r="20" spans="1:24" ht="22.5" customHeight="1" x14ac:dyDescent="0.25">
      <c r="A20" s="40">
        <v>12</v>
      </c>
      <c r="B20" s="78">
        <v>459</v>
      </c>
      <c r="C20" s="220" t="s">
        <v>402</v>
      </c>
      <c r="D20" s="220"/>
      <c r="E20" s="209" t="s">
        <v>401</v>
      </c>
      <c r="F20" s="218"/>
      <c r="G20" s="218"/>
      <c r="H20" s="219"/>
      <c r="I20" s="255">
        <v>796</v>
      </c>
      <c r="J20" s="255"/>
      <c r="K20" s="55">
        <v>2</v>
      </c>
      <c r="L20" s="67">
        <v>12.75</v>
      </c>
      <c r="M20" s="229">
        <f>K20*L20</f>
        <v>25.5</v>
      </c>
      <c r="N20" s="229"/>
      <c r="O20" s="78"/>
      <c r="P20" s="207"/>
      <c r="Q20" s="208"/>
      <c r="R20" s="78"/>
      <c r="S20" s="78"/>
      <c r="T20" s="78"/>
      <c r="U20" s="78"/>
      <c r="V20" s="78"/>
    </row>
    <row r="21" spans="1:24" ht="22.5" customHeight="1" x14ac:dyDescent="0.25">
      <c r="A21" s="40">
        <v>13</v>
      </c>
      <c r="B21" s="78">
        <v>460</v>
      </c>
      <c r="C21" s="207" t="s">
        <v>380</v>
      </c>
      <c r="D21" s="208"/>
      <c r="E21" s="209" t="s">
        <v>379</v>
      </c>
      <c r="F21" s="210"/>
      <c r="G21" s="210"/>
      <c r="H21" s="211"/>
      <c r="I21" s="74">
        <v>796</v>
      </c>
      <c r="J21" s="83">
        <v>796</v>
      </c>
      <c r="K21" s="55">
        <v>4</v>
      </c>
      <c r="L21" s="67">
        <v>35.299999999999997</v>
      </c>
      <c r="M21" s="67">
        <f>K21*L21</f>
        <v>141.19999999999999</v>
      </c>
      <c r="N21" s="67">
        <v>1176</v>
      </c>
      <c r="O21" s="78"/>
      <c r="P21" s="220"/>
      <c r="Q21" s="220"/>
      <c r="R21" s="78"/>
      <c r="S21" s="78"/>
      <c r="T21" s="78"/>
      <c r="U21" s="78"/>
      <c r="V21" s="78"/>
    </row>
    <row r="22" spans="1:24" ht="22.5" customHeight="1" thickBot="1" x14ac:dyDescent="0.3">
      <c r="A22" s="40">
        <v>14</v>
      </c>
      <c r="B22" s="78">
        <v>461</v>
      </c>
      <c r="C22" s="207" t="s">
        <v>378</v>
      </c>
      <c r="D22" s="208"/>
      <c r="E22" s="209" t="s">
        <v>377</v>
      </c>
      <c r="F22" s="210"/>
      <c r="G22" s="210"/>
      <c r="H22" s="211"/>
      <c r="I22" s="74">
        <v>796</v>
      </c>
      <c r="J22" s="83"/>
      <c r="K22" s="55">
        <v>1</v>
      </c>
      <c r="L22" s="67" t="s">
        <v>424</v>
      </c>
      <c r="M22" s="67">
        <v>42.99</v>
      </c>
      <c r="N22" s="82"/>
      <c r="O22" s="78"/>
      <c r="P22" s="220"/>
      <c r="Q22" s="220"/>
      <c r="R22" s="78"/>
      <c r="S22" s="78"/>
      <c r="T22" s="78"/>
      <c r="U22" s="78"/>
      <c r="V22" s="78"/>
    </row>
    <row r="23" spans="1:24" ht="22.5" customHeight="1" x14ac:dyDescent="0.25">
      <c r="A23" s="40">
        <v>15</v>
      </c>
      <c r="B23" s="85">
        <v>462</v>
      </c>
      <c r="C23" s="232" t="s">
        <v>372</v>
      </c>
      <c r="D23" s="232"/>
      <c r="E23" s="233" t="s">
        <v>371</v>
      </c>
      <c r="F23" s="234"/>
      <c r="G23" s="234"/>
      <c r="H23" s="235"/>
      <c r="I23" s="230">
        <v>796</v>
      </c>
      <c r="J23" s="230"/>
      <c r="K23" s="86">
        <v>6</v>
      </c>
      <c r="L23" s="87">
        <v>13.97</v>
      </c>
      <c r="M23" s="231">
        <f>K23*L23</f>
        <v>83.820000000000007</v>
      </c>
      <c r="N23" s="217"/>
      <c r="O23" s="78"/>
      <c r="P23" s="220"/>
      <c r="Q23" s="220"/>
      <c r="R23" s="78"/>
      <c r="S23" s="78"/>
      <c r="T23" s="78"/>
      <c r="U23" s="78"/>
      <c r="V23" s="78"/>
    </row>
    <row r="24" spans="1:24" ht="22.5" customHeight="1" thickBot="1" x14ac:dyDescent="0.3">
      <c r="A24" s="41">
        <v>16</v>
      </c>
      <c r="B24" s="79">
        <v>463</v>
      </c>
      <c r="C24" s="226" t="s">
        <v>370</v>
      </c>
      <c r="D24" s="226"/>
      <c r="E24" s="223" t="s">
        <v>369</v>
      </c>
      <c r="F24" s="236"/>
      <c r="G24" s="236"/>
      <c r="H24" s="237"/>
      <c r="I24" s="46" t="s">
        <v>41</v>
      </c>
      <c r="J24" s="44"/>
      <c r="K24" s="56">
        <v>10</v>
      </c>
      <c r="L24" s="80">
        <v>15.07</v>
      </c>
      <c r="M24" s="238">
        <f>K24*L24</f>
        <v>150.69999999999999</v>
      </c>
      <c r="N24" s="238"/>
      <c r="O24" s="79"/>
      <c r="P24" s="226"/>
      <c r="Q24" s="226"/>
      <c r="R24" s="79"/>
      <c r="S24" s="79"/>
      <c r="T24" s="79"/>
      <c r="U24" s="79"/>
      <c r="V24" s="79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5" spans="13:13" x14ac:dyDescent="0.25">
      <c r="M35" s="97">
        <f>M11+M12+M13+M14+M15+M16+M17+M18+M19+M20+M21+M22+M23+M24</f>
        <v>807.28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1"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C10:D10"/>
    <mergeCell ref="E10:H10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A4:A6"/>
    <mergeCell ref="B4:B6"/>
    <mergeCell ref="C11:D11"/>
    <mergeCell ref="E11:H11"/>
    <mergeCell ref="C12:D12"/>
    <mergeCell ref="E12:H12"/>
    <mergeCell ref="C13:D13"/>
    <mergeCell ref="E13:H13"/>
    <mergeCell ref="C14:D14"/>
    <mergeCell ref="E14:H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21:D21"/>
    <mergeCell ref="E21:H21"/>
    <mergeCell ref="P21:Q21"/>
    <mergeCell ref="C18:D18"/>
    <mergeCell ref="E18:H18"/>
    <mergeCell ref="P18:Q18"/>
    <mergeCell ref="C19:D19"/>
    <mergeCell ref="E19:H19"/>
    <mergeCell ref="P19:Q19"/>
    <mergeCell ref="M11:N11"/>
    <mergeCell ref="M13:N13"/>
    <mergeCell ref="M15:N15"/>
    <mergeCell ref="I20:J20"/>
    <mergeCell ref="M20:N20"/>
    <mergeCell ref="P14:Q14"/>
    <mergeCell ref="C24:D24"/>
    <mergeCell ref="E24:H24"/>
    <mergeCell ref="M24:N24"/>
    <mergeCell ref="P24:Q24"/>
    <mergeCell ref="I23:J23"/>
    <mergeCell ref="C22:D22"/>
    <mergeCell ref="E22:H22"/>
    <mergeCell ref="P22:Q22"/>
    <mergeCell ref="C23:D23"/>
    <mergeCell ref="E23:H23"/>
    <mergeCell ref="M23:N23"/>
    <mergeCell ref="P23:Q23"/>
    <mergeCell ref="C20:D20"/>
    <mergeCell ref="E20:H20"/>
    <mergeCell ref="P20:Q20"/>
    <mergeCell ref="P9:Q9"/>
    <mergeCell ref="P10:Q10"/>
    <mergeCell ref="P11:Q11"/>
    <mergeCell ref="P12:Q12"/>
    <mergeCell ref="P13:Q1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S15" sqref="S15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61"/>
      <c r="C9" s="212"/>
      <c r="D9" s="212"/>
      <c r="E9" s="242"/>
      <c r="F9" s="243"/>
      <c r="G9" s="243"/>
      <c r="H9" s="244"/>
      <c r="I9" s="216"/>
      <c r="J9" s="216"/>
      <c r="K9" s="57"/>
      <c r="L9" s="66"/>
      <c r="M9" s="251"/>
      <c r="N9" s="251"/>
      <c r="O9" s="61"/>
      <c r="P9" s="212"/>
      <c r="Q9" s="212"/>
      <c r="R9" s="61"/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464</v>
      </c>
      <c r="C10" s="207" t="s">
        <v>410</v>
      </c>
      <c r="D10" s="208"/>
      <c r="E10" s="209" t="s">
        <v>409</v>
      </c>
      <c r="F10" s="210"/>
      <c r="G10" s="210"/>
      <c r="H10" s="211"/>
      <c r="I10" s="43" t="s">
        <v>41</v>
      </c>
      <c r="J10" s="44"/>
      <c r="K10" s="55">
        <v>1</v>
      </c>
      <c r="L10" s="67" t="s">
        <v>424</v>
      </c>
      <c r="M10" s="67">
        <v>16.170000000000002</v>
      </c>
      <c r="N10" s="71"/>
      <c r="O10" s="63"/>
      <c r="P10" s="207"/>
      <c r="Q10" s="208"/>
      <c r="R10" s="63"/>
      <c r="S10" s="63"/>
      <c r="T10" s="63"/>
      <c r="U10" s="63"/>
      <c r="V10" s="63"/>
    </row>
    <row r="11" spans="1:22" ht="22.5" customHeight="1" x14ac:dyDescent="0.25">
      <c r="A11" s="40">
        <v>3</v>
      </c>
      <c r="B11" s="78"/>
      <c r="C11" s="207"/>
      <c r="D11" s="208"/>
      <c r="E11" s="209"/>
      <c r="F11" s="210"/>
      <c r="G11" s="210"/>
      <c r="H11" s="211"/>
      <c r="I11" s="43"/>
      <c r="J11" s="44"/>
      <c r="K11" s="55"/>
      <c r="L11" s="67"/>
      <c r="M11" s="67"/>
      <c r="N11" s="67"/>
      <c r="O11" s="63"/>
      <c r="P11" s="207"/>
      <c r="Q11" s="208"/>
      <c r="R11" s="63"/>
      <c r="S11" s="63"/>
      <c r="T11" s="63"/>
      <c r="U11" s="63"/>
      <c r="V11" s="63"/>
    </row>
    <row r="12" spans="1:22" ht="22.5" customHeight="1" x14ac:dyDescent="0.25">
      <c r="A12" s="40">
        <v>4</v>
      </c>
      <c r="B12" s="78"/>
      <c r="C12" s="207"/>
      <c r="D12" s="208"/>
      <c r="E12" s="209"/>
      <c r="F12" s="210"/>
      <c r="G12" s="210"/>
      <c r="H12" s="211"/>
      <c r="I12" s="43"/>
      <c r="J12" s="44"/>
      <c r="K12" s="55"/>
      <c r="L12" s="67"/>
      <c r="M12" s="81"/>
      <c r="N12" s="67"/>
      <c r="O12" s="63"/>
      <c r="P12" s="207"/>
      <c r="Q12" s="208"/>
      <c r="R12" s="63"/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467</v>
      </c>
      <c r="C13" s="207" t="s">
        <v>384</v>
      </c>
      <c r="D13" s="208"/>
      <c r="E13" s="209" t="s">
        <v>383</v>
      </c>
      <c r="F13" s="210"/>
      <c r="G13" s="210"/>
      <c r="H13" s="211"/>
      <c r="I13" s="43" t="s">
        <v>41</v>
      </c>
      <c r="J13" s="44"/>
      <c r="K13" s="55">
        <v>3</v>
      </c>
      <c r="L13" s="67">
        <v>22.75</v>
      </c>
      <c r="M13" s="67">
        <f>K13*L13</f>
        <v>68.25</v>
      </c>
      <c r="N13" s="67">
        <v>11.5</v>
      </c>
      <c r="O13" s="63"/>
      <c r="P13" s="207"/>
      <c r="Q13" s="208"/>
      <c r="R13" s="63"/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468</v>
      </c>
      <c r="C14" s="207" t="s">
        <v>404</v>
      </c>
      <c r="D14" s="208"/>
      <c r="E14" s="209" t="s">
        <v>403</v>
      </c>
      <c r="F14" s="210"/>
      <c r="G14" s="210"/>
      <c r="H14" s="211"/>
      <c r="I14" s="74">
        <v>796</v>
      </c>
      <c r="J14" s="75"/>
      <c r="K14" s="55">
        <v>1</v>
      </c>
      <c r="L14" s="67" t="s">
        <v>424</v>
      </c>
      <c r="M14" s="81">
        <v>24.95</v>
      </c>
      <c r="N14" s="67"/>
      <c r="O14" s="63"/>
      <c r="P14" s="207"/>
      <c r="Q14" s="208"/>
      <c r="R14" s="63"/>
      <c r="S14" s="63"/>
      <c r="T14" s="63"/>
      <c r="U14" s="63"/>
      <c r="V14" s="63"/>
    </row>
    <row r="15" spans="1:22" ht="22.5" customHeight="1" x14ac:dyDescent="0.25">
      <c r="A15" s="40"/>
      <c r="B15" s="78">
        <v>469</v>
      </c>
      <c r="C15" s="207" t="s">
        <v>408</v>
      </c>
      <c r="D15" s="208"/>
      <c r="E15" s="209" t="s">
        <v>407</v>
      </c>
      <c r="F15" s="210"/>
      <c r="G15" s="210"/>
      <c r="H15" s="211"/>
      <c r="I15" s="74">
        <v>796</v>
      </c>
      <c r="J15" s="83"/>
      <c r="K15" s="55">
        <v>2</v>
      </c>
      <c r="L15" s="67">
        <v>25.14</v>
      </c>
      <c r="M15" s="67">
        <v>50.29</v>
      </c>
      <c r="N15" s="67">
        <v>1170</v>
      </c>
      <c r="O15" s="63"/>
      <c r="P15" s="207"/>
      <c r="Q15" s="208"/>
      <c r="R15" s="63"/>
      <c r="S15" s="63"/>
      <c r="T15" s="63"/>
      <c r="U15" s="63"/>
      <c r="V15" s="63"/>
    </row>
    <row r="16" spans="1:22" ht="22.5" customHeight="1" thickBot="1" x14ac:dyDescent="0.3">
      <c r="A16" s="40">
        <v>8</v>
      </c>
      <c r="B16" s="92">
        <v>470</v>
      </c>
      <c r="C16" s="247" t="s">
        <v>388</v>
      </c>
      <c r="D16" s="247"/>
      <c r="E16" s="257" t="s">
        <v>387</v>
      </c>
      <c r="F16" s="263"/>
      <c r="G16" s="263"/>
      <c r="H16" s="264"/>
      <c r="I16" s="93" t="s">
        <v>41</v>
      </c>
      <c r="J16" s="94"/>
      <c r="K16" s="95">
        <v>1</v>
      </c>
      <c r="L16" s="96" t="s">
        <v>424</v>
      </c>
      <c r="M16" s="265">
        <v>27.15</v>
      </c>
      <c r="N16" s="238"/>
      <c r="O16" s="63"/>
      <c r="P16" s="207"/>
      <c r="Q16" s="208"/>
      <c r="R16" s="63"/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471</v>
      </c>
      <c r="C17" s="207" t="s">
        <v>386</v>
      </c>
      <c r="D17" s="208"/>
      <c r="E17" s="209" t="s">
        <v>385</v>
      </c>
      <c r="F17" s="210"/>
      <c r="G17" s="210"/>
      <c r="H17" s="211"/>
      <c r="I17" s="43" t="s">
        <v>41</v>
      </c>
      <c r="J17" s="44"/>
      <c r="K17" s="55">
        <v>1</v>
      </c>
      <c r="L17" s="67" t="s">
        <v>424</v>
      </c>
      <c r="M17" s="67">
        <v>28.24</v>
      </c>
      <c r="N17" s="67"/>
      <c r="O17" s="63"/>
      <c r="P17" s="207"/>
      <c r="Q17" s="208"/>
      <c r="R17" s="63"/>
      <c r="S17" s="63"/>
      <c r="T17" s="63"/>
      <c r="U17" s="63"/>
      <c r="V17" s="63"/>
      <c r="X17" s="45"/>
    </row>
    <row r="18" spans="1:24" ht="22.5" customHeight="1" thickBot="1" x14ac:dyDescent="0.3">
      <c r="A18" s="40">
        <v>10</v>
      </c>
      <c r="B18" s="78">
        <v>472</v>
      </c>
      <c r="C18" s="207" t="s">
        <v>400</v>
      </c>
      <c r="D18" s="208"/>
      <c r="E18" s="209" t="s">
        <v>399</v>
      </c>
      <c r="F18" s="210"/>
      <c r="G18" s="210"/>
      <c r="H18" s="211"/>
      <c r="I18" s="43" t="s">
        <v>41</v>
      </c>
      <c r="J18" s="44"/>
      <c r="K18" s="55">
        <v>2</v>
      </c>
      <c r="L18" s="67">
        <v>29.34</v>
      </c>
      <c r="M18" s="67">
        <f>K18*L18</f>
        <v>58.68</v>
      </c>
      <c r="N18" s="67">
        <v>850</v>
      </c>
      <c r="O18" s="63"/>
      <c r="P18" s="207"/>
      <c r="Q18" s="208"/>
      <c r="R18" s="63"/>
      <c r="S18" s="63"/>
      <c r="T18" s="63"/>
      <c r="U18" s="63"/>
      <c r="V18" s="63"/>
    </row>
    <row r="19" spans="1:24" ht="22.5" customHeight="1" x14ac:dyDescent="0.25">
      <c r="A19" s="40">
        <v>11</v>
      </c>
      <c r="B19" s="85">
        <v>473</v>
      </c>
      <c r="C19" s="232" t="s">
        <v>390</v>
      </c>
      <c r="D19" s="232"/>
      <c r="E19" s="233" t="s">
        <v>389</v>
      </c>
      <c r="F19" s="234"/>
      <c r="G19" s="234"/>
      <c r="H19" s="235"/>
      <c r="I19" s="230">
        <v>796</v>
      </c>
      <c r="J19" s="230"/>
      <c r="K19" s="86">
        <v>1</v>
      </c>
      <c r="L19" s="87" t="s">
        <v>424</v>
      </c>
      <c r="M19" s="231">
        <v>34.83</v>
      </c>
      <c r="N19" s="217"/>
      <c r="O19" s="63"/>
      <c r="P19" s="207"/>
      <c r="Q19" s="208"/>
      <c r="R19" s="63"/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474</v>
      </c>
      <c r="C20" s="207" t="s">
        <v>392</v>
      </c>
      <c r="D20" s="208"/>
      <c r="E20" s="209" t="s">
        <v>391</v>
      </c>
      <c r="F20" s="210"/>
      <c r="G20" s="210"/>
      <c r="H20" s="211"/>
      <c r="I20" s="74">
        <v>796</v>
      </c>
      <c r="J20" s="75"/>
      <c r="K20" s="55">
        <v>1</v>
      </c>
      <c r="L20" s="67" t="s">
        <v>424</v>
      </c>
      <c r="M20" s="81">
        <v>35.93</v>
      </c>
      <c r="N20" s="82"/>
      <c r="O20" s="63"/>
      <c r="P20" s="227"/>
      <c r="Q20" s="208"/>
      <c r="R20" s="63"/>
      <c r="S20" s="63"/>
      <c r="T20" s="63"/>
      <c r="U20" s="63"/>
      <c r="V20" s="63"/>
    </row>
    <row r="21" spans="1:24" ht="22.5" customHeight="1" x14ac:dyDescent="0.25">
      <c r="A21" s="40">
        <v>13</v>
      </c>
      <c r="B21" s="78"/>
      <c r="C21" s="207"/>
      <c r="D21" s="208"/>
      <c r="E21" s="209"/>
      <c r="F21" s="210"/>
      <c r="G21" s="210"/>
      <c r="H21" s="211"/>
      <c r="I21" s="74"/>
      <c r="J21" s="83"/>
      <c r="K21" s="55"/>
      <c r="L21" s="67"/>
      <c r="M21" s="67"/>
      <c r="N21" s="67"/>
      <c r="O21" s="63"/>
      <c r="P21" s="220"/>
      <c r="Q21" s="220"/>
      <c r="R21" s="63"/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476</v>
      </c>
      <c r="C22" s="207" t="s">
        <v>366</v>
      </c>
      <c r="D22" s="208"/>
      <c r="E22" s="209" t="s">
        <v>365</v>
      </c>
      <c r="F22" s="210"/>
      <c r="G22" s="210"/>
      <c r="H22" s="211"/>
      <c r="I22" s="43" t="s">
        <v>41</v>
      </c>
      <c r="J22" s="44"/>
      <c r="K22" s="55">
        <v>5</v>
      </c>
      <c r="L22" s="67">
        <v>68.2</v>
      </c>
      <c r="M22" s="81">
        <f>K22*L22</f>
        <v>341</v>
      </c>
      <c r="N22" s="71"/>
      <c r="O22" s="63"/>
      <c r="P22" s="220"/>
      <c r="Q22" s="220"/>
      <c r="R22" s="63"/>
      <c r="S22" s="63"/>
      <c r="T22" s="63"/>
      <c r="U22" s="63"/>
      <c r="V22" s="63"/>
    </row>
    <row r="23" spans="1:24" ht="22.5" customHeight="1" x14ac:dyDescent="0.25">
      <c r="A23" s="40">
        <v>15</v>
      </c>
      <c r="B23" s="63"/>
      <c r="C23" s="207"/>
      <c r="D23" s="208"/>
      <c r="E23" s="209"/>
      <c r="F23" s="218"/>
      <c r="G23" s="218"/>
      <c r="H23" s="219"/>
      <c r="I23" s="43"/>
      <c r="J23" s="44"/>
      <c r="K23" s="55"/>
      <c r="L23" s="67"/>
      <c r="M23" s="227"/>
      <c r="N23" s="228"/>
      <c r="O23" s="63"/>
      <c r="P23" s="220"/>
      <c r="Q23" s="220"/>
      <c r="R23" s="63"/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64"/>
      <c r="C24" s="226"/>
      <c r="D24" s="226"/>
      <c r="E24" s="223"/>
      <c r="F24" s="236"/>
      <c r="G24" s="236"/>
      <c r="H24" s="237"/>
      <c r="I24" s="46"/>
      <c r="J24" s="44"/>
      <c r="K24" s="56"/>
      <c r="L24" s="72"/>
      <c r="M24" s="238"/>
      <c r="N24" s="238"/>
      <c r="O24" s="64"/>
      <c r="P24" s="226"/>
      <c r="Q24" s="226"/>
      <c r="R24" s="64"/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7" spans="13:13" ht="15.75" customHeight="1" x14ac:dyDescent="0.25">
      <c r="M37" s="97">
        <f>M10+M11+M13+M14+M15+M16+M17+M18+M19+M20+M21+M22</f>
        <v>685.49</v>
      </c>
    </row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0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M16:N16"/>
    <mergeCell ref="C18:D18"/>
    <mergeCell ref="E18:H18"/>
    <mergeCell ref="P18:Q18"/>
    <mergeCell ref="C19:D19"/>
    <mergeCell ref="E19:H19"/>
    <mergeCell ref="P19:Q19"/>
    <mergeCell ref="I19:J19"/>
    <mergeCell ref="M19:N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0" sqref="M1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61"/>
      <c r="C9" s="212"/>
      <c r="D9" s="212"/>
      <c r="E9" s="242"/>
      <c r="F9" s="243"/>
      <c r="G9" s="243"/>
      <c r="H9" s="244"/>
      <c r="I9" s="216"/>
      <c r="J9" s="216"/>
      <c r="K9" s="57"/>
      <c r="L9" s="66"/>
      <c r="M9" s="217"/>
      <c r="N9" s="217"/>
      <c r="O9" s="61"/>
      <c r="P9" s="212"/>
      <c r="Q9" s="212"/>
      <c r="R9" s="61"/>
      <c r="S9" s="61"/>
      <c r="T9" s="61"/>
      <c r="U9" s="61"/>
      <c r="V9" s="61"/>
    </row>
    <row r="10" spans="1:22" ht="22.5" customHeight="1" x14ac:dyDescent="0.25">
      <c r="A10" s="40">
        <v>2</v>
      </c>
      <c r="B10" s="63"/>
      <c r="C10" s="207"/>
      <c r="D10" s="208"/>
      <c r="E10" s="209"/>
      <c r="F10" s="210"/>
      <c r="G10" s="210"/>
      <c r="H10" s="211"/>
      <c r="I10" s="59"/>
      <c r="J10" s="60"/>
      <c r="K10" s="55"/>
      <c r="L10" s="67"/>
      <c r="M10" s="164">
        <f>M12+M13+M14+M15</f>
        <v>169.48</v>
      </c>
      <c r="N10" s="71"/>
      <c r="O10" s="63"/>
      <c r="P10" s="207"/>
      <c r="Q10" s="208"/>
      <c r="R10" s="63"/>
      <c r="S10" s="63"/>
      <c r="T10" s="63"/>
      <c r="U10" s="63"/>
      <c r="V10" s="63"/>
    </row>
    <row r="11" spans="1:22" ht="22.5" customHeight="1" x14ac:dyDescent="0.25">
      <c r="A11" s="40">
        <v>3</v>
      </c>
      <c r="B11" s="63"/>
      <c r="C11" s="207"/>
      <c r="D11" s="208"/>
      <c r="E11" s="209"/>
      <c r="F11" s="210"/>
      <c r="G11" s="210"/>
      <c r="H11" s="211"/>
      <c r="I11" s="59"/>
      <c r="J11" s="62"/>
      <c r="K11" s="55"/>
      <c r="L11" s="67"/>
      <c r="M11" s="67"/>
      <c r="N11" s="67"/>
      <c r="O11" s="63"/>
      <c r="P11" s="207"/>
      <c r="Q11" s="208"/>
      <c r="R11" s="63"/>
      <c r="S11" s="63"/>
      <c r="T11" s="63"/>
      <c r="U11" s="63"/>
      <c r="V11" s="63"/>
    </row>
    <row r="12" spans="1:22" ht="22.5" customHeight="1" x14ac:dyDescent="0.25">
      <c r="A12" s="40">
        <v>4</v>
      </c>
      <c r="B12" s="63">
        <v>490</v>
      </c>
      <c r="C12" s="207" t="s">
        <v>491</v>
      </c>
      <c r="D12" s="208"/>
      <c r="E12" s="209" t="s">
        <v>478</v>
      </c>
      <c r="F12" s="210"/>
      <c r="G12" s="210"/>
      <c r="H12" s="211"/>
      <c r="I12" s="43" t="s">
        <v>41</v>
      </c>
      <c r="J12" s="44"/>
      <c r="K12" s="167">
        <v>3</v>
      </c>
      <c r="L12" s="168">
        <v>22.59</v>
      </c>
      <c r="M12" s="168">
        <f>K12*L12</f>
        <v>67.77</v>
      </c>
      <c r="N12" s="162"/>
      <c r="O12" s="163"/>
      <c r="P12" s="266"/>
      <c r="Q12" s="267"/>
      <c r="R12" s="63"/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491</v>
      </c>
      <c r="C13" s="207" t="s">
        <v>492</v>
      </c>
      <c r="D13" s="208"/>
      <c r="E13" s="209" t="s">
        <v>479</v>
      </c>
      <c r="F13" s="210"/>
      <c r="G13" s="210"/>
      <c r="H13" s="211"/>
      <c r="I13" s="74">
        <v>796</v>
      </c>
      <c r="J13" s="83">
        <v>796</v>
      </c>
      <c r="K13" s="167">
        <v>2</v>
      </c>
      <c r="L13" s="168">
        <v>27.98</v>
      </c>
      <c r="M13" s="168">
        <f>K13*L13</f>
        <v>55.96</v>
      </c>
      <c r="N13" s="67">
        <v>11.5</v>
      </c>
      <c r="O13" s="63"/>
      <c r="P13" s="207"/>
      <c r="Q13" s="208"/>
      <c r="R13" s="63"/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492</v>
      </c>
      <c r="C14" s="207" t="s">
        <v>493</v>
      </c>
      <c r="D14" s="208"/>
      <c r="E14" s="209" t="s">
        <v>480</v>
      </c>
      <c r="F14" s="210"/>
      <c r="G14" s="210"/>
      <c r="H14" s="211"/>
      <c r="I14" s="43" t="s">
        <v>41</v>
      </c>
      <c r="J14" s="44"/>
      <c r="K14" s="167">
        <v>1</v>
      </c>
      <c r="L14" s="168" t="s">
        <v>424</v>
      </c>
      <c r="M14" s="168">
        <v>28.65</v>
      </c>
      <c r="N14" s="67"/>
      <c r="O14" s="63"/>
      <c r="P14" s="227"/>
      <c r="Q14" s="208"/>
      <c r="R14" s="63"/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495</v>
      </c>
      <c r="C15" s="207" t="s">
        <v>398</v>
      </c>
      <c r="D15" s="208"/>
      <c r="E15" s="209" t="s">
        <v>397</v>
      </c>
      <c r="F15" s="210"/>
      <c r="G15" s="210"/>
      <c r="H15" s="211"/>
      <c r="I15" s="43" t="s">
        <v>41</v>
      </c>
      <c r="J15" s="44"/>
      <c r="K15" s="55">
        <v>1</v>
      </c>
      <c r="L15" s="67" t="s">
        <v>424</v>
      </c>
      <c r="M15" s="227">
        <v>17.100000000000001</v>
      </c>
      <c r="N15" s="228"/>
      <c r="O15" s="63"/>
      <c r="P15" s="207"/>
      <c r="Q15" s="208"/>
      <c r="R15" s="63"/>
      <c r="S15" s="63"/>
      <c r="T15" s="63"/>
      <c r="U15" s="63"/>
      <c r="V15" s="63"/>
    </row>
    <row r="16" spans="1:22" ht="22.5" customHeight="1" x14ac:dyDescent="0.25">
      <c r="A16" s="40">
        <v>8</v>
      </c>
      <c r="B16" s="63"/>
      <c r="C16" s="207"/>
      <c r="D16" s="208"/>
      <c r="E16" s="209"/>
      <c r="F16" s="210"/>
      <c r="G16" s="210"/>
      <c r="H16" s="211"/>
      <c r="I16" s="43"/>
      <c r="J16" s="44"/>
      <c r="K16" s="55"/>
      <c r="L16" s="67"/>
      <c r="M16" s="67"/>
      <c r="N16" s="67"/>
      <c r="O16" s="63"/>
      <c r="P16" s="207"/>
      <c r="Q16" s="208"/>
      <c r="R16" s="63"/>
      <c r="S16" s="63"/>
      <c r="T16" s="63"/>
      <c r="U16" s="63"/>
      <c r="V16" s="63"/>
    </row>
    <row r="17" spans="1:24" ht="22.5" customHeight="1" x14ac:dyDescent="0.25">
      <c r="A17" s="40">
        <v>9</v>
      </c>
      <c r="B17" s="63"/>
      <c r="C17" s="207"/>
      <c r="D17" s="208"/>
      <c r="E17" s="209"/>
      <c r="F17" s="210"/>
      <c r="G17" s="210"/>
      <c r="H17" s="211"/>
      <c r="I17" s="59"/>
      <c r="J17" s="62"/>
      <c r="K17" s="55"/>
      <c r="L17" s="67"/>
      <c r="M17" s="165">
        <f>M18+M19+M20+M21+M22</f>
        <v>108.53</v>
      </c>
      <c r="N17" s="67"/>
      <c r="O17" s="63"/>
      <c r="P17" s="207"/>
      <c r="Q17" s="208"/>
      <c r="R17" s="63"/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500</v>
      </c>
      <c r="C18" s="207" t="s">
        <v>422</v>
      </c>
      <c r="D18" s="208"/>
      <c r="E18" s="209" t="s">
        <v>421</v>
      </c>
      <c r="F18" s="210"/>
      <c r="G18" s="210"/>
      <c r="H18" s="211"/>
      <c r="I18" s="74">
        <v>796</v>
      </c>
      <c r="J18" s="83"/>
      <c r="K18" s="55">
        <v>1</v>
      </c>
      <c r="L18" s="67" t="s">
        <v>424</v>
      </c>
      <c r="M18" s="67">
        <v>18.59</v>
      </c>
      <c r="N18" s="67">
        <v>850</v>
      </c>
      <c r="O18" s="63"/>
      <c r="P18" s="207"/>
      <c r="Q18" s="208"/>
      <c r="R18" s="63"/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501</v>
      </c>
      <c r="C19" s="207" t="s">
        <v>420</v>
      </c>
      <c r="D19" s="208"/>
      <c r="E19" s="209" t="s">
        <v>419</v>
      </c>
      <c r="F19" s="218"/>
      <c r="G19" s="218"/>
      <c r="H19" s="219"/>
      <c r="I19" s="74">
        <v>796</v>
      </c>
      <c r="J19" s="83">
        <v>796</v>
      </c>
      <c r="K19" s="55">
        <v>1</v>
      </c>
      <c r="L19" s="67" t="s">
        <v>424</v>
      </c>
      <c r="M19" s="67">
        <v>19.53</v>
      </c>
      <c r="N19" s="67"/>
      <c r="O19" s="63"/>
      <c r="P19" s="207"/>
      <c r="Q19" s="208"/>
      <c r="R19" s="63"/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502</v>
      </c>
      <c r="C20" s="207" t="s">
        <v>418</v>
      </c>
      <c r="D20" s="208"/>
      <c r="E20" s="209" t="s">
        <v>417</v>
      </c>
      <c r="F20" s="210"/>
      <c r="G20" s="210"/>
      <c r="H20" s="211"/>
      <c r="I20" s="43" t="s">
        <v>41</v>
      </c>
      <c r="J20" s="44"/>
      <c r="K20" s="55">
        <v>1</v>
      </c>
      <c r="L20" s="67" t="s">
        <v>424</v>
      </c>
      <c r="M20" s="67">
        <v>21.58</v>
      </c>
      <c r="N20" s="67"/>
      <c r="O20" s="63"/>
      <c r="P20" s="207"/>
      <c r="Q20" s="208"/>
      <c r="R20" s="63"/>
      <c r="S20" s="63"/>
      <c r="T20" s="63"/>
      <c r="U20" s="63"/>
      <c r="V20" s="63"/>
    </row>
    <row r="21" spans="1:24" ht="22.5" customHeight="1" x14ac:dyDescent="0.25">
      <c r="A21" s="40">
        <v>13</v>
      </c>
      <c r="B21" s="78">
        <v>503</v>
      </c>
      <c r="C21" s="207" t="s">
        <v>416</v>
      </c>
      <c r="D21" s="208"/>
      <c r="E21" s="209" t="s">
        <v>415</v>
      </c>
      <c r="F21" s="210"/>
      <c r="G21" s="210"/>
      <c r="H21" s="211"/>
      <c r="I21" s="74">
        <v>796</v>
      </c>
      <c r="J21" s="83"/>
      <c r="K21" s="55">
        <v>1</v>
      </c>
      <c r="L21" s="67" t="s">
        <v>424</v>
      </c>
      <c r="M21" s="67">
        <v>23.24</v>
      </c>
      <c r="N21" s="67">
        <v>1176</v>
      </c>
      <c r="O21" s="63"/>
      <c r="P21" s="220"/>
      <c r="Q21" s="220"/>
      <c r="R21" s="63"/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504</v>
      </c>
      <c r="C22" s="207" t="s">
        <v>374</v>
      </c>
      <c r="D22" s="208"/>
      <c r="E22" s="209" t="s">
        <v>373</v>
      </c>
      <c r="F22" s="210"/>
      <c r="G22" s="210"/>
      <c r="H22" s="211"/>
      <c r="I22" s="43" t="s">
        <v>41</v>
      </c>
      <c r="J22" s="44"/>
      <c r="K22" s="55">
        <v>1</v>
      </c>
      <c r="L22" s="67" t="s">
        <v>424</v>
      </c>
      <c r="M22" s="67">
        <v>25.59</v>
      </c>
      <c r="N22" s="71"/>
      <c r="O22" s="63"/>
      <c r="P22" s="220"/>
      <c r="Q22" s="220"/>
      <c r="R22" s="63"/>
      <c r="S22" s="63"/>
      <c r="T22" s="63"/>
      <c r="U22" s="63"/>
      <c r="V22" s="63"/>
    </row>
    <row r="23" spans="1:24" ht="22.5" customHeight="1" x14ac:dyDescent="0.25">
      <c r="A23" s="40">
        <v>15</v>
      </c>
      <c r="B23" s="63"/>
      <c r="C23" s="207"/>
      <c r="D23" s="208"/>
      <c r="E23" s="209"/>
      <c r="F23" s="218"/>
      <c r="G23" s="218"/>
      <c r="H23" s="219"/>
      <c r="I23" s="43"/>
      <c r="J23" s="44"/>
      <c r="K23" s="55"/>
      <c r="L23" s="67"/>
      <c r="M23" s="227"/>
      <c r="N23" s="228"/>
      <c r="O23" s="63"/>
      <c r="P23" s="220"/>
      <c r="Q23" s="220"/>
      <c r="R23" s="63"/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64"/>
      <c r="C24" s="226"/>
      <c r="D24" s="226"/>
      <c r="E24" s="223"/>
      <c r="F24" s="236"/>
      <c r="G24" s="236"/>
      <c r="H24" s="237"/>
      <c r="I24" s="46"/>
      <c r="J24" s="44"/>
      <c r="K24" s="56"/>
      <c r="L24" s="72"/>
      <c r="M24" s="238"/>
      <c r="N24" s="238"/>
      <c r="O24" s="64"/>
      <c r="P24" s="226"/>
      <c r="Q24" s="226"/>
      <c r="R24" s="64"/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6" spans="13:13" x14ac:dyDescent="0.25">
      <c r="M36" s="97">
        <f>M12+M13+M14+M15+M18+M19+M20+M21+M22</f>
        <v>278.01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M15:N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Y17" sqref="Y17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135">
        <v>1</v>
      </c>
      <c r="B7" s="135">
        <v>2</v>
      </c>
      <c r="C7" s="205">
        <v>3</v>
      </c>
      <c r="D7" s="205"/>
      <c r="E7" s="205">
        <v>4</v>
      </c>
      <c r="F7" s="205"/>
      <c r="G7" s="205"/>
      <c r="H7" s="205"/>
      <c r="I7" s="135">
        <v>5</v>
      </c>
      <c r="J7" s="205">
        <v>6</v>
      </c>
      <c r="K7" s="205"/>
      <c r="L7" s="135">
        <v>7</v>
      </c>
      <c r="M7" s="135">
        <v>8</v>
      </c>
      <c r="N7" s="205">
        <v>9</v>
      </c>
      <c r="O7" s="205"/>
      <c r="P7" s="205"/>
      <c r="Q7" s="135">
        <v>10</v>
      </c>
      <c r="R7" s="135">
        <v>11</v>
      </c>
      <c r="S7" s="135">
        <v>12</v>
      </c>
      <c r="T7" s="135">
        <v>13</v>
      </c>
      <c r="U7" s="135">
        <v>14</v>
      </c>
      <c r="V7" s="135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135"/>
      <c r="M8" s="205"/>
      <c r="N8" s="205"/>
      <c r="O8" s="205"/>
      <c r="P8" s="205"/>
      <c r="Q8" s="205"/>
      <c r="R8" s="135"/>
      <c r="S8" s="135"/>
      <c r="T8" s="135"/>
      <c r="U8" s="135"/>
      <c r="V8" s="135"/>
    </row>
    <row r="9" spans="1:22" ht="15.75" thickBot="1" x14ac:dyDescent="0.3">
      <c r="A9" s="39">
        <v>1</v>
      </c>
      <c r="B9" s="268" t="s">
        <v>462</v>
      </c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70"/>
    </row>
    <row r="10" spans="1:22" ht="22.5" customHeight="1" x14ac:dyDescent="0.25">
      <c r="A10" s="40">
        <v>2</v>
      </c>
      <c r="B10" s="145"/>
      <c r="C10" s="239"/>
      <c r="D10" s="240"/>
      <c r="E10" s="233" t="s">
        <v>441</v>
      </c>
      <c r="F10" s="234"/>
      <c r="G10" s="234"/>
      <c r="H10" s="235"/>
      <c r="I10" s="151" t="s">
        <v>429</v>
      </c>
      <c r="J10" s="152"/>
      <c r="K10" s="86" t="s">
        <v>424</v>
      </c>
      <c r="L10" s="144" t="s">
        <v>424</v>
      </c>
      <c r="M10" s="153">
        <f>M13+M14+M15+M16</f>
        <v>55.440000000000005</v>
      </c>
      <c r="N10" s="154"/>
      <c r="O10" s="145"/>
      <c r="P10" s="239"/>
      <c r="Q10" s="240"/>
      <c r="R10" s="145"/>
      <c r="S10" s="145"/>
      <c r="T10" s="145"/>
      <c r="U10" s="145"/>
      <c r="V10" s="145"/>
    </row>
    <row r="11" spans="1:22" ht="22.5" customHeight="1" x14ac:dyDescent="0.25">
      <c r="A11" s="40">
        <v>3</v>
      </c>
      <c r="B11" s="138"/>
      <c r="C11" s="207"/>
      <c r="D11" s="208"/>
      <c r="E11" s="209" t="s">
        <v>440</v>
      </c>
      <c r="F11" s="210"/>
      <c r="G11" s="210"/>
      <c r="H11" s="211"/>
      <c r="I11" s="136"/>
      <c r="J11" s="83"/>
      <c r="K11" s="55"/>
      <c r="L11" s="143"/>
      <c r="M11" s="143"/>
      <c r="N11" s="143"/>
      <c r="O11" s="138"/>
      <c r="P11" s="207"/>
      <c r="Q11" s="208"/>
      <c r="R11" s="138"/>
      <c r="S11" s="138"/>
      <c r="T11" s="138"/>
      <c r="U11" s="138"/>
      <c r="V11" s="138"/>
    </row>
    <row r="12" spans="1:22" ht="22.5" customHeight="1" x14ac:dyDescent="0.25">
      <c r="A12" s="40">
        <v>4</v>
      </c>
      <c r="B12" s="138"/>
      <c r="C12" s="207"/>
      <c r="D12" s="208"/>
      <c r="E12" s="209"/>
      <c r="F12" s="210"/>
      <c r="G12" s="210"/>
      <c r="H12" s="211"/>
      <c r="I12" s="43"/>
      <c r="J12" s="44"/>
      <c r="K12" s="55"/>
      <c r="L12" s="143"/>
      <c r="M12" s="143"/>
      <c r="N12" s="143"/>
      <c r="O12" s="138"/>
      <c r="P12" s="207"/>
      <c r="Q12" s="208"/>
      <c r="R12" s="138"/>
      <c r="S12" s="138"/>
      <c r="T12" s="138"/>
      <c r="U12" s="138"/>
      <c r="V12" s="138"/>
    </row>
    <row r="13" spans="1:22" ht="22.5" customHeight="1" x14ac:dyDescent="0.25">
      <c r="A13" s="40">
        <v>5</v>
      </c>
      <c r="B13" s="138">
        <v>335</v>
      </c>
      <c r="C13" s="220"/>
      <c r="D13" s="220"/>
      <c r="E13" s="209" t="s">
        <v>442</v>
      </c>
      <c r="F13" s="218"/>
      <c r="G13" s="218"/>
      <c r="H13" s="219"/>
      <c r="I13" s="43" t="s">
        <v>41</v>
      </c>
      <c r="J13" s="44"/>
      <c r="K13" s="55">
        <v>17</v>
      </c>
      <c r="L13" s="143">
        <v>2.02</v>
      </c>
      <c r="M13" s="229">
        <v>34.270000000000003</v>
      </c>
      <c r="N13" s="229"/>
      <c r="O13" s="138"/>
      <c r="P13" s="207"/>
      <c r="Q13" s="208"/>
      <c r="R13" s="138" t="s">
        <v>459</v>
      </c>
      <c r="S13" s="138"/>
      <c r="T13" s="138"/>
      <c r="U13" s="138"/>
      <c r="V13" s="138"/>
    </row>
    <row r="14" spans="1:22" ht="22.5" customHeight="1" x14ac:dyDescent="0.25">
      <c r="A14" s="40">
        <v>6</v>
      </c>
      <c r="B14" s="145">
        <v>336</v>
      </c>
      <c r="C14" s="232"/>
      <c r="D14" s="232"/>
      <c r="E14" s="233" t="s">
        <v>304</v>
      </c>
      <c r="F14" s="234"/>
      <c r="G14" s="234"/>
      <c r="H14" s="235"/>
      <c r="I14" s="230">
        <v>796</v>
      </c>
      <c r="J14" s="230"/>
      <c r="K14" s="86">
        <v>2</v>
      </c>
      <c r="L14" s="144">
        <v>2.52</v>
      </c>
      <c r="M14" s="231">
        <f>K14*L14</f>
        <v>5.04</v>
      </c>
      <c r="N14" s="231"/>
      <c r="O14" s="138"/>
      <c r="P14" s="207"/>
      <c r="Q14" s="208"/>
      <c r="R14" s="138" t="s">
        <v>459</v>
      </c>
      <c r="S14" s="138"/>
      <c r="T14" s="138"/>
      <c r="U14" s="138"/>
      <c r="V14" s="138"/>
    </row>
    <row r="15" spans="1:22" ht="22.5" customHeight="1" x14ac:dyDescent="0.25">
      <c r="A15" s="40">
        <v>7</v>
      </c>
      <c r="B15" s="138">
        <v>337</v>
      </c>
      <c r="C15" s="207"/>
      <c r="D15" s="208"/>
      <c r="E15" s="209" t="s">
        <v>305</v>
      </c>
      <c r="F15" s="210"/>
      <c r="G15" s="210"/>
      <c r="H15" s="211"/>
      <c r="I15" s="136">
        <v>796</v>
      </c>
      <c r="J15" s="137"/>
      <c r="K15" s="55">
        <v>1</v>
      </c>
      <c r="L15" s="143" t="s">
        <v>424</v>
      </c>
      <c r="M15" s="141">
        <v>4.03</v>
      </c>
      <c r="N15" s="142">
        <f>SUM(M15)</f>
        <v>4.03</v>
      </c>
      <c r="O15" s="138"/>
      <c r="P15" s="207"/>
      <c r="Q15" s="208"/>
      <c r="R15" s="138" t="s">
        <v>459</v>
      </c>
      <c r="S15" s="138"/>
      <c r="T15" s="138"/>
      <c r="U15" s="138"/>
      <c r="V15" s="138"/>
    </row>
    <row r="16" spans="1:22" ht="22.5" customHeight="1" thickBot="1" x14ac:dyDescent="0.3">
      <c r="A16" s="40">
        <v>8</v>
      </c>
      <c r="B16" s="149">
        <v>338</v>
      </c>
      <c r="C16" s="249"/>
      <c r="D16" s="256"/>
      <c r="E16" s="257" t="s">
        <v>306</v>
      </c>
      <c r="F16" s="258"/>
      <c r="G16" s="258"/>
      <c r="H16" s="259"/>
      <c r="I16" s="147">
        <v>796</v>
      </c>
      <c r="J16" s="148"/>
      <c r="K16" s="95">
        <v>2</v>
      </c>
      <c r="L16" s="150">
        <v>6.05</v>
      </c>
      <c r="M16" s="150">
        <v>12.1</v>
      </c>
      <c r="N16" s="150">
        <f>SUM(M16)</f>
        <v>12.1</v>
      </c>
      <c r="O16" s="149"/>
      <c r="P16" s="249"/>
      <c r="Q16" s="256"/>
      <c r="R16" s="149" t="s">
        <v>459</v>
      </c>
      <c r="S16" s="149"/>
      <c r="T16" s="149"/>
      <c r="U16" s="149"/>
      <c r="V16" s="149"/>
    </row>
    <row r="17" spans="1:24" ht="17.25" customHeight="1" thickBot="1" x14ac:dyDescent="0.3">
      <c r="A17" s="40">
        <v>9</v>
      </c>
      <c r="B17" s="268" t="s">
        <v>463</v>
      </c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70"/>
      <c r="X17" s="45"/>
    </row>
    <row r="18" spans="1:24" ht="22.5" customHeight="1" x14ac:dyDescent="0.25">
      <c r="A18" s="40">
        <v>10</v>
      </c>
      <c r="B18" s="145"/>
      <c r="C18" s="239"/>
      <c r="D18" s="240"/>
      <c r="E18" s="233" t="s">
        <v>441</v>
      </c>
      <c r="F18" s="234"/>
      <c r="G18" s="234"/>
      <c r="H18" s="235"/>
      <c r="I18" s="151" t="s">
        <v>429</v>
      </c>
      <c r="J18" s="152"/>
      <c r="K18" s="86" t="s">
        <v>424</v>
      </c>
      <c r="L18" s="144" t="s">
        <v>424</v>
      </c>
      <c r="M18" s="153">
        <f>M21+M22+M23+M24</f>
        <v>53.49</v>
      </c>
      <c r="N18" s="154"/>
      <c r="O18" s="145"/>
      <c r="P18" s="239"/>
      <c r="Q18" s="240"/>
      <c r="R18" s="145"/>
      <c r="S18" s="145"/>
      <c r="T18" s="145"/>
      <c r="U18" s="145"/>
      <c r="V18" s="145"/>
    </row>
    <row r="19" spans="1:24" ht="22.5" customHeight="1" x14ac:dyDescent="0.25">
      <c r="A19" s="40">
        <v>11</v>
      </c>
      <c r="B19" s="138"/>
      <c r="C19" s="207"/>
      <c r="D19" s="208"/>
      <c r="E19" s="209" t="s">
        <v>440</v>
      </c>
      <c r="F19" s="210"/>
      <c r="G19" s="210"/>
      <c r="H19" s="211"/>
      <c r="I19" s="136"/>
      <c r="J19" s="83"/>
      <c r="K19" s="55"/>
      <c r="L19" s="143"/>
      <c r="M19" s="143"/>
      <c r="N19" s="143"/>
      <c r="O19" s="138"/>
      <c r="P19" s="207"/>
      <c r="Q19" s="208"/>
      <c r="R19" s="138"/>
      <c r="S19" s="138"/>
      <c r="T19" s="138"/>
      <c r="U19" s="138"/>
      <c r="V19" s="138"/>
    </row>
    <row r="20" spans="1:24" ht="22.5" customHeight="1" x14ac:dyDescent="0.25">
      <c r="A20" s="40">
        <v>12</v>
      </c>
      <c r="B20" s="138"/>
      <c r="C20" s="207"/>
      <c r="D20" s="208"/>
      <c r="E20" s="209"/>
      <c r="F20" s="210"/>
      <c r="G20" s="210"/>
      <c r="H20" s="211"/>
      <c r="I20" s="43"/>
      <c r="J20" s="44"/>
      <c r="K20" s="55"/>
      <c r="L20" s="143"/>
      <c r="M20" s="143"/>
      <c r="N20" s="143"/>
      <c r="O20" s="138"/>
      <c r="P20" s="207"/>
      <c r="Q20" s="208"/>
      <c r="R20" s="138"/>
      <c r="S20" s="138"/>
      <c r="T20" s="138"/>
      <c r="U20" s="138"/>
      <c r="V20" s="138"/>
    </row>
    <row r="21" spans="1:24" ht="22.5" customHeight="1" x14ac:dyDescent="0.25">
      <c r="A21" s="40">
        <v>13</v>
      </c>
      <c r="B21" s="138">
        <v>335</v>
      </c>
      <c r="C21" s="220"/>
      <c r="D21" s="220"/>
      <c r="E21" s="209" t="s">
        <v>442</v>
      </c>
      <c r="F21" s="218"/>
      <c r="G21" s="218"/>
      <c r="H21" s="219"/>
      <c r="I21" s="43" t="s">
        <v>41</v>
      </c>
      <c r="J21" s="44"/>
      <c r="K21" s="55">
        <v>16</v>
      </c>
      <c r="L21" s="143">
        <v>2.02</v>
      </c>
      <c r="M21" s="229">
        <f>K21*L21</f>
        <v>32.32</v>
      </c>
      <c r="N21" s="229"/>
      <c r="O21" s="138"/>
      <c r="P21" s="207"/>
      <c r="Q21" s="208"/>
      <c r="R21" s="138" t="s">
        <v>459</v>
      </c>
      <c r="S21" s="138"/>
      <c r="T21" s="138"/>
      <c r="U21" s="138"/>
      <c r="V21" s="138"/>
    </row>
    <row r="22" spans="1:24" ht="22.5" customHeight="1" x14ac:dyDescent="0.25">
      <c r="A22" s="40">
        <v>14</v>
      </c>
      <c r="B22" s="145">
        <v>336</v>
      </c>
      <c r="C22" s="232"/>
      <c r="D22" s="232"/>
      <c r="E22" s="233" t="s">
        <v>304</v>
      </c>
      <c r="F22" s="234"/>
      <c r="G22" s="234"/>
      <c r="H22" s="235"/>
      <c r="I22" s="230">
        <v>796</v>
      </c>
      <c r="J22" s="230"/>
      <c r="K22" s="86">
        <v>2</v>
      </c>
      <c r="L22" s="144">
        <v>2.52</v>
      </c>
      <c r="M22" s="231">
        <f>K22*L22</f>
        <v>5.04</v>
      </c>
      <c r="N22" s="231"/>
      <c r="O22" s="138"/>
      <c r="P22" s="207"/>
      <c r="Q22" s="208"/>
      <c r="R22" s="138" t="s">
        <v>459</v>
      </c>
      <c r="S22" s="138"/>
      <c r="T22" s="138"/>
      <c r="U22" s="138"/>
      <c r="V22" s="138"/>
    </row>
    <row r="23" spans="1:24" ht="22.5" customHeight="1" x14ac:dyDescent="0.25">
      <c r="A23" s="40">
        <v>15</v>
      </c>
      <c r="B23" s="138">
        <v>337</v>
      </c>
      <c r="C23" s="207"/>
      <c r="D23" s="208"/>
      <c r="E23" s="209" t="s">
        <v>305</v>
      </c>
      <c r="F23" s="210"/>
      <c r="G23" s="210"/>
      <c r="H23" s="211"/>
      <c r="I23" s="136">
        <v>796</v>
      </c>
      <c r="J23" s="137"/>
      <c r="K23" s="55">
        <v>1</v>
      </c>
      <c r="L23" s="143" t="s">
        <v>424</v>
      </c>
      <c r="M23" s="141">
        <v>4.03</v>
      </c>
      <c r="N23" s="142">
        <f>SUM(M23)</f>
        <v>4.03</v>
      </c>
      <c r="O23" s="138"/>
      <c r="P23" s="207"/>
      <c r="Q23" s="208"/>
      <c r="R23" s="138" t="s">
        <v>459</v>
      </c>
      <c r="S23" s="138"/>
      <c r="T23" s="138"/>
      <c r="U23" s="138"/>
      <c r="V23" s="138"/>
    </row>
    <row r="24" spans="1:24" ht="22.5" customHeight="1" thickBot="1" x14ac:dyDescent="0.3">
      <c r="A24" s="41">
        <v>16</v>
      </c>
      <c r="B24" s="140">
        <v>338</v>
      </c>
      <c r="C24" s="221"/>
      <c r="D24" s="222"/>
      <c r="E24" s="223" t="s">
        <v>306</v>
      </c>
      <c r="F24" s="224"/>
      <c r="G24" s="224"/>
      <c r="H24" s="225"/>
      <c r="I24" s="139">
        <v>796</v>
      </c>
      <c r="J24" s="89"/>
      <c r="K24" s="56">
        <v>2</v>
      </c>
      <c r="L24" s="146">
        <v>6.05</v>
      </c>
      <c r="M24" s="146">
        <v>12.1</v>
      </c>
      <c r="N24" s="146">
        <f>SUM(M24)</f>
        <v>12.1</v>
      </c>
      <c r="O24" s="140"/>
      <c r="P24" s="221"/>
      <c r="Q24" s="222"/>
      <c r="R24" s="140" t="s">
        <v>459</v>
      </c>
      <c r="S24" s="140"/>
      <c r="T24" s="140"/>
      <c r="U24" s="140"/>
      <c r="V24" s="14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J4:K6"/>
    <mergeCell ref="L4:M4"/>
    <mergeCell ref="N4:Q4"/>
    <mergeCell ref="R4:R6"/>
    <mergeCell ref="S4:T4"/>
    <mergeCell ref="U4:U6"/>
    <mergeCell ref="L5:L6"/>
    <mergeCell ref="M5:M6"/>
    <mergeCell ref="N5:P6"/>
    <mergeCell ref="Q5:Q6"/>
    <mergeCell ref="A8:C8"/>
    <mergeCell ref="I8:K8"/>
    <mergeCell ref="M8:Q8"/>
    <mergeCell ref="B9:V9"/>
    <mergeCell ref="S5:S6"/>
    <mergeCell ref="T5:T6"/>
    <mergeCell ref="C7:D7"/>
    <mergeCell ref="E7:H7"/>
    <mergeCell ref="J7:K7"/>
    <mergeCell ref="N7:P7"/>
    <mergeCell ref="V4:V6"/>
    <mergeCell ref="A4:A6"/>
    <mergeCell ref="B4:B6"/>
    <mergeCell ref="C4:D6"/>
    <mergeCell ref="E4:H6"/>
    <mergeCell ref="I4:I6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M13:N13"/>
    <mergeCell ref="P13:Q13"/>
    <mergeCell ref="C16:D16"/>
    <mergeCell ref="E16:H16"/>
    <mergeCell ref="P16:Q16"/>
    <mergeCell ref="B17:V17"/>
    <mergeCell ref="C14:D14"/>
    <mergeCell ref="E14:H14"/>
    <mergeCell ref="I14:J14"/>
    <mergeCell ref="M14:N14"/>
    <mergeCell ref="P14:Q14"/>
    <mergeCell ref="C15:D15"/>
    <mergeCell ref="E15:H15"/>
    <mergeCell ref="P15:Q15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M21:N21"/>
    <mergeCell ref="I22:J22"/>
    <mergeCell ref="M22:N22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view="pageLayout" zoomScaleNormal="100" zoomScaleSheetLayoutView="90" workbookViewId="0">
      <selection activeCell="P43" sqref="P43:Q4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3.7109375" customWidth="1"/>
    <col min="22" max="22" width="12.140625" customWidth="1"/>
  </cols>
  <sheetData>
    <row r="1" spans="1:22" ht="15.75" thickBot="1" x14ac:dyDescent="0.3">
      <c r="A1" s="203" t="s">
        <v>19</v>
      </c>
      <c r="B1" s="203" t="s">
        <v>17</v>
      </c>
      <c r="C1" s="204" t="s">
        <v>36</v>
      </c>
      <c r="D1" s="204"/>
      <c r="E1" s="204" t="s">
        <v>18</v>
      </c>
      <c r="F1" s="204"/>
      <c r="G1" s="204"/>
      <c r="H1" s="204"/>
      <c r="I1" s="203" t="s">
        <v>20</v>
      </c>
      <c r="J1" s="203" t="s">
        <v>21</v>
      </c>
      <c r="K1" s="203"/>
      <c r="L1" s="204" t="s">
        <v>22</v>
      </c>
      <c r="M1" s="204"/>
      <c r="N1" s="204" t="s">
        <v>23</v>
      </c>
      <c r="O1" s="204"/>
      <c r="P1" s="204"/>
      <c r="Q1" s="204"/>
      <c r="R1" s="203" t="s">
        <v>24</v>
      </c>
      <c r="S1" s="204" t="s">
        <v>25</v>
      </c>
      <c r="T1" s="204"/>
      <c r="U1" s="203" t="s">
        <v>26</v>
      </c>
      <c r="V1" s="203" t="s">
        <v>16</v>
      </c>
    </row>
    <row r="2" spans="1:22" ht="24" customHeight="1" thickBot="1" x14ac:dyDescent="0.3">
      <c r="A2" s="203"/>
      <c r="B2" s="203"/>
      <c r="C2" s="204"/>
      <c r="D2" s="204"/>
      <c r="E2" s="204"/>
      <c r="F2" s="204"/>
      <c r="G2" s="204"/>
      <c r="H2" s="204"/>
      <c r="I2" s="203"/>
      <c r="J2" s="203"/>
      <c r="K2" s="203"/>
      <c r="L2" s="203" t="s">
        <v>27</v>
      </c>
      <c r="M2" s="203" t="s">
        <v>28</v>
      </c>
      <c r="N2" s="203" t="s">
        <v>35</v>
      </c>
      <c r="O2" s="203"/>
      <c r="P2" s="203"/>
      <c r="Q2" s="203" t="s">
        <v>29</v>
      </c>
      <c r="R2" s="203"/>
      <c r="S2" s="203" t="s">
        <v>30</v>
      </c>
      <c r="T2" s="203" t="s">
        <v>31</v>
      </c>
      <c r="U2" s="203"/>
      <c r="V2" s="203"/>
    </row>
    <row r="3" spans="1:22" ht="16.5" customHeight="1" thickBot="1" x14ac:dyDescent="0.3">
      <c r="A3" s="203"/>
      <c r="B3" s="203"/>
      <c r="C3" s="204"/>
      <c r="D3" s="204"/>
      <c r="E3" s="204"/>
      <c r="F3" s="204"/>
      <c r="G3" s="204"/>
      <c r="H3" s="204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</row>
    <row r="4" spans="1:22" ht="15.75" thickBot="1" x14ac:dyDescent="0.3">
      <c r="A4" s="106">
        <v>1</v>
      </c>
      <c r="B4" s="106">
        <v>2</v>
      </c>
      <c r="C4" s="205">
        <v>3</v>
      </c>
      <c r="D4" s="205"/>
      <c r="E4" s="205">
        <v>4</v>
      </c>
      <c r="F4" s="205"/>
      <c r="G4" s="205"/>
      <c r="H4" s="205"/>
      <c r="I4" s="106">
        <v>5</v>
      </c>
      <c r="J4" s="205">
        <v>6</v>
      </c>
      <c r="K4" s="205"/>
      <c r="L4" s="106">
        <v>7</v>
      </c>
      <c r="M4" s="106">
        <v>8</v>
      </c>
      <c r="N4" s="205">
        <v>9</v>
      </c>
      <c r="O4" s="205"/>
      <c r="P4" s="205"/>
      <c r="Q4" s="106">
        <v>10</v>
      </c>
      <c r="R4" s="106">
        <v>11</v>
      </c>
      <c r="S4" s="106">
        <v>12</v>
      </c>
      <c r="T4" s="106">
        <v>13</v>
      </c>
      <c r="U4" s="106">
        <v>14</v>
      </c>
      <c r="V4" s="106">
        <v>15</v>
      </c>
    </row>
    <row r="5" spans="1:22" ht="15.75" customHeight="1" thickBot="1" x14ac:dyDescent="0.3">
      <c r="A5" s="206" t="s">
        <v>32</v>
      </c>
      <c r="B5" s="206"/>
      <c r="C5" s="206"/>
      <c r="D5" s="47"/>
      <c r="E5" s="48" t="s">
        <v>33</v>
      </c>
      <c r="F5" s="47"/>
      <c r="G5" s="48" t="s">
        <v>34</v>
      </c>
      <c r="H5" s="47"/>
      <c r="I5" s="206" t="s">
        <v>15</v>
      </c>
      <c r="J5" s="206"/>
      <c r="K5" s="206"/>
      <c r="L5" s="106"/>
      <c r="M5" s="205"/>
      <c r="N5" s="205"/>
      <c r="O5" s="205"/>
      <c r="P5" s="205"/>
      <c r="Q5" s="205"/>
      <c r="R5" s="106"/>
      <c r="S5" s="106"/>
      <c r="T5" s="106"/>
      <c r="U5" s="106"/>
      <c r="V5" s="106"/>
    </row>
    <row r="6" spans="1:22" ht="17.100000000000001" customHeight="1" x14ac:dyDescent="0.25">
      <c r="A6" s="39">
        <v>1</v>
      </c>
      <c r="B6" s="253" t="s">
        <v>462</v>
      </c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2"/>
    </row>
    <row r="7" spans="1:22" ht="17.100000000000001" customHeight="1" thickBot="1" x14ac:dyDescent="0.3">
      <c r="A7" s="40">
        <v>2</v>
      </c>
      <c r="B7" s="104">
        <v>244</v>
      </c>
      <c r="C7" s="207"/>
      <c r="D7" s="208"/>
      <c r="E7" s="209" t="s">
        <v>235</v>
      </c>
      <c r="F7" s="210"/>
      <c r="G7" s="210"/>
      <c r="H7" s="211"/>
      <c r="I7" s="43" t="s">
        <v>41</v>
      </c>
      <c r="J7" s="44"/>
      <c r="K7" s="55">
        <v>2</v>
      </c>
      <c r="L7" s="110">
        <v>53.14</v>
      </c>
      <c r="M7" s="110">
        <v>106.27</v>
      </c>
      <c r="N7" s="110">
        <v>1176</v>
      </c>
      <c r="O7" s="104"/>
      <c r="P7" s="207"/>
      <c r="Q7" s="208"/>
      <c r="R7" s="104" t="s">
        <v>457</v>
      </c>
      <c r="S7" s="104"/>
      <c r="T7" s="104"/>
      <c r="U7" s="104"/>
      <c r="V7" s="104"/>
    </row>
    <row r="8" spans="1:22" ht="17.100000000000001" customHeight="1" x14ac:dyDescent="0.25">
      <c r="A8" s="39">
        <v>3</v>
      </c>
      <c r="B8" s="253" t="s">
        <v>463</v>
      </c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2"/>
    </row>
    <row r="9" spans="1:22" ht="17.100000000000001" customHeight="1" thickBot="1" x14ac:dyDescent="0.3">
      <c r="A9" s="40">
        <v>4</v>
      </c>
      <c r="B9" s="104">
        <v>244</v>
      </c>
      <c r="C9" s="207"/>
      <c r="D9" s="208"/>
      <c r="E9" s="209" t="s">
        <v>466</v>
      </c>
      <c r="F9" s="210"/>
      <c r="G9" s="210"/>
      <c r="H9" s="211"/>
      <c r="I9" s="43" t="s">
        <v>41</v>
      </c>
      <c r="J9" s="44"/>
      <c r="K9" s="55">
        <v>2</v>
      </c>
      <c r="L9" s="110">
        <v>25.57</v>
      </c>
      <c r="M9" s="110">
        <f>K9*L9</f>
        <v>51.14</v>
      </c>
      <c r="N9" s="110">
        <v>1176</v>
      </c>
      <c r="O9" s="104"/>
      <c r="P9" s="207"/>
      <c r="Q9" s="208"/>
      <c r="R9" s="104" t="s">
        <v>457</v>
      </c>
      <c r="S9" s="104"/>
      <c r="T9" s="104"/>
      <c r="U9" s="104"/>
      <c r="V9" s="104"/>
    </row>
    <row r="10" spans="1:22" ht="17.100000000000001" customHeight="1" x14ac:dyDescent="0.25">
      <c r="A10" s="39">
        <v>5</v>
      </c>
      <c r="B10" s="253" t="s">
        <v>462</v>
      </c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2"/>
    </row>
    <row r="11" spans="1:22" ht="17.100000000000001" customHeight="1" thickBot="1" x14ac:dyDescent="0.3">
      <c r="A11" s="40">
        <v>6</v>
      </c>
      <c r="B11" s="104">
        <v>344</v>
      </c>
      <c r="C11" s="207"/>
      <c r="D11" s="208"/>
      <c r="E11" s="209" t="s">
        <v>310</v>
      </c>
      <c r="F11" s="210"/>
      <c r="G11" s="210"/>
      <c r="H11" s="211"/>
      <c r="I11" s="103">
        <v>796</v>
      </c>
      <c r="J11" s="83">
        <v>796</v>
      </c>
      <c r="K11" s="55">
        <v>16</v>
      </c>
      <c r="L11" s="110">
        <v>0.46</v>
      </c>
      <c r="M11" s="110">
        <v>7.44</v>
      </c>
      <c r="N11" s="110"/>
      <c r="O11" s="104"/>
      <c r="P11" s="207"/>
      <c r="Q11" s="208"/>
      <c r="R11" s="104" t="s">
        <v>459</v>
      </c>
      <c r="S11" s="104"/>
      <c r="T11" s="104"/>
      <c r="U11" s="104"/>
      <c r="V11" s="104"/>
    </row>
    <row r="12" spans="1:22" ht="17.100000000000001" customHeight="1" x14ac:dyDescent="0.25">
      <c r="A12" s="39">
        <v>7</v>
      </c>
      <c r="B12" s="253" t="s">
        <v>463</v>
      </c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2"/>
    </row>
    <row r="13" spans="1:22" ht="17.100000000000001" customHeight="1" thickBot="1" x14ac:dyDescent="0.3">
      <c r="A13" s="40">
        <v>8</v>
      </c>
      <c r="B13" s="104">
        <v>344</v>
      </c>
      <c r="C13" s="207"/>
      <c r="D13" s="208"/>
      <c r="E13" s="209" t="s">
        <v>310</v>
      </c>
      <c r="F13" s="210"/>
      <c r="G13" s="210"/>
      <c r="H13" s="211"/>
      <c r="I13" s="103">
        <v>796</v>
      </c>
      <c r="J13" s="83">
        <v>796</v>
      </c>
      <c r="K13" s="55">
        <v>18</v>
      </c>
      <c r="L13" s="110">
        <v>0.46</v>
      </c>
      <c r="M13" s="110">
        <f>K13*L13</f>
        <v>8.2800000000000011</v>
      </c>
      <c r="N13" s="110"/>
      <c r="O13" s="104"/>
      <c r="P13" s="207"/>
      <c r="Q13" s="208"/>
      <c r="R13" s="104" t="s">
        <v>459</v>
      </c>
      <c r="S13" s="104"/>
      <c r="T13" s="104"/>
      <c r="U13" s="104"/>
      <c r="V13" s="104"/>
    </row>
    <row r="14" spans="1:22" ht="17.100000000000001" customHeight="1" x14ac:dyDescent="0.25">
      <c r="A14" s="39">
        <v>9</v>
      </c>
      <c r="B14" s="253" t="s">
        <v>462</v>
      </c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2"/>
    </row>
    <row r="15" spans="1:22" ht="17.100000000000001" customHeight="1" thickBot="1" x14ac:dyDescent="0.3">
      <c r="A15" s="40">
        <v>10</v>
      </c>
      <c r="B15" s="107">
        <v>184</v>
      </c>
      <c r="C15" s="232"/>
      <c r="D15" s="232"/>
      <c r="E15" s="233" t="s">
        <v>181</v>
      </c>
      <c r="F15" s="234"/>
      <c r="G15" s="234"/>
      <c r="H15" s="235"/>
      <c r="I15" s="230">
        <v>796</v>
      </c>
      <c r="J15" s="230"/>
      <c r="K15" s="86">
        <v>4</v>
      </c>
      <c r="L15" s="112">
        <v>8.0399999999999991</v>
      </c>
      <c r="M15" s="231">
        <v>32.18</v>
      </c>
      <c r="N15" s="231"/>
      <c r="O15" s="104"/>
      <c r="P15" s="220"/>
      <c r="Q15" s="220"/>
      <c r="R15" s="104" t="s">
        <v>457</v>
      </c>
      <c r="S15" s="102"/>
      <c r="T15" s="102"/>
      <c r="U15" s="102"/>
      <c r="V15" s="102"/>
    </row>
    <row r="16" spans="1:22" ht="17.100000000000001" customHeight="1" x14ac:dyDescent="0.25">
      <c r="A16" s="39">
        <v>11</v>
      </c>
      <c r="B16" s="253" t="s">
        <v>463</v>
      </c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2"/>
    </row>
    <row r="17" spans="1:22" ht="17.100000000000001" customHeight="1" thickBot="1" x14ac:dyDescent="0.3">
      <c r="A17" s="40">
        <v>12</v>
      </c>
      <c r="B17" s="107">
        <v>184</v>
      </c>
      <c r="C17" s="232"/>
      <c r="D17" s="232"/>
      <c r="E17" s="233" t="s">
        <v>181</v>
      </c>
      <c r="F17" s="234"/>
      <c r="G17" s="234"/>
      <c r="H17" s="235"/>
      <c r="I17" s="230">
        <v>796</v>
      </c>
      <c r="J17" s="230"/>
      <c r="K17" s="86">
        <v>5</v>
      </c>
      <c r="L17" s="112">
        <v>8.0399999999999991</v>
      </c>
      <c r="M17" s="231">
        <f>K17*L17</f>
        <v>40.199999999999996</v>
      </c>
      <c r="N17" s="231"/>
      <c r="O17" s="104"/>
      <c r="P17" s="220"/>
      <c r="Q17" s="220"/>
      <c r="R17" s="104" t="s">
        <v>457</v>
      </c>
      <c r="S17" s="102"/>
      <c r="T17" s="102"/>
      <c r="U17" s="102"/>
      <c r="V17" s="102" t="s">
        <v>468</v>
      </c>
    </row>
    <row r="18" spans="1:22" ht="17.100000000000001" customHeight="1" x14ac:dyDescent="0.25">
      <c r="A18" s="39">
        <v>13</v>
      </c>
      <c r="B18" s="253" t="s">
        <v>462</v>
      </c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2"/>
    </row>
    <row r="19" spans="1:22" ht="17.100000000000001" customHeight="1" thickBot="1" x14ac:dyDescent="0.3">
      <c r="A19" s="40">
        <v>14</v>
      </c>
      <c r="B19" s="104">
        <v>191</v>
      </c>
      <c r="C19" s="207"/>
      <c r="D19" s="208"/>
      <c r="E19" s="209" t="s">
        <v>188</v>
      </c>
      <c r="F19" s="210"/>
      <c r="G19" s="210"/>
      <c r="H19" s="211"/>
      <c r="I19" s="43" t="s">
        <v>41</v>
      </c>
      <c r="J19" s="44"/>
      <c r="K19" s="55">
        <v>4</v>
      </c>
      <c r="L19" s="110">
        <v>17.260000000000002</v>
      </c>
      <c r="M19" s="110">
        <v>69.040000000000006</v>
      </c>
      <c r="N19" s="110"/>
      <c r="O19" s="104"/>
      <c r="P19" s="207"/>
      <c r="Q19" s="208"/>
      <c r="R19" s="104" t="s">
        <v>457</v>
      </c>
      <c r="S19" s="102"/>
      <c r="T19" s="102"/>
      <c r="U19" s="102"/>
      <c r="V19" s="102"/>
    </row>
    <row r="20" spans="1:22" ht="17.100000000000001" customHeight="1" x14ac:dyDescent="0.25">
      <c r="A20" s="39">
        <v>15</v>
      </c>
      <c r="B20" s="253" t="s">
        <v>463</v>
      </c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2"/>
    </row>
    <row r="21" spans="1:22" ht="17.100000000000001" customHeight="1" thickBot="1" x14ac:dyDescent="0.3">
      <c r="A21" s="40">
        <v>16</v>
      </c>
      <c r="B21" s="104">
        <v>191</v>
      </c>
      <c r="C21" s="207"/>
      <c r="D21" s="208"/>
      <c r="E21" s="209" t="s">
        <v>188</v>
      </c>
      <c r="F21" s="210"/>
      <c r="G21" s="210"/>
      <c r="H21" s="211"/>
      <c r="I21" s="43" t="s">
        <v>41</v>
      </c>
      <c r="J21" s="44"/>
      <c r="K21" s="55">
        <v>3</v>
      </c>
      <c r="L21" s="110">
        <v>17.260000000000002</v>
      </c>
      <c r="M21" s="110">
        <f>K21*L21</f>
        <v>51.78</v>
      </c>
      <c r="N21" s="110"/>
      <c r="O21" s="104"/>
      <c r="P21" s="207"/>
      <c r="Q21" s="208"/>
      <c r="R21" s="104" t="s">
        <v>457</v>
      </c>
      <c r="S21" s="102"/>
      <c r="T21" s="102"/>
      <c r="U21" s="102"/>
      <c r="V21" s="102"/>
    </row>
    <row r="22" spans="1:22" ht="17.100000000000001" customHeight="1" x14ac:dyDescent="0.25">
      <c r="A22" s="39">
        <v>17</v>
      </c>
      <c r="B22" s="253" t="s">
        <v>462</v>
      </c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2"/>
    </row>
    <row r="23" spans="1:22" ht="17.100000000000001" customHeight="1" thickBot="1" x14ac:dyDescent="0.3">
      <c r="A23" s="40">
        <v>18</v>
      </c>
      <c r="B23" s="104">
        <v>183</v>
      </c>
      <c r="C23" s="220"/>
      <c r="D23" s="220"/>
      <c r="E23" s="209" t="s">
        <v>180</v>
      </c>
      <c r="F23" s="218"/>
      <c r="G23" s="218"/>
      <c r="H23" s="219"/>
      <c r="I23" s="43" t="s">
        <v>41</v>
      </c>
      <c r="J23" s="44"/>
      <c r="K23" s="55">
        <v>2</v>
      </c>
      <c r="L23" s="110">
        <v>9.0299999999999994</v>
      </c>
      <c r="M23" s="229">
        <v>18.05</v>
      </c>
      <c r="N23" s="229"/>
      <c r="O23" s="104"/>
      <c r="P23" s="207"/>
      <c r="Q23" s="208"/>
      <c r="R23" s="104" t="s">
        <v>457</v>
      </c>
      <c r="S23" s="102"/>
      <c r="T23" s="102"/>
      <c r="U23" s="102"/>
      <c r="V23" s="102"/>
    </row>
    <row r="24" spans="1:22" ht="17.100000000000001" customHeight="1" x14ac:dyDescent="0.25">
      <c r="A24" s="39">
        <v>19</v>
      </c>
      <c r="B24" s="253" t="s">
        <v>463</v>
      </c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2"/>
    </row>
    <row r="25" spans="1:22" ht="17.100000000000001" customHeight="1" thickBot="1" x14ac:dyDescent="0.3">
      <c r="A25" s="40">
        <v>20</v>
      </c>
      <c r="B25" s="104">
        <v>183</v>
      </c>
      <c r="C25" s="220"/>
      <c r="D25" s="220"/>
      <c r="E25" s="209" t="s">
        <v>180</v>
      </c>
      <c r="F25" s="218"/>
      <c r="G25" s="218"/>
      <c r="H25" s="219"/>
      <c r="I25" s="43" t="s">
        <v>41</v>
      </c>
      <c r="J25" s="44"/>
      <c r="K25" s="55">
        <v>3</v>
      </c>
      <c r="L25" s="110">
        <v>9.0299999999999994</v>
      </c>
      <c r="M25" s="229">
        <f>K25*L25</f>
        <v>27.089999999999996</v>
      </c>
      <c r="N25" s="229"/>
      <c r="O25" s="104"/>
      <c r="P25" s="207"/>
      <c r="Q25" s="208"/>
      <c r="R25" s="104" t="s">
        <v>457</v>
      </c>
      <c r="S25" s="102"/>
      <c r="T25" s="102"/>
      <c r="U25" s="102"/>
      <c r="V25" s="102" t="s">
        <v>469</v>
      </c>
    </row>
    <row r="26" spans="1:22" ht="17.100000000000001" customHeight="1" thickBot="1" x14ac:dyDescent="0.3">
      <c r="A26" s="39">
        <v>21</v>
      </c>
      <c r="B26" s="253" t="s">
        <v>462</v>
      </c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2"/>
    </row>
    <row r="27" spans="1:22" ht="17.100000000000001" customHeight="1" thickBot="1" x14ac:dyDescent="0.3">
      <c r="A27" s="40">
        <v>22</v>
      </c>
      <c r="B27" s="104">
        <v>162</v>
      </c>
      <c r="C27" s="207"/>
      <c r="D27" s="208"/>
      <c r="E27" s="209" t="s">
        <v>163</v>
      </c>
      <c r="F27" s="210"/>
      <c r="G27" s="210"/>
      <c r="H27" s="211"/>
      <c r="I27" s="43" t="s">
        <v>41</v>
      </c>
      <c r="J27" s="44"/>
      <c r="K27" s="55">
        <v>1</v>
      </c>
      <c r="L27" s="110" t="s">
        <v>424</v>
      </c>
      <c r="M27" s="108">
        <v>30.41</v>
      </c>
      <c r="N27" s="109"/>
      <c r="O27" s="105"/>
      <c r="P27" s="212"/>
      <c r="Q27" s="212"/>
      <c r="R27" s="105" t="s">
        <v>457</v>
      </c>
      <c r="S27" s="102"/>
      <c r="T27" s="102"/>
      <c r="U27" s="102"/>
      <c r="V27" s="102"/>
    </row>
    <row r="28" spans="1:22" ht="17.100000000000001" customHeight="1" thickBot="1" x14ac:dyDescent="0.3">
      <c r="A28" s="39">
        <v>23</v>
      </c>
      <c r="B28" s="253" t="s">
        <v>463</v>
      </c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2"/>
    </row>
    <row r="29" spans="1:22" ht="17.100000000000001" customHeight="1" thickBot="1" x14ac:dyDescent="0.3">
      <c r="A29" s="40">
        <v>24</v>
      </c>
      <c r="B29" s="104">
        <v>162</v>
      </c>
      <c r="C29" s="207"/>
      <c r="D29" s="208"/>
      <c r="E29" s="209" t="s">
        <v>470</v>
      </c>
      <c r="F29" s="210"/>
      <c r="G29" s="210"/>
      <c r="H29" s="211"/>
      <c r="I29" s="43" t="s">
        <v>41</v>
      </c>
      <c r="J29" s="44"/>
      <c r="K29" s="55">
        <v>1</v>
      </c>
      <c r="L29" s="110" t="s">
        <v>424</v>
      </c>
      <c r="M29" s="108">
        <v>23.28</v>
      </c>
      <c r="N29" s="109"/>
      <c r="O29" s="105"/>
      <c r="P29" s="212"/>
      <c r="Q29" s="212"/>
      <c r="R29" s="105" t="s">
        <v>457</v>
      </c>
      <c r="S29" s="102"/>
      <c r="T29" s="102"/>
      <c r="U29" s="102"/>
      <c r="V29" s="102"/>
    </row>
    <row r="30" spans="1:22" ht="17.100000000000001" customHeight="1" x14ac:dyDescent="0.25">
      <c r="A30" s="121"/>
      <c r="B30" s="122"/>
      <c r="C30" s="122"/>
      <c r="D30" s="122"/>
      <c r="E30" s="123"/>
      <c r="F30" s="124"/>
      <c r="G30" s="124"/>
      <c r="H30" s="124"/>
      <c r="I30" s="125"/>
      <c r="J30" s="125"/>
      <c r="K30" s="126"/>
      <c r="L30" s="98"/>
      <c r="M30" s="98"/>
      <c r="N30" s="98"/>
      <c r="O30" s="122"/>
      <c r="P30" s="122"/>
      <c r="Q30" s="122"/>
      <c r="R30" s="122"/>
      <c r="S30" s="122"/>
      <c r="T30" s="122"/>
      <c r="U30" s="122"/>
      <c r="V30" s="122"/>
    </row>
    <row r="31" spans="1:22" ht="17.100000000000001" customHeight="1" x14ac:dyDescent="0.25">
      <c r="A31" s="121"/>
      <c r="B31" s="122"/>
      <c r="C31" s="122"/>
      <c r="D31" s="122"/>
      <c r="E31" s="123"/>
      <c r="F31" s="124"/>
      <c r="G31" s="124"/>
      <c r="H31" s="124"/>
      <c r="I31" s="125"/>
      <c r="J31" s="125"/>
      <c r="K31" s="126"/>
      <c r="L31" s="98"/>
      <c r="M31" s="98"/>
      <c r="N31" s="98"/>
      <c r="O31" s="122"/>
      <c r="P31" s="122"/>
      <c r="Q31" s="122"/>
      <c r="R31" s="122"/>
      <c r="S31" s="122"/>
      <c r="T31" s="122"/>
      <c r="U31" s="122"/>
      <c r="V31" s="122"/>
    </row>
    <row r="32" spans="1:22" ht="17.100000000000001" customHeight="1" x14ac:dyDescent="0.25">
      <c r="A32" s="121"/>
      <c r="B32" s="122"/>
      <c r="C32" s="122"/>
      <c r="D32" s="122"/>
      <c r="E32" s="123"/>
      <c r="F32" s="124"/>
      <c r="G32" s="124"/>
      <c r="H32" s="124"/>
      <c r="I32" s="125"/>
      <c r="J32" s="125"/>
      <c r="K32" s="126"/>
      <c r="L32" s="98"/>
      <c r="M32" s="98"/>
      <c r="N32" s="98"/>
      <c r="O32" s="122"/>
      <c r="P32" s="122"/>
      <c r="Q32" s="122"/>
      <c r="R32" s="122"/>
      <c r="S32" s="122"/>
      <c r="T32" s="122"/>
      <c r="U32" s="122"/>
      <c r="V32" s="122"/>
    </row>
    <row r="33" spans="1:22" ht="17.100000000000001" customHeight="1" x14ac:dyDescent="0.25">
      <c r="A33" s="121"/>
      <c r="B33" s="122"/>
      <c r="C33" s="122"/>
      <c r="D33" s="122"/>
      <c r="E33" s="123"/>
      <c r="F33" s="124"/>
      <c r="G33" s="124"/>
      <c r="H33" s="124"/>
      <c r="I33" s="125"/>
      <c r="J33" s="125"/>
      <c r="K33" s="126"/>
      <c r="L33" s="98"/>
      <c r="M33" s="98"/>
      <c r="N33" s="98"/>
      <c r="O33" s="122"/>
      <c r="P33" s="122"/>
      <c r="Q33" s="122"/>
      <c r="R33" s="122"/>
      <c r="S33" s="122"/>
      <c r="T33" s="122"/>
      <c r="U33" s="122"/>
      <c r="V33" s="122"/>
    </row>
    <row r="34" spans="1:22" ht="15.75" customHeight="1" thickBot="1" x14ac:dyDescent="0.3"/>
    <row r="35" spans="1:22" ht="15.75" customHeight="1" thickBot="1" x14ac:dyDescent="0.3">
      <c r="A35" s="203" t="s">
        <v>19</v>
      </c>
      <c r="B35" s="203" t="s">
        <v>17</v>
      </c>
      <c r="C35" s="204" t="s">
        <v>36</v>
      </c>
      <c r="D35" s="204"/>
      <c r="E35" s="204" t="s">
        <v>18</v>
      </c>
      <c r="F35" s="204"/>
      <c r="G35" s="204"/>
      <c r="H35" s="204"/>
      <c r="I35" s="203" t="s">
        <v>20</v>
      </c>
      <c r="J35" s="203" t="s">
        <v>21</v>
      </c>
      <c r="K35" s="203"/>
      <c r="L35" s="204" t="s">
        <v>22</v>
      </c>
      <c r="M35" s="204"/>
      <c r="N35" s="204" t="s">
        <v>23</v>
      </c>
      <c r="O35" s="204"/>
      <c r="P35" s="204"/>
      <c r="Q35" s="204"/>
      <c r="R35" s="203" t="s">
        <v>24</v>
      </c>
      <c r="S35" s="204" t="s">
        <v>25</v>
      </c>
      <c r="T35" s="204"/>
      <c r="U35" s="203" t="s">
        <v>26</v>
      </c>
      <c r="V35" s="203" t="s">
        <v>16</v>
      </c>
    </row>
    <row r="36" spans="1:22" ht="15.75" thickBot="1" x14ac:dyDescent="0.3">
      <c r="A36" s="203"/>
      <c r="B36" s="203"/>
      <c r="C36" s="204"/>
      <c r="D36" s="204"/>
      <c r="E36" s="204"/>
      <c r="F36" s="204"/>
      <c r="G36" s="204"/>
      <c r="H36" s="204"/>
      <c r="I36" s="203"/>
      <c r="J36" s="203"/>
      <c r="K36" s="203"/>
      <c r="L36" s="203" t="s">
        <v>27</v>
      </c>
      <c r="M36" s="203" t="s">
        <v>28</v>
      </c>
      <c r="N36" s="203" t="s">
        <v>35</v>
      </c>
      <c r="O36" s="203"/>
      <c r="P36" s="203"/>
      <c r="Q36" s="203" t="s">
        <v>29</v>
      </c>
      <c r="R36" s="203"/>
      <c r="S36" s="203" t="s">
        <v>30</v>
      </c>
      <c r="T36" s="203" t="s">
        <v>31</v>
      </c>
      <c r="U36" s="203"/>
      <c r="V36" s="203"/>
    </row>
    <row r="37" spans="1:22" ht="15.75" thickBot="1" x14ac:dyDescent="0.3">
      <c r="A37" s="203"/>
      <c r="B37" s="203"/>
      <c r="C37" s="204"/>
      <c r="D37" s="204"/>
      <c r="E37" s="204"/>
      <c r="F37" s="204"/>
      <c r="G37" s="204"/>
      <c r="H37" s="204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</row>
    <row r="38" spans="1:22" ht="15.75" customHeight="1" thickBot="1" x14ac:dyDescent="0.3">
      <c r="A38" s="106">
        <v>1</v>
      </c>
      <c r="B38" s="106">
        <v>2</v>
      </c>
      <c r="C38" s="205">
        <v>3</v>
      </c>
      <c r="D38" s="205"/>
      <c r="E38" s="205">
        <v>4</v>
      </c>
      <c r="F38" s="205"/>
      <c r="G38" s="205"/>
      <c r="H38" s="205"/>
      <c r="I38" s="106">
        <v>5</v>
      </c>
      <c r="J38" s="205">
        <v>6</v>
      </c>
      <c r="K38" s="205"/>
      <c r="L38" s="106">
        <v>7</v>
      </c>
      <c r="M38" s="106">
        <v>8</v>
      </c>
      <c r="N38" s="205">
        <v>9</v>
      </c>
      <c r="O38" s="205"/>
      <c r="P38" s="205"/>
      <c r="Q38" s="106">
        <v>10</v>
      </c>
      <c r="R38" s="106">
        <v>11</v>
      </c>
      <c r="S38" s="106">
        <v>12</v>
      </c>
      <c r="T38" s="106">
        <v>13</v>
      </c>
      <c r="U38" s="106">
        <v>14</v>
      </c>
      <c r="V38" s="106">
        <v>15</v>
      </c>
    </row>
    <row r="39" spans="1:22" ht="15.75" thickBot="1" x14ac:dyDescent="0.3">
      <c r="A39" s="206" t="s">
        <v>32</v>
      </c>
      <c r="B39" s="206"/>
      <c r="C39" s="206"/>
      <c r="D39" s="47"/>
      <c r="E39" s="48" t="s">
        <v>33</v>
      </c>
      <c r="F39" s="47"/>
      <c r="G39" s="48" t="s">
        <v>34</v>
      </c>
      <c r="H39" s="47"/>
      <c r="I39" s="206" t="s">
        <v>15</v>
      </c>
      <c r="J39" s="206"/>
      <c r="K39" s="206"/>
      <c r="L39" s="106"/>
      <c r="M39" s="205"/>
      <c r="N39" s="205"/>
      <c r="O39" s="205"/>
      <c r="P39" s="205"/>
      <c r="Q39" s="205"/>
      <c r="R39" s="106"/>
      <c r="S39" s="106"/>
      <c r="T39" s="106"/>
      <c r="U39" s="106"/>
      <c r="V39" s="106"/>
    </row>
    <row r="40" spans="1:22" x14ac:dyDescent="0.25">
      <c r="A40" s="39">
        <v>1</v>
      </c>
      <c r="B40" s="253" t="s">
        <v>462</v>
      </c>
      <c r="C40" s="271"/>
      <c r="D40" s="271"/>
      <c r="E40" s="271"/>
      <c r="F40" s="271"/>
      <c r="G40" s="271"/>
      <c r="H40" s="271"/>
      <c r="I40" s="271"/>
      <c r="J40" s="271"/>
      <c r="K40" s="271"/>
      <c r="L40" s="271"/>
      <c r="M40" s="271"/>
      <c r="N40" s="271"/>
      <c r="O40" s="271"/>
      <c r="P40" s="271"/>
      <c r="Q40" s="271"/>
      <c r="R40" s="271"/>
      <c r="S40" s="271"/>
      <c r="T40" s="271"/>
      <c r="U40" s="271"/>
      <c r="V40" s="272"/>
    </row>
    <row r="41" spans="1:22" ht="15.75" customHeight="1" thickBot="1" x14ac:dyDescent="0.3">
      <c r="A41" s="40">
        <v>2</v>
      </c>
      <c r="B41" s="104">
        <v>342</v>
      </c>
      <c r="C41" s="207"/>
      <c r="D41" s="208"/>
      <c r="E41" s="209" t="s">
        <v>308</v>
      </c>
      <c r="F41" s="210"/>
      <c r="G41" s="210"/>
      <c r="H41" s="211"/>
      <c r="I41" s="103">
        <v>796</v>
      </c>
      <c r="J41" s="83">
        <v>796</v>
      </c>
      <c r="K41" s="55">
        <v>91</v>
      </c>
      <c r="L41" s="110">
        <v>0.17</v>
      </c>
      <c r="M41" s="110">
        <v>15.47</v>
      </c>
      <c r="N41" s="110"/>
      <c r="O41" s="104"/>
      <c r="P41" s="207"/>
      <c r="Q41" s="208"/>
      <c r="R41" s="104" t="s">
        <v>459</v>
      </c>
      <c r="S41" s="102"/>
      <c r="T41" s="102"/>
      <c r="U41" s="102"/>
      <c r="V41" s="102"/>
    </row>
    <row r="42" spans="1:22" x14ac:dyDescent="0.25">
      <c r="A42" s="39">
        <v>3</v>
      </c>
      <c r="B42" s="253" t="s">
        <v>463</v>
      </c>
      <c r="C42" s="271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2"/>
    </row>
    <row r="43" spans="1:22" ht="15.75" customHeight="1" thickBot="1" x14ac:dyDescent="0.3">
      <c r="A43" s="40">
        <v>4</v>
      </c>
      <c r="B43" s="104">
        <v>342</v>
      </c>
      <c r="C43" s="207"/>
      <c r="D43" s="208"/>
      <c r="E43" s="209" t="s">
        <v>308</v>
      </c>
      <c r="F43" s="210"/>
      <c r="G43" s="210"/>
      <c r="H43" s="211"/>
      <c r="I43" s="103">
        <v>796</v>
      </c>
      <c r="J43" s="83">
        <v>796</v>
      </c>
      <c r="K43" s="55">
        <v>92</v>
      </c>
      <c r="L43" s="110">
        <v>0.17</v>
      </c>
      <c r="M43" s="110">
        <f>K43*L43</f>
        <v>15.64</v>
      </c>
      <c r="N43" s="110"/>
      <c r="O43" s="104"/>
      <c r="P43" s="207"/>
      <c r="Q43" s="208"/>
      <c r="R43" s="104" t="s">
        <v>459</v>
      </c>
      <c r="S43" s="102"/>
      <c r="T43" s="102"/>
      <c r="U43" s="102"/>
      <c r="V43" s="102"/>
    </row>
    <row r="44" spans="1:22" x14ac:dyDescent="0.25">
      <c r="A44" s="39">
        <v>5</v>
      </c>
      <c r="B44" s="253" t="s">
        <v>465</v>
      </c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2"/>
    </row>
    <row r="45" spans="1:22" ht="15.75" thickBot="1" x14ac:dyDescent="0.3">
      <c r="A45" s="40">
        <v>6</v>
      </c>
      <c r="B45" s="102">
        <v>283</v>
      </c>
      <c r="C45" s="221"/>
      <c r="D45" s="222"/>
      <c r="E45" s="223" t="s">
        <v>464</v>
      </c>
      <c r="F45" s="224"/>
      <c r="G45" s="224"/>
      <c r="H45" s="224"/>
      <c r="I45" s="102">
        <v>796</v>
      </c>
      <c r="J45" s="101"/>
      <c r="K45" s="56">
        <v>2</v>
      </c>
      <c r="L45" s="113">
        <v>10.686999999999999</v>
      </c>
      <c r="M45" s="90">
        <f>K45*L45</f>
        <v>21.373999999999999</v>
      </c>
      <c r="N45" s="109"/>
      <c r="O45" s="102"/>
      <c r="P45" s="226"/>
      <c r="Q45" s="226"/>
      <c r="R45" s="104" t="s">
        <v>458</v>
      </c>
      <c r="S45" s="104"/>
      <c r="T45" s="104"/>
      <c r="U45" s="104"/>
      <c r="V45" s="104"/>
    </row>
    <row r="46" spans="1:22" ht="15.75" thickBot="1" x14ac:dyDescent="0.3">
      <c r="A46" s="39">
        <v>7</v>
      </c>
      <c r="B46" s="102">
        <v>600</v>
      </c>
      <c r="C46" s="221"/>
      <c r="D46" s="222"/>
      <c r="E46" s="223" t="s">
        <v>467</v>
      </c>
      <c r="F46" s="224"/>
      <c r="G46" s="224"/>
      <c r="H46" s="224"/>
      <c r="I46" s="102">
        <v>796</v>
      </c>
      <c r="J46" s="101"/>
      <c r="K46" s="56">
        <v>4</v>
      </c>
      <c r="L46" s="113">
        <v>15.47</v>
      </c>
      <c r="M46" s="90">
        <f>K46*L46</f>
        <v>61.88</v>
      </c>
      <c r="N46" s="109"/>
      <c r="O46" s="102"/>
      <c r="P46" s="226"/>
      <c r="Q46" s="226"/>
      <c r="R46" s="104" t="s">
        <v>458</v>
      </c>
      <c r="S46" s="104"/>
      <c r="T46" s="104"/>
      <c r="U46" s="104"/>
      <c r="V46" s="104"/>
    </row>
    <row r="47" spans="1:22" ht="15.75" customHeight="1" thickBot="1" x14ac:dyDescent="0.3">
      <c r="A47" s="40">
        <v>8</v>
      </c>
      <c r="B47" s="104">
        <v>172</v>
      </c>
      <c r="C47" s="207"/>
      <c r="D47" s="208"/>
      <c r="E47" s="209" t="s">
        <v>471</v>
      </c>
      <c r="F47" s="210"/>
      <c r="G47" s="210"/>
      <c r="H47" s="211"/>
      <c r="I47" s="103">
        <v>796</v>
      </c>
      <c r="J47" s="83">
        <v>796</v>
      </c>
      <c r="K47" s="55">
        <v>1</v>
      </c>
      <c r="L47" s="110" t="s">
        <v>424</v>
      </c>
      <c r="M47" s="110">
        <v>11.66</v>
      </c>
      <c r="N47" s="110">
        <v>1170</v>
      </c>
      <c r="O47" s="104"/>
      <c r="P47" s="207"/>
      <c r="Q47" s="208"/>
      <c r="R47" s="104" t="s">
        <v>457</v>
      </c>
      <c r="S47" s="104"/>
      <c r="T47" s="104"/>
      <c r="U47" s="104"/>
      <c r="V47" s="102" t="s">
        <v>468</v>
      </c>
    </row>
    <row r="48" spans="1:22" ht="15.75" thickBot="1" x14ac:dyDescent="0.3">
      <c r="A48" s="39">
        <v>9</v>
      </c>
      <c r="B48" s="104">
        <v>363</v>
      </c>
      <c r="C48" s="207"/>
      <c r="D48" s="208"/>
      <c r="E48" s="209" t="s">
        <v>472</v>
      </c>
      <c r="F48" s="218"/>
      <c r="G48" s="218"/>
      <c r="H48" s="219"/>
      <c r="I48" s="43" t="s">
        <v>41</v>
      </c>
      <c r="J48" s="44"/>
      <c r="K48" s="55">
        <v>8</v>
      </c>
      <c r="L48" s="110">
        <v>0.29599999999999999</v>
      </c>
      <c r="M48" s="229">
        <f>K48*L48</f>
        <v>2.3679999999999999</v>
      </c>
      <c r="N48" s="229"/>
      <c r="O48" s="104"/>
      <c r="P48" s="207"/>
      <c r="Q48" s="208"/>
      <c r="R48" s="104" t="s">
        <v>460</v>
      </c>
      <c r="S48" s="104"/>
      <c r="T48" s="104"/>
      <c r="U48" s="104"/>
      <c r="V48" s="102"/>
    </row>
    <row r="49" spans="1:18" ht="15.75" customHeight="1" thickBot="1" x14ac:dyDescent="0.3">
      <c r="A49" s="40">
        <v>10</v>
      </c>
      <c r="B49" s="104"/>
      <c r="C49" s="207"/>
      <c r="D49" s="208"/>
      <c r="E49" s="209"/>
      <c r="F49" s="210"/>
      <c r="G49" s="210"/>
      <c r="H49" s="211"/>
      <c r="I49" s="103"/>
      <c r="J49" s="83"/>
      <c r="K49" s="55"/>
      <c r="L49" s="110"/>
      <c r="M49" s="110"/>
      <c r="N49" s="110"/>
      <c r="O49" s="104"/>
      <c r="P49" s="207"/>
      <c r="Q49" s="208"/>
      <c r="R49" s="104"/>
    </row>
    <row r="50" spans="1:18" ht="15.75" customHeight="1" x14ac:dyDescent="0.25">
      <c r="A50" s="39">
        <v>11</v>
      </c>
    </row>
    <row r="51" spans="1:18" ht="15.75" customHeight="1" thickBot="1" x14ac:dyDescent="0.3">
      <c r="A51" s="40">
        <v>12</v>
      </c>
    </row>
    <row r="52" spans="1:18" x14ac:dyDescent="0.25">
      <c r="A52" s="39">
        <v>13</v>
      </c>
    </row>
    <row r="53" spans="1:18" ht="15.75" customHeight="1" thickBot="1" x14ac:dyDescent="0.3">
      <c r="A53" s="40">
        <v>14</v>
      </c>
    </row>
    <row r="54" spans="1:18" ht="15.75" customHeight="1" x14ac:dyDescent="0.25">
      <c r="A54" s="39">
        <v>15</v>
      </c>
    </row>
    <row r="55" spans="1:18" ht="15.75" customHeight="1" thickBot="1" x14ac:dyDescent="0.3">
      <c r="A55" s="40">
        <v>16</v>
      </c>
    </row>
    <row r="56" spans="1:18" ht="15.75" thickBot="1" x14ac:dyDescent="0.3">
      <c r="A56" s="39">
        <v>17</v>
      </c>
    </row>
    <row r="57" spans="1:18" ht="15.75" customHeight="1" x14ac:dyDescent="0.25">
      <c r="A57" s="39">
        <v>18</v>
      </c>
    </row>
    <row r="59" spans="1:18" ht="15.75" customHeight="1" x14ac:dyDescent="0.25"/>
    <row r="61" spans="1:18" ht="15.75" customHeight="1" x14ac:dyDescent="0.25"/>
    <row r="65" ht="15.75" customHeight="1" x14ac:dyDescent="0.25"/>
    <row r="66" ht="15.75" customHeight="1" x14ac:dyDescent="0.25"/>
    <row r="68" ht="15.75" customHeight="1" x14ac:dyDescent="0.25"/>
    <row r="69" ht="15.75" customHeight="1" x14ac:dyDescent="0.25"/>
  </sheetData>
  <mergeCells count="129">
    <mergeCell ref="C49:D49"/>
    <mergeCell ref="E49:H49"/>
    <mergeCell ref="P49:Q49"/>
    <mergeCell ref="B40:V40"/>
    <mergeCell ref="C41:D41"/>
    <mergeCell ref="E41:H41"/>
    <mergeCell ref="C45:D45"/>
    <mergeCell ref="E45:H45"/>
    <mergeCell ref="P45:Q45"/>
    <mergeCell ref="C46:D46"/>
    <mergeCell ref="E46:H46"/>
    <mergeCell ref="P46:Q46"/>
    <mergeCell ref="B44:V44"/>
    <mergeCell ref="C47:D47"/>
    <mergeCell ref="E47:H47"/>
    <mergeCell ref="P47:Q47"/>
    <mergeCell ref="C48:D48"/>
    <mergeCell ref="E48:H48"/>
    <mergeCell ref="M48:N48"/>
    <mergeCell ref="P48:Q48"/>
    <mergeCell ref="P41:Q41"/>
    <mergeCell ref="B42:V42"/>
    <mergeCell ref="C43:D43"/>
    <mergeCell ref="E43:H43"/>
    <mergeCell ref="E38:H38"/>
    <mergeCell ref="J38:K38"/>
    <mergeCell ref="N38:P38"/>
    <mergeCell ref="L35:M35"/>
    <mergeCell ref="N35:Q35"/>
    <mergeCell ref="R35:R37"/>
    <mergeCell ref="S35:T35"/>
    <mergeCell ref="A39:C39"/>
    <mergeCell ref="I39:K39"/>
    <mergeCell ref="M39:Q39"/>
    <mergeCell ref="A35:A37"/>
    <mergeCell ref="B35:B37"/>
    <mergeCell ref="C35:D37"/>
    <mergeCell ref="E35:H37"/>
    <mergeCell ref="I35:I37"/>
    <mergeCell ref="J35:K37"/>
    <mergeCell ref="B24:V24"/>
    <mergeCell ref="C25:D25"/>
    <mergeCell ref="E25:H25"/>
    <mergeCell ref="P25:Q25"/>
    <mergeCell ref="M23:N23"/>
    <mergeCell ref="M25:N25"/>
    <mergeCell ref="P43:Q43"/>
    <mergeCell ref="B26:V26"/>
    <mergeCell ref="C27:D27"/>
    <mergeCell ref="E27:H27"/>
    <mergeCell ref="P27:Q27"/>
    <mergeCell ref="B28:V28"/>
    <mergeCell ref="U35:U37"/>
    <mergeCell ref="V35:V37"/>
    <mergeCell ref="L36:L37"/>
    <mergeCell ref="M36:M37"/>
    <mergeCell ref="N36:P37"/>
    <mergeCell ref="Q36:Q37"/>
    <mergeCell ref="C29:D29"/>
    <mergeCell ref="E29:H29"/>
    <mergeCell ref="P29:Q29"/>
    <mergeCell ref="S36:S37"/>
    <mergeCell ref="T36:T37"/>
    <mergeCell ref="C38:D38"/>
    <mergeCell ref="C15:D15"/>
    <mergeCell ref="E15:H15"/>
    <mergeCell ref="I15:J15"/>
    <mergeCell ref="M15:N15"/>
    <mergeCell ref="P15:Q15"/>
    <mergeCell ref="B14:V14"/>
    <mergeCell ref="B6:V6"/>
    <mergeCell ref="B22:V22"/>
    <mergeCell ref="C23:D23"/>
    <mergeCell ref="E23:H23"/>
    <mergeCell ref="P23:Q23"/>
    <mergeCell ref="B20:V20"/>
    <mergeCell ref="C21:D21"/>
    <mergeCell ref="E21:H21"/>
    <mergeCell ref="P21:Q21"/>
    <mergeCell ref="B18:V18"/>
    <mergeCell ref="C19:D19"/>
    <mergeCell ref="E19:H19"/>
    <mergeCell ref="P19:Q19"/>
    <mergeCell ref="B16:V16"/>
    <mergeCell ref="C17:D17"/>
    <mergeCell ref="E17:H17"/>
    <mergeCell ref="I17:J17"/>
    <mergeCell ref="M17:N17"/>
    <mergeCell ref="P17:Q17"/>
    <mergeCell ref="I1:I3"/>
    <mergeCell ref="J1:K3"/>
    <mergeCell ref="L1:M1"/>
    <mergeCell ref="B8:V8"/>
    <mergeCell ref="B10:V10"/>
    <mergeCell ref="C13:D13"/>
    <mergeCell ref="E13:H13"/>
    <mergeCell ref="P13:Q13"/>
    <mergeCell ref="C11:D11"/>
    <mergeCell ref="E11:H11"/>
    <mergeCell ref="C9:D9"/>
    <mergeCell ref="E9:H9"/>
    <mergeCell ref="P9:Q9"/>
    <mergeCell ref="U1:U3"/>
    <mergeCell ref="P11:Q11"/>
    <mergeCell ref="B12:V12"/>
    <mergeCell ref="N1:Q1"/>
    <mergeCell ref="R1:R3"/>
    <mergeCell ref="S1:T1"/>
    <mergeCell ref="C7:D7"/>
    <mergeCell ref="E7:H7"/>
    <mergeCell ref="P7:Q7"/>
    <mergeCell ref="V1:V3"/>
    <mergeCell ref="L2:L3"/>
    <mergeCell ref="M2:M3"/>
    <mergeCell ref="N2:P3"/>
    <mergeCell ref="Q2:Q3"/>
    <mergeCell ref="A5:C5"/>
    <mergeCell ref="I5:K5"/>
    <mergeCell ref="M5:Q5"/>
    <mergeCell ref="S2:S3"/>
    <mergeCell ref="T2:T3"/>
    <mergeCell ref="C4:D4"/>
    <mergeCell ref="E4:H4"/>
    <mergeCell ref="J4:K4"/>
    <mergeCell ref="N4:P4"/>
    <mergeCell ref="A1:A3"/>
    <mergeCell ref="B1:B3"/>
    <mergeCell ref="C1:D3"/>
    <mergeCell ref="E1:H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P17" sqref="P17:Q17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73">
        <v>1</v>
      </c>
      <c r="B7" s="73">
        <v>2</v>
      </c>
      <c r="C7" s="205">
        <v>3</v>
      </c>
      <c r="D7" s="205"/>
      <c r="E7" s="205">
        <v>4</v>
      </c>
      <c r="F7" s="205"/>
      <c r="G7" s="205"/>
      <c r="H7" s="205"/>
      <c r="I7" s="73">
        <v>5</v>
      </c>
      <c r="J7" s="205">
        <v>6</v>
      </c>
      <c r="K7" s="205"/>
      <c r="L7" s="73">
        <v>7</v>
      </c>
      <c r="M7" s="73">
        <v>8</v>
      </c>
      <c r="N7" s="205">
        <v>9</v>
      </c>
      <c r="O7" s="205"/>
      <c r="P7" s="205"/>
      <c r="Q7" s="73">
        <v>10</v>
      </c>
      <c r="R7" s="73">
        <v>11</v>
      </c>
      <c r="S7" s="73">
        <v>12</v>
      </c>
      <c r="T7" s="73">
        <v>13</v>
      </c>
      <c r="U7" s="73">
        <v>14</v>
      </c>
      <c r="V7" s="73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73"/>
      <c r="M8" s="205"/>
      <c r="N8" s="205"/>
      <c r="O8" s="205"/>
      <c r="P8" s="205"/>
      <c r="Q8" s="205"/>
      <c r="R8" s="73"/>
      <c r="S8" s="73"/>
      <c r="T8" s="73"/>
      <c r="U8" s="73"/>
      <c r="V8" s="73"/>
    </row>
    <row r="9" spans="1:22" x14ac:dyDescent="0.25">
      <c r="A9" s="39">
        <v>1</v>
      </c>
      <c r="B9" s="76"/>
      <c r="C9" s="212"/>
      <c r="D9" s="212"/>
      <c r="E9" s="213"/>
      <c r="F9" s="214"/>
      <c r="G9" s="214"/>
      <c r="H9" s="215"/>
      <c r="I9" s="216"/>
      <c r="J9" s="216"/>
      <c r="K9" s="57"/>
      <c r="L9" s="77"/>
      <c r="M9" s="217"/>
      <c r="N9" s="217"/>
      <c r="O9" s="76"/>
      <c r="P9" s="212"/>
      <c r="Q9" s="212"/>
      <c r="R9" s="76"/>
      <c r="S9" s="76"/>
      <c r="T9" s="76"/>
      <c r="U9" s="76"/>
      <c r="V9" s="76"/>
    </row>
    <row r="10" spans="1:22" ht="22.5" customHeight="1" x14ac:dyDescent="0.25">
      <c r="A10" s="40">
        <v>2</v>
      </c>
      <c r="B10" s="78"/>
      <c r="C10" s="207"/>
      <c r="D10" s="208"/>
      <c r="E10" s="209" t="s">
        <v>427</v>
      </c>
      <c r="F10" s="210"/>
      <c r="G10" s="210"/>
      <c r="H10" s="211"/>
      <c r="I10" s="43" t="s">
        <v>429</v>
      </c>
      <c r="J10" s="44"/>
      <c r="K10" s="55" t="s">
        <v>424</v>
      </c>
      <c r="L10" s="67" t="s">
        <v>424</v>
      </c>
      <c r="M10" s="165">
        <f>M12+M13+M14+M15+M16+M17+M18+M19+M20+M21+M22+M23+M24+'5'!M9+'5'!M10+'5'!M11+'5'!M12+'5'!M13+'5'!M14+'5'!M15+'5'!M16+'5'!M17:N17+'5'!M18+'5'!M19+'5'!M20+'5'!M21+'5'!M22+'5'!M23:N23+'5'!M24:N24+'6'!M9+'6'!M10+'6'!M11+'6'!M12+'6'!M13+'6'!M14+'6'!M15+'6'!M16</f>
        <v>430.9129999999999</v>
      </c>
      <c r="N10" s="67"/>
      <c r="O10" s="78"/>
      <c r="P10" s="207"/>
      <c r="Q10" s="208"/>
      <c r="R10" s="78"/>
      <c r="S10" s="78"/>
      <c r="T10" s="78"/>
      <c r="U10" s="78"/>
      <c r="V10" s="78"/>
    </row>
    <row r="11" spans="1:22" ht="22.5" customHeight="1" x14ac:dyDescent="0.25">
      <c r="A11" s="40">
        <v>3</v>
      </c>
      <c r="B11" s="78"/>
      <c r="C11" s="207"/>
      <c r="D11" s="208"/>
      <c r="E11" s="209" t="s">
        <v>481</v>
      </c>
      <c r="F11" s="210"/>
      <c r="G11" s="210"/>
      <c r="H11" s="211"/>
      <c r="I11" s="43"/>
      <c r="J11" s="44"/>
      <c r="K11" s="55"/>
      <c r="L11" s="67"/>
      <c r="M11" s="67"/>
      <c r="N11" s="67"/>
      <c r="O11" s="78"/>
      <c r="P11" s="207"/>
      <c r="Q11" s="208"/>
      <c r="R11" s="78"/>
      <c r="S11" s="78"/>
      <c r="T11" s="78"/>
      <c r="U11" s="78"/>
      <c r="V11" s="78"/>
    </row>
    <row r="12" spans="1:22" ht="22.5" customHeight="1" x14ac:dyDescent="0.25">
      <c r="A12" s="40">
        <v>4</v>
      </c>
      <c r="B12" s="78">
        <v>40</v>
      </c>
      <c r="C12" s="207"/>
      <c r="D12" s="208"/>
      <c r="E12" s="209" t="s">
        <v>52</v>
      </c>
      <c r="F12" s="210"/>
      <c r="G12" s="210"/>
      <c r="H12" s="211"/>
      <c r="I12" s="43" t="s">
        <v>41</v>
      </c>
      <c r="J12" s="44"/>
      <c r="K12" s="55">
        <v>4</v>
      </c>
      <c r="L12" s="67">
        <v>1.4530000000000001</v>
      </c>
      <c r="M12" s="67">
        <f>K12*L12</f>
        <v>5.8120000000000003</v>
      </c>
      <c r="N12" s="67"/>
      <c r="O12" s="78"/>
      <c r="P12" s="207"/>
      <c r="Q12" s="208"/>
      <c r="R12" s="78" t="s">
        <v>457</v>
      </c>
      <c r="S12" s="78"/>
      <c r="T12" s="78"/>
      <c r="U12" s="78"/>
      <c r="V12" s="78"/>
    </row>
    <row r="13" spans="1:22" ht="22.5" customHeight="1" x14ac:dyDescent="0.25">
      <c r="A13" s="40">
        <v>5</v>
      </c>
      <c r="B13" s="78">
        <v>41</v>
      </c>
      <c r="C13" s="207"/>
      <c r="D13" s="208"/>
      <c r="E13" s="209" t="s">
        <v>53</v>
      </c>
      <c r="F13" s="218"/>
      <c r="G13" s="218"/>
      <c r="H13" s="219"/>
      <c r="I13" s="74">
        <v>796</v>
      </c>
      <c r="J13" s="83">
        <v>796</v>
      </c>
      <c r="K13" s="55">
        <v>4</v>
      </c>
      <c r="L13" s="67">
        <v>1.744</v>
      </c>
      <c r="M13" s="67">
        <f>K13*L13</f>
        <v>6.976</v>
      </c>
      <c r="N13" s="67">
        <v>11.5</v>
      </c>
      <c r="O13" s="78"/>
      <c r="P13" s="207"/>
      <c r="Q13" s="208"/>
      <c r="R13" s="78" t="s">
        <v>457</v>
      </c>
      <c r="S13" s="78"/>
      <c r="T13" s="78"/>
      <c r="U13" s="78"/>
      <c r="V13" s="78"/>
    </row>
    <row r="14" spans="1:22" ht="22.5" customHeight="1" x14ac:dyDescent="0.25">
      <c r="A14" s="40">
        <v>6</v>
      </c>
      <c r="B14" s="78">
        <v>42</v>
      </c>
      <c r="C14" s="207"/>
      <c r="D14" s="208"/>
      <c r="E14" s="209" t="s">
        <v>54</v>
      </c>
      <c r="F14" s="210"/>
      <c r="G14" s="210"/>
      <c r="H14" s="211"/>
      <c r="I14" s="74">
        <v>796</v>
      </c>
      <c r="J14" s="83"/>
      <c r="K14" s="55">
        <v>2</v>
      </c>
      <c r="L14" s="160">
        <v>1.94</v>
      </c>
      <c r="M14" s="67">
        <f>K14*L14</f>
        <v>3.88</v>
      </c>
      <c r="N14" s="67"/>
      <c r="O14" s="78"/>
      <c r="P14" s="220"/>
      <c r="Q14" s="220"/>
      <c r="R14" s="78" t="s">
        <v>457</v>
      </c>
      <c r="S14" s="78"/>
      <c r="T14" s="78"/>
      <c r="U14" s="78"/>
      <c r="V14" s="78"/>
    </row>
    <row r="15" spans="1:22" ht="22.5" customHeight="1" x14ac:dyDescent="0.25">
      <c r="A15" s="40">
        <v>7</v>
      </c>
      <c r="B15" s="78">
        <v>43</v>
      </c>
      <c r="C15" s="207"/>
      <c r="D15" s="208"/>
      <c r="E15" s="209" t="s">
        <v>55</v>
      </c>
      <c r="F15" s="210"/>
      <c r="G15" s="210"/>
      <c r="H15" s="211"/>
      <c r="I15" s="74">
        <v>796</v>
      </c>
      <c r="J15" s="83">
        <v>796</v>
      </c>
      <c r="K15" s="55">
        <v>1</v>
      </c>
      <c r="L15" s="67" t="s">
        <v>424</v>
      </c>
      <c r="M15" s="67">
        <v>2.1309999999999998</v>
      </c>
      <c r="N15" s="67">
        <v>1170</v>
      </c>
      <c r="O15" s="78"/>
      <c r="P15" s="220"/>
      <c r="Q15" s="220"/>
      <c r="R15" s="78" t="s">
        <v>457</v>
      </c>
      <c r="S15" s="78"/>
      <c r="T15" s="78"/>
      <c r="U15" s="78"/>
      <c r="V15" s="78"/>
    </row>
    <row r="16" spans="1:22" ht="22.5" customHeight="1" x14ac:dyDescent="0.25">
      <c r="A16" s="40">
        <v>8</v>
      </c>
      <c r="B16" s="78"/>
      <c r="C16" s="207"/>
      <c r="D16" s="208"/>
      <c r="E16" s="209"/>
      <c r="F16" s="210"/>
      <c r="G16" s="210"/>
      <c r="H16" s="211"/>
      <c r="I16" s="43"/>
      <c r="J16" s="44"/>
      <c r="K16" s="55"/>
      <c r="L16" s="67"/>
      <c r="M16" s="67"/>
      <c r="N16" s="67"/>
      <c r="O16" s="78"/>
      <c r="P16" s="220"/>
      <c r="Q16" s="220"/>
      <c r="R16" s="78"/>
      <c r="S16" s="78"/>
      <c r="T16" s="78"/>
      <c r="U16" s="78"/>
      <c r="V16" s="78"/>
    </row>
    <row r="17" spans="1:24" ht="22.5" customHeight="1" x14ac:dyDescent="0.25">
      <c r="A17" s="40">
        <v>9</v>
      </c>
      <c r="B17" s="78">
        <v>45</v>
      </c>
      <c r="C17" s="207"/>
      <c r="D17" s="208"/>
      <c r="E17" s="209" t="s">
        <v>56</v>
      </c>
      <c r="F17" s="210"/>
      <c r="G17" s="210"/>
      <c r="H17" s="211"/>
      <c r="I17" s="74">
        <v>796</v>
      </c>
      <c r="J17" s="83"/>
      <c r="K17" s="55">
        <v>3</v>
      </c>
      <c r="L17" s="67">
        <v>2.4220000000000002</v>
      </c>
      <c r="M17" s="67">
        <f>K17*L17</f>
        <v>7.266</v>
      </c>
      <c r="N17" s="67"/>
      <c r="O17" s="78"/>
      <c r="P17" s="220"/>
      <c r="Q17" s="220"/>
      <c r="R17" s="78" t="s">
        <v>457</v>
      </c>
      <c r="S17" s="78"/>
      <c r="T17" s="78"/>
      <c r="U17" s="78"/>
      <c r="V17" s="78"/>
      <c r="X17" s="45"/>
    </row>
    <row r="18" spans="1:24" ht="22.5" customHeight="1" x14ac:dyDescent="0.25">
      <c r="A18" s="40">
        <v>10</v>
      </c>
      <c r="B18" s="78">
        <v>46</v>
      </c>
      <c r="C18" s="207"/>
      <c r="D18" s="208"/>
      <c r="E18" s="209" t="s">
        <v>57</v>
      </c>
      <c r="F18" s="210"/>
      <c r="G18" s="210"/>
      <c r="H18" s="211"/>
      <c r="I18" s="43" t="s">
        <v>41</v>
      </c>
      <c r="J18" s="44"/>
      <c r="K18" s="55">
        <v>1</v>
      </c>
      <c r="L18" s="67" t="s">
        <v>424</v>
      </c>
      <c r="M18" s="160">
        <v>2.52</v>
      </c>
      <c r="N18" s="67">
        <v>850</v>
      </c>
      <c r="O18" s="85"/>
      <c r="P18" s="239"/>
      <c r="Q18" s="240"/>
      <c r="R18" s="78" t="s">
        <v>457</v>
      </c>
      <c r="S18" s="78"/>
      <c r="T18" s="78"/>
      <c r="U18" s="78"/>
      <c r="V18" s="78"/>
    </row>
    <row r="19" spans="1:24" ht="22.5" customHeight="1" x14ac:dyDescent="0.25">
      <c r="A19" s="40">
        <v>11</v>
      </c>
      <c r="B19" s="78">
        <v>47</v>
      </c>
      <c r="C19" s="207"/>
      <c r="D19" s="208"/>
      <c r="E19" s="209" t="s">
        <v>58</v>
      </c>
      <c r="F19" s="210"/>
      <c r="G19" s="210"/>
      <c r="H19" s="211"/>
      <c r="I19" s="43" t="s">
        <v>41</v>
      </c>
      <c r="J19" s="44"/>
      <c r="K19" s="55">
        <v>2</v>
      </c>
      <c r="L19" s="67">
        <v>2.62</v>
      </c>
      <c r="M19" s="67">
        <v>5.23</v>
      </c>
      <c r="N19" s="67"/>
      <c r="O19" s="78"/>
      <c r="P19" s="207"/>
      <c r="Q19" s="208"/>
      <c r="R19" s="78" t="s">
        <v>457</v>
      </c>
      <c r="S19" s="78"/>
      <c r="T19" s="78"/>
      <c r="U19" s="78"/>
      <c r="V19" s="78"/>
    </row>
    <row r="20" spans="1:24" ht="22.5" customHeight="1" x14ac:dyDescent="0.25">
      <c r="A20" s="40">
        <v>12</v>
      </c>
      <c r="B20" s="78">
        <v>48</v>
      </c>
      <c r="C20" s="207"/>
      <c r="D20" s="208"/>
      <c r="E20" s="209" t="s">
        <v>59</v>
      </c>
      <c r="F20" s="210"/>
      <c r="G20" s="210"/>
      <c r="H20" s="211"/>
      <c r="I20" s="43" t="s">
        <v>41</v>
      </c>
      <c r="J20" s="44"/>
      <c r="K20" s="55">
        <v>2</v>
      </c>
      <c r="L20" s="67">
        <v>2.81</v>
      </c>
      <c r="M20" s="67">
        <v>5.62</v>
      </c>
      <c r="N20" s="67"/>
      <c r="O20" s="78"/>
      <c r="P20" s="207"/>
      <c r="Q20" s="208"/>
      <c r="R20" s="78" t="s">
        <v>457</v>
      </c>
      <c r="S20" s="78"/>
      <c r="T20" s="78"/>
      <c r="U20" s="78"/>
      <c r="V20" s="78"/>
    </row>
    <row r="21" spans="1:24" ht="22.5" customHeight="1" x14ac:dyDescent="0.25">
      <c r="A21" s="40">
        <v>13</v>
      </c>
      <c r="B21" s="78">
        <v>49</v>
      </c>
      <c r="C21" s="207"/>
      <c r="D21" s="208"/>
      <c r="E21" s="209" t="s">
        <v>60</v>
      </c>
      <c r="F21" s="210"/>
      <c r="G21" s="210"/>
      <c r="H21" s="211"/>
      <c r="I21" s="43" t="s">
        <v>41</v>
      </c>
      <c r="J21" s="44"/>
      <c r="K21" s="55">
        <v>1</v>
      </c>
      <c r="L21" s="67" t="s">
        <v>424</v>
      </c>
      <c r="M21" s="160">
        <v>3.1</v>
      </c>
      <c r="N21" s="67">
        <v>1176</v>
      </c>
      <c r="O21" s="78"/>
      <c r="P21" s="220"/>
      <c r="Q21" s="220"/>
      <c r="R21" s="78" t="s">
        <v>457</v>
      </c>
      <c r="S21" s="78"/>
      <c r="T21" s="78"/>
      <c r="U21" s="78"/>
      <c r="V21" s="78"/>
    </row>
    <row r="22" spans="1:24" ht="22.5" customHeight="1" x14ac:dyDescent="0.25">
      <c r="A22" s="40">
        <v>14</v>
      </c>
      <c r="B22" s="78">
        <v>50</v>
      </c>
      <c r="C22" s="207"/>
      <c r="D22" s="208"/>
      <c r="E22" s="209" t="s">
        <v>61</v>
      </c>
      <c r="F22" s="210"/>
      <c r="G22" s="210"/>
      <c r="H22" s="211"/>
      <c r="I22" s="43" t="s">
        <v>41</v>
      </c>
      <c r="J22" s="44"/>
      <c r="K22" s="55">
        <v>3</v>
      </c>
      <c r="L22" s="67">
        <v>3.246</v>
      </c>
      <c r="M22" s="81">
        <f>K22*L22</f>
        <v>9.7379999999999995</v>
      </c>
      <c r="N22" s="82"/>
      <c r="O22" s="78"/>
      <c r="P22" s="220"/>
      <c r="Q22" s="220"/>
      <c r="R22" s="78" t="s">
        <v>457</v>
      </c>
      <c r="S22" s="78"/>
      <c r="T22" s="78"/>
      <c r="U22" s="78"/>
      <c r="V22" s="78"/>
    </row>
    <row r="23" spans="1:24" ht="22.5" customHeight="1" x14ac:dyDescent="0.25">
      <c r="A23" s="40">
        <v>15</v>
      </c>
      <c r="B23" s="78">
        <v>51</v>
      </c>
      <c r="C23" s="207"/>
      <c r="D23" s="208"/>
      <c r="E23" s="209" t="s">
        <v>62</v>
      </c>
      <c r="F23" s="218"/>
      <c r="G23" s="218"/>
      <c r="H23" s="219"/>
      <c r="I23" s="43" t="s">
        <v>41</v>
      </c>
      <c r="J23" s="44"/>
      <c r="K23" s="55">
        <v>4</v>
      </c>
      <c r="L23" s="67">
        <v>3.294</v>
      </c>
      <c r="M23" s="227">
        <f>K23*L23</f>
        <v>13.176</v>
      </c>
      <c r="N23" s="228"/>
      <c r="O23" s="78"/>
      <c r="P23" s="220"/>
      <c r="Q23" s="220"/>
      <c r="R23" s="78" t="s">
        <v>457</v>
      </c>
      <c r="S23" s="78"/>
      <c r="T23" s="78"/>
      <c r="U23" s="78"/>
      <c r="V23" s="78"/>
    </row>
    <row r="24" spans="1:24" ht="22.5" customHeight="1" thickBot="1" x14ac:dyDescent="0.3">
      <c r="A24" s="41">
        <v>16</v>
      </c>
      <c r="B24" s="79">
        <v>52</v>
      </c>
      <c r="C24" s="226"/>
      <c r="D24" s="226"/>
      <c r="E24" s="223" t="s">
        <v>63</v>
      </c>
      <c r="F24" s="236"/>
      <c r="G24" s="236"/>
      <c r="H24" s="237"/>
      <c r="I24" s="46" t="s">
        <v>41</v>
      </c>
      <c r="J24" s="84"/>
      <c r="K24" s="56">
        <v>1</v>
      </c>
      <c r="L24" s="80" t="s">
        <v>424</v>
      </c>
      <c r="M24" s="238">
        <v>3.585</v>
      </c>
      <c r="N24" s="238"/>
      <c r="O24" s="79"/>
      <c r="P24" s="226"/>
      <c r="Q24" s="226"/>
      <c r="R24" s="79" t="s">
        <v>457</v>
      </c>
      <c r="S24" s="79"/>
      <c r="T24" s="79"/>
      <c r="U24" s="79"/>
      <c r="V24" s="79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6" spans="13:13" x14ac:dyDescent="0.25">
      <c r="M36" s="97">
        <f>M12+M13+M14+M15+M16+M17+M18+M19+M20+M21+M22+M23+M24</f>
        <v>69.033999999999992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2:D22"/>
    <mergeCell ref="E22:H22"/>
    <mergeCell ref="P22:Q22"/>
    <mergeCell ref="C23:D23"/>
    <mergeCell ref="E23:H23"/>
    <mergeCell ref="P23:Q23"/>
    <mergeCell ref="C24:D24"/>
    <mergeCell ref="E24:H24"/>
    <mergeCell ref="P24:Q24"/>
    <mergeCell ref="M23:N23"/>
    <mergeCell ref="M24:N2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L17" sqref="L17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73">
        <v>1</v>
      </c>
      <c r="B7" s="73">
        <v>2</v>
      </c>
      <c r="C7" s="205">
        <v>3</v>
      </c>
      <c r="D7" s="205"/>
      <c r="E7" s="205">
        <v>4</v>
      </c>
      <c r="F7" s="205"/>
      <c r="G7" s="205"/>
      <c r="H7" s="205"/>
      <c r="I7" s="73">
        <v>5</v>
      </c>
      <c r="J7" s="205">
        <v>6</v>
      </c>
      <c r="K7" s="205"/>
      <c r="L7" s="73">
        <v>7</v>
      </c>
      <c r="M7" s="73">
        <v>8</v>
      </c>
      <c r="N7" s="205">
        <v>9</v>
      </c>
      <c r="O7" s="205"/>
      <c r="P7" s="205"/>
      <c r="Q7" s="73">
        <v>10</v>
      </c>
      <c r="R7" s="73">
        <v>11</v>
      </c>
      <c r="S7" s="73">
        <v>12</v>
      </c>
      <c r="T7" s="73">
        <v>13</v>
      </c>
      <c r="U7" s="73">
        <v>14</v>
      </c>
      <c r="V7" s="73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73"/>
      <c r="M8" s="205"/>
      <c r="N8" s="205"/>
      <c r="O8" s="205"/>
      <c r="P8" s="205"/>
      <c r="Q8" s="205"/>
      <c r="R8" s="73"/>
      <c r="S8" s="73"/>
      <c r="T8" s="73"/>
      <c r="U8" s="73"/>
      <c r="V8" s="73"/>
    </row>
    <row r="9" spans="1:22" ht="15" customHeight="1" x14ac:dyDescent="0.25">
      <c r="A9" s="39">
        <v>1</v>
      </c>
      <c r="B9" s="85">
        <v>53</v>
      </c>
      <c r="C9" s="232"/>
      <c r="D9" s="232"/>
      <c r="E9" s="233" t="s">
        <v>64</v>
      </c>
      <c r="F9" s="234"/>
      <c r="G9" s="234"/>
      <c r="H9" s="235"/>
      <c r="I9" s="230">
        <v>796</v>
      </c>
      <c r="J9" s="230"/>
      <c r="K9" s="86">
        <v>2</v>
      </c>
      <c r="L9" s="87">
        <v>3.6819999999999999</v>
      </c>
      <c r="M9" s="231">
        <f>K9*L9</f>
        <v>7.3639999999999999</v>
      </c>
      <c r="N9" s="231"/>
      <c r="O9" s="76"/>
      <c r="P9" s="212"/>
      <c r="Q9" s="212"/>
      <c r="R9" s="76" t="s">
        <v>457</v>
      </c>
      <c r="S9" s="76"/>
      <c r="T9" s="76"/>
      <c r="U9" s="76"/>
      <c r="V9" s="76"/>
    </row>
    <row r="10" spans="1:22" ht="22.5" customHeight="1" x14ac:dyDescent="0.25">
      <c r="A10" s="40">
        <v>2</v>
      </c>
      <c r="B10" s="78">
        <v>54</v>
      </c>
      <c r="C10" s="207"/>
      <c r="D10" s="208"/>
      <c r="E10" s="209" t="s">
        <v>65</v>
      </c>
      <c r="F10" s="210"/>
      <c r="G10" s="210"/>
      <c r="H10" s="211"/>
      <c r="I10" s="74">
        <v>796</v>
      </c>
      <c r="J10" s="75"/>
      <c r="K10" s="55">
        <v>2</v>
      </c>
      <c r="L10" s="67">
        <v>3.875</v>
      </c>
      <c r="M10" s="81">
        <f>K10*L10</f>
        <v>7.75</v>
      </c>
      <c r="N10" s="82"/>
      <c r="O10" s="78"/>
      <c r="P10" s="207"/>
      <c r="Q10" s="208"/>
      <c r="R10" s="78" t="s">
        <v>457</v>
      </c>
      <c r="S10" s="78"/>
      <c r="T10" s="78"/>
      <c r="U10" s="78"/>
      <c r="V10" s="78"/>
    </row>
    <row r="11" spans="1:22" ht="22.5" customHeight="1" x14ac:dyDescent="0.25">
      <c r="A11" s="40">
        <v>3</v>
      </c>
      <c r="B11" s="78">
        <v>55</v>
      </c>
      <c r="C11" s="207"/>
      <c r="D11" s="208"/>
      <c r="E11" s="209" t="s">
        <v>66</v>
      </c>
      <c r="F11" s="210"/>
      <c r="G11" s="210"/>
      <c r="H11" s="211"/>
      <c r="I11" s="74">
        <v>796</v>
      </c>
      <c r="J11" s="83"/>
      <c r="K11" s="55">
        <v>5</v>
      </c>
      <c r="L11" s="67">
        <v>4.07</v>
      </c>
      <c r="M11" s="67">
        <f>K11*L11</f>
        <v>20.350000000000001</v>
      </c>
      <c r="N11" s="67"/>
      <c r="O11" s="78"/>
      <c r="P11" s="207"/>
      <c r="Q11" s="208"/>
      <c r="R11" s="78" t="s">
        <v>457</v>
      </c>
      <c r="S11" s="78"/>
      <c r="T11" s="78"/>
      <c r="U11" s="78"/>
      <c r="V11" s="78"/>
    </row>
    <row r="12" spans="1:22" ht="22.5" customHeight="1" x14ac:dyDescent="0.25">
      <c r="A12" s="40">
        <v>4</v>
      </c>
      <c r="B12" s="78">
        <v>56</v>
      </c>
      <c r="C12" s="207"/>
      <c r="D12" s="208"/>
      <c r="E12" s="209" t="s">
        <v>67</v>
      </c>
      <c r="F12" s="210"/>
      <c r="G12" s="210"/>
      <c r="H12" s="211"/>
      <c r="I12" s="43" t="s">
        <v>41</v>
      </c>
      <c r="J12" s="44"/>
      <c r="K12" s="55">
        <v>5</v>
      </c>
      <c r="L12" s="67">
        <v>4.46</v>
      </c>
      <c r="M12" s="67">
        <v>22.28</v>
      </c>
      <c r="N12" s="67"/>
      <c r="O12" s="78"/>
      <c r="P12" s="207"/>
      <c r="Q12" s="208"/>
      <c r="R12" s="78" t="s">
        <v>457</v>
      </c>
      <c r="S12" s="78"/>
      <c r="T12" s="78"/>
      <c r="U12" s="78"/>
      <c r="V12" s="78"/>
    </row>
    <row r="13" spans="1:22" ht="22.5" customHeight="1" x14ac:dyDescent="0.25">
      <c r="A13" s="40">
        <v>5</v>
      </c>
      <c r="B13" s="78">
        <v>57</v>
      </c>
      <c r="C13" s="207"/>
      <c r="D13" s="208"/>
      <c r="E13" s="209" t="s">
        <v>68</v>
      </c>
      <c r="F13" s="218"/>
      <c r="G13" s="218"/>
      <c r="H13" s="219"/>
      <c r="I13" s="74">
        <v>796</v>
      </c>
      <c r="J13" s="83">
        <v>796</v>
      </c>
      <c r="K13" s="55">
        <v>1</v>
      </c>
      <c r="L13" s="67" t="s">
        <v>424</v>
      </c>
      <c r="M13" s="67">
        <v>4.6500000000000004</v>
      </c>
      <c r="N13" s="67">
        <v>11.5</v>
      </c>
      <c r="O13" s="78"/>
      <c r="P13" s="207"/>
      <c r="Q13" s="208"/>
      <c r="R13" s="85" t="s">
        <v>457</v>
      </c>
      <c r="S13" s="78"/>
      <c r="T13" s="78"/>
      <c r="U13" s="78"/>
      <c r="V13" s="78"/>
    </row>
    <row r="14" spans="1:22" ht="22.5" customHeight="1" x14ac:dyDescent="0.25">
      <c r="A14" s="40">
        <v>6</v>
      </c>
      <c r="B14" s="78">
        <v>58</v>
      </c>
      <c r="C14" s="207"/>
      <c r="D14" s="208"/>
      <c r="E14" s="209" t="s">
        <v>69</v>
      </c>
      <c r="F14" s="210"/>
      <c r="G14" s="210"/>
      <c r="H14" s="211"/>
      <c r="I14" s="74">
        <v>796</v>
      </c>
      <c r="J14" s="83"/>
      <c r="K14" s="55">
        <v>3</v>
      </c>
      <c r="L14" s="67">
        <v>4.75</v>
      </c>
      <c r="M14" s="67">
        <v>14.24</v>
      </c>
      <c r="N14" s="67"/>
      <c r="O14" s="78"/>
      <c r="P14" s="207"/>
      <c r="Q14" s="208"/>
      <c r="R14" s="78" t="s">
        <v>457</v>
      </c>
      <c r="S14" s="78"/>
      <c r="T14" s="78"/>
      <c r="U14" s="78"/>
      <c r="V14" s="78"/>
    </row>
    <row r="15" spans="1:22" ht="22.5" customHeight="1" x14ac:dyDescent="0.25">
      <c r="A15" s="40">
        <v>7</v>
      </c>
      <c r="B15" s="78">
        <v>59</v>
      </c>
      <c r="C15" s="207"/>
      <c r="D15" s="208"/>
      <c r="E15" s="209" t="s">
        <v>70</v>
      </c>
      <c r="F15" s="210"/>
      <c r="G15" s="210"/>
      <c r="H15" s="211"/>
      <c r="I15" s="74">
        <v>796</v>
      </c>
      <c r="J15" s="83">
        <v>796</v>
      </c>
      <c r="K15" s="55">
        <v>3</v>
      </c>
      <c r="L15" s="67">
        <v>5.23</v>
      </c>
      <c r="M15" s="67">
        <v>15.7</v>
      </c>
      <c r="N15" s="67">
        <v>1170</v>
      </c>
      <c r="O15" s="78"/>
      <c r="P15" s="207"/>
      <c r="Q15" s="208"/>
      <c r="R15" s="78" t="s">
        <v>457</v>
      </c>
      <c r="S15" s="78"/>
      <c r="T15" s="78"/>
      <c r="U15" s="78"/>
      <c r="V15" s="78"/>
    </row>
    <row r="16" spans="1:22" ht="22.5" customHeight="1" x14ac:dyDescent="0.25">
      <c r="A16" s="40">
        <v>8</v>
      </c>
      <c r="B16" s="78">
        <v>60</v>
      </c>
      <c r="C16" s="207"/>
      <c r="D16" s="208"/>
      <c r="E16" s="209" t="s">
        <v>71</v>
      </c>
      <c r="F16" s="210"/>
      <c r="G16" s="210"/>
      <c r="H16" s="211"/>
      <c r="I16" s="43" t="s">
        <v>41</v>
      </c>
      <c r="J16" s="44"/>
      <c r="K16" s="55">
        <v>1</v>
      </c>
      <c r="L16" s="67" t="s">
        <v>424</v>
      </c>
      <c r="M16" s="67">
        <v>5.33</v>
      </c>
      <c r="N16" s="67"/>
      <c r="O16" s="78"/>
      <c r="P16" s="207"/>
      <c r="Q16" s="208"/>
      <c r="R16" s="78" t="s">
        <v>457</v>
      </c>
      <c r="S16" s="78"/>
      <c r="T16" s="78"/>
      <c r="U16" s="78"/>
      <c r="V16" s="78"/>
    </row>
    <row r="17" spans="1:24" ht="22.5" customHeight="1" x14ac:dyDescent="0.25">
      <c r="A17" s="40">
        <v>9</v>
      </c>
      <c r="B17" s="78">
        <v>61</v>
      </c>
      <c r="C17" s="207"/>
      <c r="D17" s="208"/>
      <c r="E17" s="209" t="s">
        <v>72</v>
      </c>
      <c r="F17" s="210"/>
      <c r="G17" s="210"/>
      <c r="H17" s="211"/>
      <c r="I17" s="74">
        <v>796</v>
      </c>
      <c r="J17" s="83"/>
      <c r="K17" s="55">
        <v>3</v>
      </c>
      <c r="L17" s="67">
        <v>5.8129999999999997</v>
      </c>
      <c r="M17" s="229">
        <f>K17*L17</f>
        <v>17.439</v>
      </c>
      <c r="N17" s="229"/>
      <c r="O17" s="78"/>
      <c r="P17" s="207"/>
      <c r="Q17" s="208"/>
      <c r="R17" s="85" t="s">
        <v>457</v>
      </c>
      <c r="S17" s="78"/>
      <c r="T17" s="78"/>
      <c r="U17" s="78"/>
      <c r="V17" s="78"/>
      <c r="X17" s="45"/>
    </row>
    <row r="18" spans="1:24" ht="22.5" customHeight="1" x14ac:dyDescent="0.25">
      <c r="A18" s="40">
        <v>10</v>
      </c>
      <c r="B18" s="78">
        <v>62</v>
      </c>
      <c r="C18" s="207"/>
      <c r="D18" s="208"/>
      <c r="E18" s="209" t="s">
        <v>72</v>
      </c>
      <c r="F18" s="210"/>
      <c r="G18" s="210"/>
      <c r="H18" s="211"/>
      <c r="I18" s="43" t="s">
        <v>41</v>
      </c>
      <c r="J18" s="44"/>
      <c r="K18" s="55">
        <v>2</v>
      </c>
      <c r="L18" s="67">
        <v>5.1630000000000003</v>
      </c>
      <c r="M18" s="67">
        <v>10.33</v>
      </c>
      <c r="N18" s="67">
        <v>850</v>
      </c>
      <c r="O18" s="78"/>
      <c r="P18" s="207"/>
      <c r="Q18" s="208"/>
      <c r="R18" s="78" t="s">
        <v>457</v>
      </c>
      <c r="S18" s="78"/>
      <c r="T18" s="78"/>
      <c r="U18" s="78"/>
      <c r="V18" s="78"/>
    </row>
    <row r="19" spans="1:24" ht="22.5" customHeight="1" x14ac:dyDescent="0.25">
      <c r="A19" s="40">
        <v>11</v>
      </c>
      <c r="B19" s="78">
        <v>63</v>
      </c>
      <c r="C19" s="207"/>
      <c r="D19" s="208"/>
      <c r="E19" s="209" t="s">
        <v>73</v>
      </c>
      <c r="F19" s="210"/>
      <c r="G19" s="210"/>
      <c r="H19" s="211"/>
      <c r="I19" s="43" t="s">
        <v>41</v>
      </c>
      <c r="J19" s="44"/>
      <c r="K19" s="55">
        <v>2</v>
      </c>
      <c r="L19" s="67">
        <v>5.91</v>
      </c>
      <c r="M19" s="67">
        <v>11.82</v>
      </c>
      <c r="N19" s="67"/>
      <c r="O19" s="78"/>
      <c r="P19" s="207"/>
      <c r="Q19" s="208"/>
      <c r="R19" s="78" t="s">
        <v>457</v>
      </c>
      <c r="S19" s="78"/>
      <c r="T19" s="78"/>
      <c r="U19" s="78"/>
      <c r="V19" s="78"/>
    </row>
    <row r="20" spans="1:24" ht="22.5" customHeight="1" x14ac:dyDescent="0.25">
      <c r="A20" s="40">
        <v>12</v>
      </c>
      <c r="B20" s="78">
        <v>64</v>
      </c>
      <c r="C20" s="207"/>
      <c r="D20" s="208"/>
      <c r="E20" s="209" t="s">
        <v>74</v>
      </c>
      <c r="F20" s="210"/>
      <c r="G20" s="210"/>
      <c r="H20" s="211"/>
      <c r="I20" s="43" t="s">
        <v>41</v>
      </c>
      <c r="J20" s="44"/>
      <c r="K20" s="55">
        <v>2</v>
      </c>
      <c r="L20" s="67">
        <v>5.4249999999999998</v>
      </c>
      <c r="M20" s="67">
        <f>K20*L20</f>
        <v>10.85</v>
      </c>
      <c r="N20" s="67"/>
      <c r="O20" s="78"/>
      <c r="P20" s="207"/>
      <c r="Q20" s="208"/>
      <c r="R20" s="78" t="s">
        <v>457</v>
      </c>
      <c r="S20" s="78"/>
      <c r="T20" s="78"/>
      <c r="U20" s="78"/>
      <c r="V20" s="78"/>
    </row>
    <row r="21" spans="1:24" ht="22.5" customHeight="1" x14ac:dyDescent="0.25">
      <c r="A21" s="40">
        <v>13</v>
      </c>
      <c r="B21" s="78">
        <v>65</v>
      </c>
      <c r="C21" s="207"/>
      <c r="D21" s="208"/>
      <c r="E21" s="209" t="s">
        <v>75</v>
      </c>
      <c r="F21" s="210"/>
      <c r="G21" s="210"/>
      <c r="H21" s="211"/>
      <c r="I21" s="43" t="s">
        <v>41</v>
      </c>
      <c r="J21" s="44"/>
      <c r="K21" s="55">
        <v>5</v>
      </c>
      <c r="L21" s="67">
        <v>6.4909999999999997</v>
      </c>
      <c r="M21" s="67">
        <f>K21*L21</f>
        <v>32.454999999999998</v>
      </c>
      <c r="N21" s="67">
        <v>1176</v>
      </c>
      <c r="O21" s="78"/>
      <c r="P21" s="220"/>
      <c r="Q21" s="220"/>
      <c r="R21" s="85" t="s">
        <v>457</v>
      </c>
      <c r="S21" s="78"/>
      <c r="T21" s="78"/>
      <c r="U21" s="78"/>
      <c r="V21" s="78"/>
    </row>
    <row r="22" spans="1:24" ht="22.5" customHeight="1" x14ac:dyDescent="0.25">
      <c r="A22" s="40">
        <v>14</v>
      </c>
      <c r="B22" s="78">
        <v>66</v>
      </c>
      <c r="C22" s="207"/>
      <c r="D22" s="208"/>
      <c r="E22" s="209" t="s">
        <v>76</v>
      </c>
      <c r="F22" s="210"/>
      <c r="G22" s="210"/>
      <c r="H22" s="211"/>
      <c r="I22" s="43" t="s">
        <v>41</v>
      </c>
      <c r="J22" s="44"/>
      <c r="K22" s="55">
        <v>3</v>
      </c>
      <c r="L22" s="67">
        <v>6.6849999999999996</v>
      </c>
      <c r="M22" s="81">
        <f>K22*L22</f>
        <v>20.055</v>
      </c>
      <c r="N22" s="82"/>
      <c r="O22" s="78"/>
      <c r="P22" s="220"/>
      <c r="Q22" s="220"/>
      <c r="R22" s="78" t="s">
        <v>457</v>
      </c>
      <c r="S22" s="78"/>
      <c r="T22" s="78"/>
      <c r="U22" s="78"/>
      <c r="V22" s="78"/>
    </row>
    <row r="23" spans="1:24" ht="22.5" customHeight="1" x14ac:dyDescent="0.25">
      <c r="A23" s="40">
        <v>15</v>
      </c>
      <c r="B23" s="172">
        <v>67</v>
      </c>
      <c r="C23" s="207"/>
      <c r="D23" s="208"/>
      <c r="E23" s="209" t="s">
        <v>77</v>
      </c>
      <c r="F23" s="218"/>
      <c r="G23" s="218"/>
      <c r="H23" s="219"/>
      <c r="I23" s="43" t="s">
        <v>41</v>
      </c>
      <c r="J23" s="44"/>
      <c r="K23" s="55">
        <v>2</v>
      </c>
      <c r="L23" s="176">
        <v>6.97</v>
      </c>
      <c r="M23" s="227">
        <v>13.94</v>
      </c>
      <c r="N23" s="228"/>
      <c r="O23" s="172"/>
      <c r="P23" s="220"/>
      <c r="Q23" s="220"/>
      <c r="R23" s="172" t="s">
        <v>457</v>
      </c>
      <c r="S23" s="78"/>
      <c r="T23" s="78"/>
      <c r="U23" s="78"/>
      <c r="V23" s="78"/>
    </row>
    <row r="24" spans="1:24" ht="22.5" customHeight="1" thickBot="1" x14ac:dyDescent="0.3">
      <c r="A24" s="41">
        <v>16</v>
      </c>
      <c r="B24" s="173">
        <v>69</v>
      </c>
      <c r="C24" s="226"/>
      <c r="D24" s="226"/>
      <c r="E24" s="223" t="s">
        <v>78</v>
      </c>
      <c r="F24" s="236"/>
      <c r="G24" s="236"/>
      <c r="H24" s="237"/>
      <c r="I24" s="241">
        <v>796</v>
      </c>
      <c r="J24" s="241"/>
      <c r="K24" s="56">
        <v>1</v>
      </c>
      <c r="L24" s="179" t="s">
        <v>424</v>
      </c>
      <c r="M24" s="238">
        <v>8.85</v>
      </c>
      <c r="N24" s="238"/>
      <c r="O24" s="173"/>
      <c r="P24" s="226"/>
      <c r="Q24" s="226"/>
      <c r="R24" s="173" t="s">
        <v>457</v>
      </c>
      <c r="S24" s="79"/>
      <c r="T24" s="79"/>
      <c r="U24" s="79"/>
      <c r="V24" s="79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5" spans="13:13" x14ac:dyDescent="0.25">
      <c r="M35" s="97">
        <f>M9+M10+M11+M12+M13+M14+M15+M16+M17+M18+M19+M20+M21+M22+M23+M24</f>
        <v>223.40299999999999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P18:Q18"/>
    <mergeCell ref="C19:D19"/>
    <mergeCell ref="E19:H19"/>
    <mergeCell ref="P19:Q19"/>
    <mergeCell ref="C16:D16"/>
    <mergeCell ref="E16:H16"/>
    <mergeCell ref="P16:Q16"/>
    <mergeCell ref="C17:D17"/>
    <mergeCell ref="E17:H17"/>
    <mergeCell ref="P17:Q17"/>
    <mergeCell ref="M17:N17"/>
    <mergeCell ref="C22:D22"/>
    <mergeCell ref="E22:H22"/>
    <mergeCell ref="P22:Q22"/>
    <mergeCell ref="C23:D23"/>
    <mergeCell ref="E23:H23"/>
    <mergeCell ref="M23:N23"/>
    <mergeCell ref="P23:Q23"/>
    <mergeCell ref="C20:D20"/>
    <mergeCell ref="E20:H20"/>
    <mergeCell ref="P20:Q20"/>
    <mergeCell ref="C21:D21"/>
    <mergeCell ref="E21:H21"/>
    <mergeCell ref="P21:Q21"/>
    <mergeCell ref="C18:D18"/>
    <mergeCell ref="E18:H18"/>
    <mergeCell ref="I24:J24"/>
    <mergeCell ref="C24:D24"/>
    <mergeCell ref="E24:H24"/>
    <mergeCell ref="M24:N24"/>
    <mergeCell ref="P24:Q2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M19" sqref="M19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ht="15" customHeight="1" x14ac:dyDescent="0.25">
      <c r="A9" s="39">
        <v>1</v>
      </c>
      <c r="B9" s="172">
        <v>70</v>
      </c>
      <c r="C9" s="207"/>
      <c r="D9" s="208"/>
      <c r="E9" s="209" t="s">
        <v>79</v>
      </c>
      <c r="F9" s="210"/>
      <c r="G9" s="210"/>
      <c r="H9" s="211"/>
      <c r="I9" s="170">
        <v>796</v>
      </c>
      <c r="J9" s="171"/>
      <c r="K9" s="55">
        <v>1</v>
      </c>
      <c r="L9" s="176" t="s">
        <v>424</v>
      </c>
      <c r="M9" s="174">
        <v>9.4</v>
      </c>
      <c r="N9" s="175"/>
      <c r="O9" s="172"/>
      <c r="P9" s="170"/>
      <c r="Q9" s="171"/>
      <c r="R9" s="172" t="s">
        <v>457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172">
        <v>71</v>
      </c>
      <c r="C10" s="207"/>
      <c r="D10" s="208"/>
      <c r="E10" s="209" t="s">
        <v>80</v>
      </c>
      <c r="F10" s="210"/>
      <c r="G10" s="210"/>
      <c r="H10" s="211"/>
      <c r="I10" s="170">
        <v>796</v>
      </c>
      <c r="J10" s="83"/>
      <c r="K10" s="55">
        <v>1</v>
      </c>
      <c r="L10" s="177" t="s">
        <v>424</v>
      </c>
      <c r="M10" s="176">
        <v>10.95</v>
      </c>
      <c r="N10" s="176"/>
      <c r="O10" s="172"/>
      <c r="P10" s="170"/>
      <c r="Q10" s="171"/>
      <c r="R10" s="172" t="s">
        <v>457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172">
        <v>72</v>
      </c>
      <c r="C11" s="207"/>
      <c r="D11" s="208"/>
      <c r="E11" s="209" t="s">
        <v>81</v>
      </c>
      <c r="F11" s="210"/>
      <c r="G11" s="210"/>
      <c r="H11" s="211"/>
      <c r="I11" s="43" t="s">
        <v>41</v>
      </c>
      <c r="J11" s="44"/>
      <c r="K11" s="55">
        <v>1</v>
      </c>
      <c r="L11" s="176" t="s">
        <v>424</v>
      </c>
      <c r="M11" s="176">
        <v>11.83</v>
      </c>
      <c r="N11" s="176"/>
      <c r="O11" s="172"/>
      <c r="P11" s="170"/>
      <c r="Q11" s="171"/>
      <c r="R11" s="172" t="s">
        <v>457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172">
        <v>73</v>
      </c>
      <c r="C12" s="207"/>
      <c r="D12" s="208"/>
      <c r="E12" s="209" t="s">
        <v>82</v>
      </c>
      <c r="F12" s="210"/>
      <c r="G12" s="210"/>
      <c r="H12" s="211"/>
      <c r="I12" s="170">
        <v>796</v>
      </c>
      <c r="J12" s="83">
        <v>796</v>
      </c>
      <c r="K12" s="55">
        <v>2</v>
      </c>
      <c r="L12" s="176">
        <v>12.207000000000001</v>
      </c>
      <c r="M12" s="176">
        <f>K12*L12</f>
        <v>24.414000000000001</v>
      </c>
      <c r="N12" s="176">
        <v>11.5</v>
      </c>
      <c r="O12" s="172"/>
      <c r="P12" s="170"/>
      <c r="Q12" s="171"/>
      <c r="R12" s="1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172">
        <v>74</v>
      </c>
      <c r="C13" s="207"/>
      <c r="D13" s="208"/>
      <c r="E13" s="209" t="s">
        <v>83</v>
      </c>
      <c r="F13" s="210"/>
      <c r="G13" s="210"/>
      <c r="H13" s="211"/>
      <c r="I13" s="170">
        <v>796</v>
      </c>
      <c r="J13" s="83"/>
      <c r="K13" s="55">
        <v>2</v>
      </c>
      <c r="L13" s="176">
        <v>11.605</v>
      </c>
      <c r="M13" s="176">
        <f>K13*L13</f>
        <v>23.21</v>
      </c>
      <c r="N13" s="176"/>
      <c r="O13" s="172"/>
      <c r="P13" s="170"/>
      <c r="Q13" s="171"/>
      <c r="R13" s="172" t="s">
        <v>457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172">
        <v>75</v>
      </c>
      <c r="C14" s="207"/>
      <c r="D14" s="208"/>
      <c r="E14" s="209" t="s">
        <v>84</v>
      </c>
      <c r="F14" s="210"/>
      <c r="G14" s="210"/>
      <c r="H14" s="211"/>
      <c r="I14" s="170">
        <v>796</v>
      </c>
      <c r="J14" s="83">
        <v>796</v>
      </c>
      <c r="K14" s="55">
        <v>1</v>
      </c>
      <c r="L14" s="176" t="s">
        <v>424</v>
      </c>
      <c r="M14" s="176">
        <v>12.692</v>
      </c>
      <c r="N14" s="176">
        <v>1170</v>
      </c>
      <c r="O14" s="172"/>
      <c r="P14" s="170"/>
      <c r="Q14" s="171"/>
      <c r="R14" s="172" t="s">
        <v>457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172">
        <v>76</v>
      </c>
      <c r="C15" s="207"/>
      <c r="D15" s="208"/>
      <c r="E15" s="209" t="s">
        <v>85</v>
      </c>
      <c r="F15" s="210"/>
      <c r="G15" s="210"/>
      <c r="H15" s="211"/>
      <c r="I15" s="43" t="s">
        <v>41</v>
      </c>
      <c r="J15" s="44"/>
      <c r="K15" s="55">
        <v>3</v>
      </c>
      <c r="L15" s="176">
        <v>13.76</v>
      </c>
      <c r="M15" s="176">
        <v>41.27</v>
      </c>
      <c r="N15" s="176"/>
      <c r="O15" s="172"/>
      <c r="P15" s="170"/>
      <c r="Q15" s="171"/>
      <c r="R15" s="172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172">
        <v>77</v>
      </c>
      <c r="C16" s="207"/>
      <c r="D16" s="208"/>
      <c r="E16" s="209" t="s">
        <v>86</v>
      </c>
      <c r="F16" s="210"/>
      <c r="G16" s="210"/>
      <c r="H16" s="211"/>
      <c r="I16" s="43" t="s">
        <v>41</v>
      </c>
      <c r="J16" s="44"/>
      <c r="K16" s="55">
        <v>1</v>
      </c>
      <c r="L16" s="176" t="s">
        <v>424</v>
      </c>
      <c r="M16" s="176">
        <v>4.71</v>
      </c>
      <c r="N16" s="176">
        <v>850</v>
      </c>
      <c r="O16" s="172"/>
      <c r="P16" s="207"/>
      <c r="Q16" s="208"/>
      <c r="R16" s="172" t="s">
        <v>457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172"/>
      <c r="C17" s="207"/>
      <c r="D17" s="208"/>
      <c r="E17" s="209"/>
      <c r="F17" s="210"/>
      <c r="G17" s="210"/>
      <c r="H17" s="211"/>
      <c r="I17" s="43"/>
      <c r="J17" s="44"/>
      <c r="K17" s="55"/>
      <c r="L17" s="176"/>
      <c r="M17" s="176"/>
      <c r="N17" s="176"/>
      <c r="O17" s="172"/>
      <c r="P17" s="207"/>
      <c r="Q17" s="208"/>
      <c r="R17" s="172"/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/>
      <c r="C18" s="207"/>
      <c r="D18" s="208"/>
      <c r="E18" s="209" t="s">
        <v>430</v>
      </c>
      <c r="F18" s="210"/>
      <c r="G18" s="210"/>
      <c r="H18" s="211"/>
      <c r="I18" s="43" t="s">
        <v>429</v>
      </c>
      <c r="J18" s="44"/>
      <c r="K18" s="55" t="s">
        <v>424</v>
      </c>
      <c r="L18" s="176" t="s">
        <v>424</v>
      </c>
      <c r="M18" s="183">
        <f>M20+M21+M22+M23+M24+'7'!M9+'7'!M10:N10+'7'!M11:N11+'7'!M12:N12+'7'!M13+'7'!M14+'7'!M15+'7'!M16+'7'!M17+'7'!M18+'7'!M19+'7'!M20+'7'!M21+'7'!M22+'7'!M23+'7'!M24+'8'!M9+'8'!M10:N10+'8'!M11:N11+'8'!M12:N12+'8'!M13+'8'!M14+'8'!M15+'8'!M16+'8'!M17+'8'!M18+'8'!M19+'8'!M20+'8'!M21+'8'!M22+'8'!M23+'8'!M24+'9'!M9+'9'!M10:N10+'9'!M11:N11+'9'!M12:N12+'9'!M13+'9'!M14+'9'!M15+'9'!M16+'9'!M17+'9'!M18+'9'!M19+'9'!M20+'9'!M21+'9'!M22+'9'!M23+'9'!M24+'10'!M9+'10'!M10:N10+'10'!M11:N11+'10'!M12:N12+'10'!M13+'10'!M14+'10'!M15+'10'!M16+'10'!M17+'10'!M18+'10'!M19+'10'!M20+'10'!M21+'10'!M22+'10'!M23+'10'!M24+'11'!M9+'11'!M10:N10+'11'!M11:N11+'11'!M12:N12+'11'!M13+'11'!M14+'11'!M15+'11'!M16+'11'!M17+'11'!M18+'11'!M19+'11'!M20+'11'!M21+'11'!M22+'11'!M23+'11'!M24+'12'!M9+'12'!M10:N10+'12'!M11:N11+'12'!M12:N12+'12'!M13+'12'!M14+'12'!M15+'12'!M16+'12'!M17+'12'!M18+'12'!M19+'12'!M20</f>
        <v>2541.2826999999997</v>
      </c>
      <c r="N18" s="67"/>
      <c r="O18" s="63"/>
      <c r="P18" s="207"/>
      <c r="Q18" s="208"/>
      <c r="R18" s="78"/>
      <c r="S18" s="63"/>
      <c r="T18" s="63"/>
      <c r="U18" s="63"/>
      <c r="V18" s="63"/>
    </row>
    <row r="19" spans="1:24" ht="22.5" customHeight="1" x14ac:dyDescent="0.25">
      <c r="A19" s="40">
        <v>11</v>
      </c>
      <c r="B19" s="78"/>
      <c r="C19" s="207"/>
      <c r="D19" s="208"/>
      <c r="E19" s="209" t="s">
        <v>481</v>
      </c>
      <c r="F19" s="210"/>
      <c r="G19" s="210"/>
      <c r="H19" s="211"/>
      <c r="I19" s="43"/>
      <c r="J19" s="44"/>
      <c r="K19" s="55"/>
      <c r="L19" s="176"/>
      <c r="M19" s="176"/>
      <c r="N19" s="67"/>
      <c r="O19" s="63"/>
      <c r="P19" s="207"/>
      <c r="Q19" s="208"/>
      <c r="R19" s="63"/>
      <c r="S19" s="63"/>
      <c r="T19" s="63"/>
      <c r="U19" s="63"/>
      <c r="V19" s="63"/>
    </row>
    <row r="20" spans="1:24" ht="22.5" customHeight="1" x14ac:dyDescent="0.25">
      <c r="A20" s="40">
        <v>12</v>
      </c>
      <c r="B20" s="172">
        <v>78</v>
      </c>
      <c r="C20" s="207"/>
      <c r="D20" s="208"/>
      <c r="E20" s="209" t="s">
        <v>487</v>
      </c>
      <c r="F20" s="210"/>
      <c r="G20" s="210"/>
      <c r="H20" s="211"/>
      <c r="I20" s="43" t="s">
        <v>41</v>
      </c>
      <c r="J20" s="44"/>
      <c r="K20" s="55">
        <v>2</v>
      </c>
      <c r="L20" s="176">
        <v>17.896999999999998</v>
      </c>
      <c r="M20" s="176">
        <f>K20*L20</f>
        <v>35.793999999999997</v>
      </c>
      <c r="N20" s="176"/>
      <c r="O20" s="172"/>
      <c r="P20" s="207"/>
      <c r="Q20" s="208"/>
      <c r="R20" s="172" t="s">
        <v>457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78">
        <v>79</v>
      </c>
      <c r="C21" s="207"/>
      <c r="D21" s="208"/>
      <c r="E21" s="209" t="s">
        <v>488</v>
      </c>
      <c r="F21" s="210"/>
      <c r="G21" s="210"/>
      <c r="H21" s="211"/>
      <c r="I21" s="43" t="s">
        <v>41</v>
      </c>
      <c r="J21" s="44"/>
      <c r="K21" s="55">
        <v>1</v>
      </c>
      <c r="L21" s="176" t="s">
        <v>424</v>
      </c>
      <c r="M21" s="176">
        <v>16.7577</v>
      </c>
      <c r="N21" s="176"/>
      <c r="O21" s="172"/>
      <c r="P21" s="207"/>
      <c r="Q21" s="208"/>
      <c r="R21" s="172" t="s">
        <v>457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80</v>
      </c>
      <c r="C22" s="207"/>
      <c r="D22" s="208"/>
      <c r="E22" s="209" t="s">
        <v>87</v>
      </c>
      <c r="F22" s="210"/>
      <c r="G22" s="210"/>
      <c r="H22" s="211"/>
      <c r="I22" s="43" t="s">
        <v>41</v>
      </c>
      <c r="J22" s="44"/>
      <c r="K22" s="55">
        <v>1</v>
      </c>
      <c r="L22" s="67" t="s">
        <v>424</v>
      </c>
      <c r="M22" s="67">
        <v>2.96</v>
      </c>
      <c r="N22" s="67"/>
      <c r="O22" s="78"/>
      <c r="P22" s="207"/>
      <c r="Q22" s="208"/>
      <c r="R22" s="78" t="s">
        <v>457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78">
        <v>81</v>
      </c>
      <c r="C23" s="207"/>
      <c r="D23" s="208"/>
      <c r="E23" s="209" t="s">
        <v>88</v>
      </c>
      <c r="F23" s="210"/>
      <c r="G23" s="210"/>
      <c r="H23" s="211"/>
      <c r="I23" s="43" t="s">
        <v>41</v>
      </c>
      <c r="J23" s="44"/>
      <c r="K23" s="55">
        <v>2</v>
      </c>
      <c r="L23" s="67">
        <v>0.96</v>
      </c>
      <c r="M23" s="67">
        <v>1.91</v>
      </c>
      <c r="N23" s="67"/>
      <c r="O23" s="78"/>
      <c r="P23" s="207"/>
      <c r="Q23" s="208"/>
      <c r="R23" s="78" t="s">
        <v>457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79">
        <v>82</v>
      </c>
      <c r="C24" s="221"/>
      <c r="D24" s="222"/>
      <c r="E24" s="223" t="s">
        <v>89</v>
      </c>
      <c r="F24" s="224"/>
      <c r="G24" s="224"/>
      <c r="H24" s="225"/>
      <c r="I24" s="46" t="s">
        <v>41</v>
      </c>
      <c r="J24" s="84"/>
      <c r="K24" s="56">
        <v>2</v>
      </c>
      <c r="L24" s="80">
        <v>1.75</v>
      </c>
      <c r="M24" s="80">
        <v>3.5</v>
      </c>
      <c r="N24" s="80">
        <v>1176</v>
      </c>
      <c r="O24" s="79"/>
      <c r="P24" s="226"/>
      <c r="Q24" s="226"/>
      <c r="R24" s="64" t="s">
        <v>457</v>
      </c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6" spans="13:13" x14ac:dyDescent="0.25">
      <c r="M36" s="97">
        <f>M9+M10+M11+M12+M13+M14+M15+M16+M17+M18</f>
        <v>2679.7586999999999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66">
    <mergeCell ref="A4:A6"/>
    <mergeCell ref="B4:B6"/>
    <mergeCell ref="C4:D6"/>
    <mergeCell ref="E4:H6"/>
    <mergeCell ref="I4:I6"/>
    <mergeCell ref="J4:K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I8:K8"/>
    <mergeCell ref="M8:Q8"/>
    <mergeCell ref="C9:D9"/>
    <mergeCell ref="E9:H9"/>
    <mergeCell ref="C7:D7"/>
    <mergeCell ref="E7:H7"/>
    <mergeCell ref="J7:K7"/>
    <mergeCell ref="N7:P7"/>
    <mergeCell ref="C10:D10"/>
    <mergeCell ref="E10:H10"/>
    <mergeCell ref="C11:D11"/>
    <mergeCell ref="E11:H11"/>
    <mergeCell ref="A8:C8"/>
    <mergeCell ref="C14:D14"/>
    <mergeCell ref="E14:H14"/>
    <mergeCell ref="C15:D15"/>
    <mergeCell ref="E15:H15"/>
    <mergeCell ref="C12:D12"/>
    <mergeCell ref="E12:H12"/>
    <mergeCell ref="C13:D13"/>
    <mergeCell ref="E13:H13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Q25" sqref="Q25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8">
        <v>83</v>
      </c>
      <c r="C9" s="207"/>
      <c r="D9" s="208"/>
      <c r="E9" s="209" t="s">
        <v>90</v>
      </c>
      <c r="F9" s="210"/>
      <c r="G9" s="210"/>
      <c r="H9" s="211"/>
      <c r="I9" s="43" t="s">
        <v>41</v>
      </c>
      <c r="J9" s="44"/>
      <c r="K9" s="55">
        <v>2</v>
      </c>
      <c r="L9" s="67">
        <v>1.776</v>
      </c>
      <c r="M9" s="81">
        <f>K9*L9</f>
        <v>3.552</v>
      </c>
      <c r="N9" s="82"/>
      <c r="O9" s="61"/>
      <c r="P9" s="212"/>
      <c r="Q9" s="212"/>
      <c r="R9" s="76" t="s">
        <v>457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84</v>
      </c>
      <c r="C10" s="207"/>
      <c r="D10" s="208"/>
      <c r="E10" s="209" t="s">
        <v>91</v>
      </c>
      <c r="F10" s="218"/>
      <c r="G10" s="218"/>
      <c r="H10" s="219"/>
      <c r="I10" s="43" t="s">
        <v>41</v>
      </c>
      <c r="J10" s="44"/>
      <c r="K10" s="55">
        <v>6</v>
      </c>
      <c r="L10" s="67">
        <v>2.56</v>
      </c>
      <c r="M10" s="227">
        <v>15.34</v>
      </c>
      <c r="N10" s="228"/>
      <c r="O10" s="63"/>
      <c r="P10" s="207"/>
      <c r="Q10" s="208"/>
      <c r="R10" s="78" t="s">
        <v>457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85</v>
      </c>
      <c r="C11" s="220"/>
      <c r="D11" s="220"/>
      <c r="E11" s="209" t="s">
        <v>92</v>
      </c>
      <c r="F11" s="218"/>
      <c r="G11" s="218"/>
      <c r="H11" s="219"/>
      <c r="I11" s="43" t="s">
        <v>41</v>
      </c>
      <c r="J11" s="44"/>
      <c r="K11" s="55">
        <v>3</v>
      </c>
      <c r="L11" s="67">
        <v>2.6909999999999998</v>
      </c>
      <c r="M11" s="229">
        <f>K11*L11</f>
        <v>8.0730000000000004</v>
      </c>
      <c r="N11" s="229"/>
      <c r="O11" s="63"/>
      <c r="P11" s="207"/>
      <c r="Q11" s="208"/>
      <c r="R11" s="78" t="s">
        <v>457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85">
        <v>86</v>
      </c>
      <c r="C12" s="232"/>
      <c r="D12" s="232"/>
      <c r="E12" s="233" t="s">
        <v>93</v>
      </c>
      <c r="F12" s="234"/>
      <c r="G12" s="234"/>
      <c r="H12" s="235"/>
      <c r="I12" s="230">
        <v>796</v>
      </c>
      <c r="J12" s="230"/>
      <c r="K12" s="86">
        <v>2</v>
      </c>
      <c r="L12" s="87">
        <v>2.83</v>
      </c>
      <c r="M12" s="231">
        <v>5.65</v>
      </c>
      <c r="N12" s="231"/>
      <c r="O12" s="63"/>
      <c r="P12" s="207"/>
      <c r="Q12" s="208"/>
      <c r="R12" s="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87</v>
      </c>
      <c r="C13" s="207"/>
      <c r="D13" s="208"/>
      <c r="E13" s="209" t="s">
        <v>94</v>
      </c>
      <c r="F13" s="210"/>
      <c r="G13" s="210"/>
      <c r="H13" s="211"/>
      <c r="I13" s="74">
        <v>796</v>
      </c>
      <c r="J13" s="75"/>
      <c r="K13" s="55">
        <v>1</v>
      </c>
      <c r="L13" s="67" t="s">
        <v>424</v>
      </c>
      <c r="M13" s="81">
        <v>2.8929999999999998</v>
      </c>
      <c r="N13" s="82"/>
      <c r="O13" s="63"/>
      <c r="P13" s="207"/>
      <c r="Q13" s="208"/>
      <c r="R13" s="85" t="s">
        <v>457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88</v>
      </c>
      <c r="C14" s="207"/>
      <c r="D14" s="208"/>
      <c r="E14" s="209" t="s">
        <v>95</v>
      </c>
      <c r="F14" s="210"/>
      <c r="G14" s="210"/>
      <c r="H14" s="211"/>
      <c r="I14" s="74">
        <v>796</v>
      </c>
      <c r="J14" s="83"/>
      <c r="K14" s="55">
        <v>3</v>
      </c>
      <c r="L14" s="67">
        <v>3.0950000000000002</v>
      </c>
      <c r="M14" s="67">
        <f>K14*L14</f>
        <v>9.2850000000000001</v>
      </c>
      <c r="N14" s="67"/>
      <c r="O14" s="63"/>
      <c r="P14" s="207"/>
      <c r="Q14" s="208"/>
      <c r="R14" s="78" t="s">
        <v>457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89</v>
      </c>
      <c r="C15" s="207"/>
      <c r="D15" s="208"/>
      <c r="E15" s="209" t="s">
        <v>96</v>
      </c>
      <c r="F15" s="210"/>
      <c r="G15" s="210"/>
      <c r="H15" s="211"/>
      <c r="I15" s="43" t="s">
        <v>41</v>
      </c>
      <c r="J15" s="44"/>
      <c r="K15" s="55">
        <v>18</v>
      </c>
      <c r="L15" s="67">
        <v>3.3639999999999999</v>
      </c>
      <c r="M15" s="67">
        <f>K15*L15</f>
        <v>60.552</v>
      </c>
      <c r="N15" s="67"/>
      <c r="O15" s="63"/>
      <c r="P15" s="207"/>
      <c r="Q15" s="208"/>
      <c r="R15" s="78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181">
        <v>90</v>
      </c>
      <c r="C16" s="207"/>
      <c r="D16" s="208"/>
      <c r="E16" s="209" t="s">
        <v>494</v>
      </c>
      <c r="F16" s="210"/>
      <c r="G16" s="210"/>
      <c r="H16" s="211"/>
      <c r="I16" s="180">
        <v>796</v>
      </c>
      <c r="J16" s="83"/>
      <c r="K16" s="55">
        <v>1</v>
      </c>
      <c r="L16" s="182" t="s">
        <v>424</v>
      </c>
      <c r="M16" s="182">
        <v>3.7679999999999998</v>
      </c>
      <c r="N16" s="182"/>
      <c r="O16" s="181"/>
      <c r="P16" s="227"/>
      <c r="Q16" s="208"/>
      <c r="R16" s="181" t="s">
        <v>457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91</v>
      </c>
      <c r="C17" s="207"/>
      <c r="D17" s="208"/>
      <c r="E17" s="209" t="s">
        <v>97</v>
      </c>
      <c r="F17" s="210"/>
      <c r="G17" s="210"/>
      <c r="H17" s="211"/>
      <c r="I17" s="74">
        <v>796</v>
      </c>
      <c r="J17" s="83"/>
      <c r="K17" s="55">
        <v>1</v>
      </c>
      <c r="L17" s="67" t="s">
        <v>424</v>
      </c>
      <c r="M17" s="67">
        <v>3.5</v>
      </c>
      <c r="N17" s="67"/>
      <c r="O17" s="63"/>
      <c r="P17" s="227"/>
      <c r="Q17" s="208"/>
      <c r="R17" s="78" t="s">
        <v>457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92</v>
      </c>
      <c r="C18" s="207"/>
      <c r="D18" s="208"/>
      <c r="E18" s="209" t="s">
        <v>98</v>
      </c>
      <c r="F18" s="210"/>
      <c r="G18" s="210"/>
      <c r="H18" s="211"/>
      <c r="I18" s="74">
        <v>796</v>
      </c>
      <c r="J18" s="83">
        <v>796</v>
      </c>
      <c r="K18" s="55">
        <v>2</v>
      </c>
      <c r="L18" s="67">
        <v>4.04</v>
      </c>
      <c r="M18" s="67">
        <v>8.07</v>
      </c>
      <c r="N18" s="67">
        <v>1170</v>
      </c>
      <c r="O18" s="63"/>
      <c r="P18" s="207"/>
      <c r="Q18" s="208"/>
      <c r="R18" s="78" t="s">
        <v>457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93</v>
      </c>
      <c r="C19" s="207"/>
      <c r="D19" s="208"/>
      <c r="E19" s="209" t="s">
        <v>99</v>
      </c>
      <c r="F19" s="210"/>
      <c r="G19" s="210"/>
      <c r="H19" s="211"/>
      <c r="I19" s="43" t="s">
        <v>41</v>
      </c>
      <c r="J19" s="44"/>
      <c r="K19" s="55">
        <v>2</v>
      </c>
      <c r="L19" s="67">
        <v>4.58</v>
      </c>
      <c r="M19" s="67">
        <v>9.15</v>
      </c>
      <c r="N19" s="67"/>
      <c r="O19" s="63"/>
      <c r="P19" s="207"/>
      <c r="Q19" s="208"/>
      <c r="R19" s="85" t="s">
        <v>457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94</v>
      </c>
      <c r="C20" s="207"/>
      <c r="D20" s="208"/>
      <c r="E20" s="209" t="s">
        <v>100</v>
      </c>
      <c r="F20" s="210"/>
      <c r="G20" s="210"/>
      <c r="H20" s="211"/>
      <c r="I20" s="74">
        <v>796</v>
      </c>
      <c r="J20" s="83"/>
      <c r="K20" s="55">
        <v>4</v>
      </c>
      <c r="L20" s="67">
        <v>4.71</v>
      </c>
      <c r="M20" s="67">
        <f>K20*L20</f>
        <v>18.84</v>
      </c>
      <c r="N20" s="67"/>
      <c r="O20" s="63"/>
      <c r="P20" s="207"/>
      <c r="Q20" s="208"/>
      <c r="R20" s="78" t="s">
        <v>457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78">
        <v>95</v>
      </c>
      <c r="C21" s="207"/>
      <c r="D21" s="208"/>
      <c r="E21" s="209" t="s">
        <v>101</v>
      </c>
      <c r="F21" s="210"/>
      <c r="G21" s="210"/>
      <c r="H21" s="211"/>
      <c r="I21" s="43" t="s">
        <v>41</v>
      </c>
      <c r="J21" s="44"/>
      <c r="K21" s="55">
        <v>1</v>
      </c>
      <c r="L21" s="67" t="s">
        <v>424</v>
      </c>
      <c r="M21" s="67">
        <v>4.9000000000000004</v>
      </c>
      <c r="N21" s="67">
        <v>850</v>
      </c>
      <c r="O21" s="78"/>
      <c r="P21" s="207"/>
      <c r="Q21" s="208"/>
      <c r="R21" s="78" t="s">
        <v>457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96</v>
      </c>
      <c r="C22" s="207"/>
      <c r="D22" s="208"/>
      <c r="E22" s="209" t="s">
        <v>102</v>
      </c>
      <c r="F22" s="210"/>
      <c r="G22" s="210"/>
      <c r="H22" s="211"/>
      <c r="I22" s="43" t="s">
        <v>41</v>
      </c>
      <c r="J22" s="44"/>
      <c r="K22" s="55">
        <v>4</v>
      </c>
      <c r="L22" s="67">
        <v>4.9800000000000004</v>
      </c>
      <c r="M22" s="67">
        <v>19.920000000000002</v>
      </c>
      <c r="N22" s="67"/>
      <c r="O22" s="78"/>
      <c r="P22" s="207"/>
      <c r="Q22" s="208"/>
      <c r="R22" s="78" t="s">
        <v>457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78">
        <v>97</v>
      </c>
      <c r="C23" s="207"/>
      <c r="D23" s="208"/>
      <c r="E23" s="209" t="s">
        <v>103</v>
      </c>
      <c r="F23" s="210"/>
      <c r="G23" s="210"/>
      <c r="H23" s="211"/>
      <c r="I23" s="43" t="s">
        <v>41</v>
      </c>
      <c r="J23" s="44"/>
      <c r="K23" s="55">
        <v>4</v>
      </c>
      <c r="L23" s="67">
        <v>5.0330000000000004</v>
      </c>
      <c r="M23" s="67">
        <f>K23*L23</f>
        <v>20.132000000000001</v>
      </c>
      <c r="N23" s="67"/>
      <c r="O23" s="78"/>
      <c r="P23" s="207"/>
      <c r="Q23" s="208"/>
      <c r="R23" s="78" t="s">
        <v>457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79">
        <v>98</v>
      </c>
      <c r="C24" s="221"/>
      <c r="D24" s="222"/>
      <c r="E24" s="223" t="s">
        <v>104</v>
      </c>
      <c r="F24" s="224"/>
      <c r="G24" s="224"/>
      <c r="H24" s="225"/>
      <c r="I24" s="46" t="s">
        <v>41</v>
      </c>
      <c r="J24" s="84"/>
      <c r="K24" s="56">
        <v>5</v>
      </c>
      <c r="L24" s="80">
        <v>5.1130000000000004</v>
      </c>
      <c r="M24" s="80">
        <f>K24*L24</f>
        <v>25.565000000000001</v>
      </c>
      <c r="N24" s="67">
        <v>1176</v>
      </c>
      <c r="O24" s="78"/>
      <c r="P24" s="226"/>
      <c r="Q24" s="226"/>
      <c r="R24" s="79" t="s">
        <v>457</v>
      </c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97">
        <f>M24+M23+M22+M21+M20+M19+M18+M17+M16+M15+M14+M13+M12+M11+M10+M9</f>
        <v>219.19000000000003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M10:N10"/>
    <mergeCell ref="M11:N11"/>
    <mergeCell ref="C12:D12"/>
    <mergeCell ref="E12:H12"/>
    <mergeCell ref="P12:Q12"/>
    <mergeCell ref="C13:D13"/>
    <mergeCell ref="E13:H13"/>
    <mergeCell ref="P13:Q13"/>
    <mergeCell ref="I12:J12"/>
    <mergeCell ref="M12:N12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B12" sqref="B1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8">
        <v>99</v>
      </c>
      <c r="C9" s="207"/>
      <c r="D9" s="208"/>
      <c r="E9" s="209" t="s">
        <v>105</v>
      </c>
      <c r="F9" s="210"/>
      <c r="G9" s="210"/>
      <c r="H9" s="211"/>
      <c r="I9" s="43" t="s">
        <v>41</v>
      </c>
      <c r="J9" s="44"/>
      <c r="K9" s="55">
        <v>1</v>
      </c>
      <c r="L9" s="67" t="s">
        <v>424</v>
      </c>
      <c r="M9" s="81">
        <v>5.4630000000000001</v>
      </c>
      <c r="N9" s="82"/>
      <c r="O9" s="61"/>
      <c r="P9" s="212"/>
      <c r="Q9" s="212"/>
      <c r="R9" s="76" t="s">
        <v>457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100</v>
      </c>
      <c r="C10" s="207"/>
      <c r="D10" s="208"/>
      <c r="E10" s="209" t="s">
        <v>106</v>
      </c>
      <c r="F10" s="218"/>
      <c r="G10" s="218"/>
      <c r="H10" s="219"/>
      <c r="I10" s="43" t="s">
        <v>41</v>
      </c>
      <c r="J10" s="44"/>
      <c r="K10" s="55">
        <v>1</v>
      </c>
      <c r="L10" s="67" t="s">
        <v>424</v>
      </c>
      <c r="M10" s="227">
        <v>5.6520000000000001</v>
      </c>
      <c r="N10" s="228"/>
      <c r="O10" s="63"/>
      <c r="P10" s="207"/>
      <c r="Q10" s="208"/>
      <c r="R10" s="78" t="s">
        <v>457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101</v>
      </c>
      <c r="C11" s="220"/>
      <c r="D11" s="220"/>
      <c r="E11" s="209" t="s">
        <v>107</v>
      </c>
      <c r="F11" s="218"/>
      <c r="G11" s="218"/>
      <c r="H11" s="219"/>
      <c r="I11" s="43" t="s">
        <v>41</v>
      </c>
      <c r="J11" s="44"/>
      <c r="K11" s="55">
        <v>1</v>
      </c>
      <c r="L11" s="67" t="s">
        <v>424</v>
      </c>
      <c r="M11" s="229">
        <v>5.79</v>
      </c>
      <c r="N11" s="229"/>
      <c r="O11" s="63"/>
      <c r="P11" s="207"/>
      <c r="Q11" s="208"/>
      <c r="R11" s="78" t="s">
        <v>457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85">
        <v>102</v>
      </c>
      <c r="C12" s="232"/>
      <c r="D12" s="232"/>
      <c r="E12" s="233" t="s">
        <v>108</v>
      </c>
      <c r="F12" s="234"/>
      <c r="G12" s="234"/>
      <c r="H12" s="235"/>
      <c r="I12" s="230">
        <v>796</v>
      </c>
      <c r="J12" s="230"/>
      <c r="K12" s="86">
        <v>20</v>
      </c>
      <c r="L12" s="87">
        <v>4.984</v>
      </c>
      <c r="M12" s="231">
        <f>K12*L12</f>
        <v>99.68</v>
      </c>
      <c r="N12" s="231"/>
      <c r="O12" s="63"/>
      <c r="P12" s="207"/>
      <c r="Q12" s="208"/>
      <c r="R12" s="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103</v>
      </c>
      <c r="C13" s="207"/>
      <c r="D13" s="208"/>
      <c r="E13" s="209" t="s">
        <v>109</v>
      </c>
      <c r="F13" s="210"/>
      <c r="G13" s="210"/>
      <c r="H13" s="211"/>
      <c r="I13" s="74">
        <v>796</v>
      </c>
      <c r="J13" s="75"/>
      <c r="K13" s="55">
        <v>1</v>
      </c>
      <c r="L13" s="67" t="s">
        <v>424</v>
      </c>
      <c r="M13" s="81">
        <v>6.1230000000000002</v>
      </c>
      <c r="N13" s="82"/>
      <c r="O13" s="63"/>
      <c r="P13" s="207"/>
      <c r="Q13" s="208"/>
      <c r="R13" s="85" t="s">
        <v>457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104</v>
      </c>
      <c r="C14" s="207"/>
      <c r="D14" s="208"/>
      <c r="E14" s="209" t="s">
        <v>110</v>
      </c>
      <c r="F14" s="210"/>
      <c r="G14" s="210"/>
      <c r="H14" s="211"/>
      <c r="I14" s="74">
        <v>796</v>
      </c>
      <c r="J14" s="83"/>
      <c r="K14" s="55">
        <v>1</v>
      </c>
      <c r="L14" s="67" t="s">
        <v>424</v>
      </c>
      <c r="M14" s="67">
        <v>6.19</v>
      </c>
      <c r="N14" s="67"/>
      <c r="O14" s="63"/>
      <c r="P14" s="207"/>
      <c r="Q14" s="208"/>
      <c r="R14" s="78" t="s">
        <v>457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105</v>
      </c>
      <c r="C15" s="207"/>
      <c r="D15" s="208"/>
      <c r="E15" s="209" t="s">
        <v>111</v>
      </c>
      <c r="F15" s="210"/>
      <c r="G15" s="210"/>
      <c r="H15" s="211"/>
      <c r="I15" s="43" t="s">
        <v>41</v>
      </c>
      <c r="J15" s="44"/>
      <c r="K15" s="55">
        <v>3</v>
      </c>
      <c r="L15" s="67">
        <v>6.5940000000000003</v>
      </c>
      <c r="M15" s="67">
        <f>K15*L15</f>
        <v>19.782</v>
      </c>
      <c r="N15" s="67"/>
      <c r="O15" s="63"/>
      <c r="P15" s="207"/>
      <c r="Q15" s="208"/>
      <c r="R15" s="78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106</v>
      </c>
      <c r="C16" s="207"/>
      <c r="D16" s="208"/>
      <c r="E16" s="209" t="s">
        <v>112</v>
      </c>
      <c r="F16" s="218"/>
      <c r="G16" s="218"/>
      <c r="H16" s="219"/>
      <c r="I16" s="74">
        <v>796</v>
      </c>
      <c r="J16" s="83">
        <v>796</v>
      </c>
      <c r="K16" s="55">
        <v>1</v>
      </c>
      <c r="L16" s="67" t="s">
        <v>424</v>
      </c>
      <c r="M16" s="67">
        <v>6.8630000000000004</v>
      </c>
      <c r="N16" s="67">
        <v>11.5</v>
      </c>
      <c r="O16" s="63"/>
      <c r="P16" s="207"/>
      <c r="Q16" s="208"/>
      <c r="R16" s="78" t="s">
        <v>457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107</v>
      </c>
      <c r="C17" s="207"/>
      <c r="D17" s="208"/>
      <c r="E17" s="209" t="s">
        <v>489</v>
      </c>
      <c r="F17" s="210"/>
      <c r="G17" s="210"/>
      <c r="H17" s="211"/>
      <c r="I17" s="74">
        <v>796</v>
      </c>
      <c r="J17" s="83"/>
      <c r="K17" s="55">
        <v>1</v>
      </c>
      <c r="L17" s="67" t="s">
        <v>424</v>
      </c>
      <c r="M17" s="67">
        <v>5.7910000000000004</v>
      </c>
      <c r="N17" s="67"/>
      <c r="O17" s="63"/>
      <c r="P17" s="227"/>
      <c r="Q17" s="208"/>
      <c r="R17" s="78" t="s">
        <v>457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108</v>
      </c>
      <c r="C18" s="207"/>
      <c r="D18" s="208"/>
      <c r="E18" s="209" t="s">
        <v>113</v>
      </c>
      <c r="F18" s="210"/>
      <c r="G18" s="210"/>
      <c r="H18" s="211"/>
      <c r="I18" s="74">
        <v>796</v>
      </c>
      <c r="J18" s="83">
        <v>796</v>
      </c>
      <c r="K18" s="55">
        <v>4</v>
      </c>
      <c r="L18" s="67">
        <v>7</v>
      </c>
      <c r="M18" s="67">
        <v>27.99</v>
      </c>
      <c r="N18" s="67">
        <v>27.99</v>
      </c>
      <c r="O18" s="78"/>
      <c r="P18" s="207"/>
      <c r="Q18" s="208"/>
      <c r="R18" s="78" t="s">
        <v>457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109</v>
      </c>
      <c r="C19" s="207"/>
      <c r="D19" s="208"/>
      <c r="E19" s="209" t="s">
        <v>114</v>
      </c>
      <c r="F19" s="210"/>
      <c r="G19" s="210"/>
      <c r="H19" s="211"/>
      <c r="I19" s="43" t="s">
        <v>41</v>
      </c>
      <c r="J19" s="44"/>
      <c r="K19" s="55">
        <v>1</v>
      </c>
      <c r="L19" s="67" t="s">
        <v>424</v>
      </c>
      <c r="M19" s="67">
        <v>7.0650000000000004</v>
      </c>
      <c r="N19" s="67">
        <v>7.06</v>
      </c>
      <c r="O19" s="78"/>
      <c r="P19" s="207"/>
      <c r="Q19" s="208"/>
      <c r="R19" s="85" t="s">
        <v>457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110</v>
      </c>
      <c r="C20" s="207"/>
      <c r="D20" s="208"/>
      <c r="E20" s="209" t="s">
        <v>115</v>
      </c>
      <c r="F20" s="210"/>
      <c r="G20" s="210"/>
      <c r="H20" s="211"/>
      <c r="I20" s="74">
        <v>796</v>
      </c>
      <c r="J20" s="83"/>
      <c r="K20" s="55">
        <v>2</v>
      </c>
      <c r="L20" s="67">
        <v>7.16</v>
      </c>
      <c r="M20" s="67">
        <v>14.32</v>
      </c>
      <c r="N20" s="67">
        <v>14.32</v>
      </c>
      <c r="O20" s="78"/>
      <c r="P20" s="207"/>
      <c r="Q20" s="208"/>
      <c r="R20" s="78" t="s">
        <v>457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78">
        <v>111</v>
      </c>
      <c r="C21" s="207"/>
      <c r="D21" s="208"/>
      <c r="E21" s="209" t="s">
        <v>116</v>
      </c>
      <c r="F21" s="210"/>
      <c r="G21" s="210"/>
      <c r="H21" s="211"/>
      <c r="I21" s="43" t="s">
        <v>41</v>
      </c>
      <c r="J21" s="44"/>
      <c r="K21" s="55">
        <v>1</v>
      </c>
      <c r="L21" s="67" t="s">
        <v>424</v>
      </c>
      <c r="M21" s="67">
        <v>7.27</v>
      </c>
      <c r="N21" s="67">
        <v>7.27</v>
      </c>
      <c r="O21" s="78"/>
      <c r="P21" s="207"/>
      <c r="Q21" s="208"/>
      <c r="R21" s="78" t="s">
        <v>457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112</v>
      </c>
      <c r="C22" s="207"/>
      <c r="D22" s="208"/>
      <c r="E22" s="209" t="s">
        <v>117</v>
      </c>
      <c r="F22" s="210"/>
      <c r="G22" s="210"/>
      <c r="H22" s="211"/>
      <c r="I22" s="43" t="s">
        <v>41</v>
      </c>
      <c r="J22" s="44"/>
      <c r="K22" s="55">
        <v>1</v>
      </c>
      <c r="L22" s="67" t="s">
        <v>424</v>
      </c>
      <c r="M22" s="67">
        <v>6.33</v>
      </c>
      <c r="N22" s="67">
        <v>6.33</v>
      </c>
      <c r="O22" s="78"/>
      <c r="P22" s="207"/>
      <c r="Q22" s="208"/>
      <c r="R22" s="78" t="s">
        <v>457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78">
        <v>113</v>
      </c>
      <c r="C23" s="207"/>
      <c r="D23" s="208"/>
      <c r="E23" s="209" t="s">
        <v>118</v>
      </c>
      <c r="F23" s="210"/>
      <c r="G23" s="210"/>
      <c r="H23" s="211"/>
      <c r="I23" s="43" t="s">
        <v>41</v>
      </c>
      <c r="J23" s="44"/>
      <c r="K23" s="55">
        <v>6</v>
      </c>
      <c r="L23" s="67">
        <v>8.0739999999999998</v>
      </c>
      <c r="M23" s="67">
        <f>K23*L23</f>
        <v>48.444000000000003</v>
      </c>
      <c r="N23" s="67">
        <v>48.44</v>
      </c>
      <c r="O23" s="78"/>
      <c r="P23" s="207"/>
      <c r="Q23" s="208"/>
      <c r="R23" s="78" t="s">
        <v>457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79">
        <v>114</v>
      </c>
      <c r="C24" s="221"/>
      <c r="D24" s="222"/>
      <c r="E24" s="223" t="s">
        <v>119</v>
      </c>
      <c r="F24" s="224"/>
      <c r="G24" s="224"/>
      <c r="H24" s="225"/>
      <c r="I24" s="46" t="s">
        <v>41</v>
      </c>
      <c r="J24" s="84"/>
      <c r="K24" s="56">
        <v>2</v>
      </c>
      <c r="L24" s="161">
        <v>8.5449999999999999</v>
      </c>
      <c r="M24" s="80">
        <f>K24*L24</f>
        <v>17.09</v>
      </c>
      <c r="N24" s="67">
        <v>8.5399999999999991</v>
      </c>
      <c r="O24" s="79"/>
      <c r="P24" s="221"/>
      <c r="Q24" s="222"/>
      <c r="R24" s="79" t="s">
        <v>457</v>
      </c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5" spans="13:13" x14ac:dyDescent="0.25">
      <c r="M35" s="97">
        <f>M24+M23+M22+M21+M20+M19+M18+M17+M16+M15+M14+M13+M12+M11+M10+M9</f>
        <v>289.84300000000002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M10:N10"/>
    <mergeCell ref="M11:N11"/>
    <mergeCell ref="C12:D12"/>
    <mergeCell ref="E12:H12"/>
    <mergeCell ref="P12:Q12"/>
    <mergeCell ref="C13:D13"/>
    <mergeCell ref="E13:H13"/>
    <mergeCell ref="P13:Q13"/>
    <mergeCell ref="I12:J12"/>
    <mergeCell ref="M12:N12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L17" sqref="L17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203" t="s">
        <v>19</v>
      </c>
      <c r="B4" s="203" t="s">
        <v>17</v>
      </c>
      <c r="C4" s="204" t="s">
        <v>36</v>
      </c>
      <c r="D4" s="204"/>
      <c r="E4" s="204" t="s">
        <v>18</v>
      </c>
      <c r="F4" s="204"/>
      <c r="G4" s="204"/>
      <c r="H4" s="204"/>
      <c r="I4" s="203" t="s">
        <v>20</v>
      </c>
      <c r="J4" s="203" t="s">
        <v>21</v>
      </c>
      <c r="K4" s="203"/>
      <c r="L4" s="204" t="s">
        <v>22</v>
      </c>
      <c r="M4" s="204"/>
      <c r="N4" s="204" t="s">
        <v>23</v>
      </c>
      <c r="O4" s="204"/>
      <c r="P4" s="204"/>
      <c r="Q4" s="204"/>
      <c r="R4" s="203" t="s">
        <v>24</v>
      </c>
      <c r="S4" s="204" t="s">
        <v>25</v>
      </c>
      <c r="T4" s="204"/>
      <c r="U4" s="203" t="s">
        <v>26</v>
      </c>
      <c r="V4" s="203" t="s">
        <v>16</v>
      </c>
    </row>
    <row r="5" spans="1:22" ht="24" customHeight="1" thickBot="1" x14ac:dyDescent="0.3">
      <c r="A5" s="203"/>
      <c r="B5" s="203"/>
      <c r="C5" s="204"/>
      <c r="D5" s="204"/>
      <c r="E5" s="204"/>
      <c r="F5" s="204"/>
      <c r="G5" s="204"/>
      <c r="H5" s="204"/>
      <c r="I5" s="203"/>
      <c r="J5" s="203"/>
      <c r="K5" s="203"/>
      <c r="L5" s="203" t="s">
        <v>27</v>
      </c>
      <c r="M5" s="203" t="s">
        <v>28</v>
      </c>
      <c r="N5" s="203" t="s">
        <v>35</v>
      </c>
      <c r="O5" s="203"/>
      <c r="P5" s="203"/>
      <c r="Q5" s="203" t="s">
        <v>29</v>
      </c>
      <c r="R5" s="203"/>
      <c r="S5" s="203" t="s">
        <v>30</v>
      </c>
      <c r="T5" s="203" t="s">
        <v>31</v>
      </c>
      <c r="U5" s="203"/>
      <c r="V5" s="203"/>
    </row>
    <row r="6" spans="1:22" ht="16.5" customHeight="1" thickBot="1" x14ac:dyDescent="0.3">
      <c r="A6" s="203"/>
      <c r="B6" s="203"/>
      <c r="C6" s="204"/>
      <c r="D6" s="204"/>
      <c r="E6" s="204"/>
      <c r="F6" s="204"/>
      <c r="G6" s="204"/>
      <c r="H6" s="204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</row>
    <row r="7" spans="1:22" ht="15.75" thickBot="1" x14ac:dyDescent="0.3">
      <c r="A7" s="58">
        <v>1</v>
      </c>
      <c r="B7" s="58">
        <v>2</v>
      </c>
      <c r="C7" s="205">
        <v>3</v>
      </c>
      <c r="D7" s="205"/>
      <c r="E7" s="205">
        <v>4</v>
      </c>
      <c r="F7" s="205"/>
      <c r="G7" s="205"/>
      <c r="H7" s="205"/>
      <c r="I7" s="58">
        <v>5</v>
      </c>
      <c r="J7" s="205">
        <v>6</v>
      </c>
      <c r="K7" s="205"/>
      <c r="L7" s="58">
        <v>7</v>
      </c>
      <c r="M7" s="58">
        <v>8</v>
      </c>
      <c r="N7" s="205">
        <v>9</v>
      </c>
      <c r="O7" s="205"/>
      <c r="P7" s="205"/>
      <c r="Q7" s="58">
        <v>10</v>
      </c>
      <c r="R7" s="58">
        <v>11</v>
      </c>
      <c r="S7" s="58">
        <v>12</v>
      </c>
      <c r="T7" s="58">
        <v>13</v>
      </c>
      <c r="U7" s="58">
        <v>14</v>
      </c>
      <c r="V7" s="58">
        <v>15</v>
      </c>
    </row>
    <row r="8" spans="1:22" ht="15.75" customHeight="1" thickBot="1" x14ac:dyDescent="0.3">
      <c r="A8" s="206" t="s">
        <v>32</v>
      </c>
      <c r="B8" s="206"/>
      <c r="C8" s="206"/>
      <c r="D8" s="47"/>
      <c r="E8" s="48" t="s">
        <v>33</v>
      </c>
      <c r="F8" s="47"/>
      <c r="G8" s="48" t="s">
        <v>34</v>
      </c>
      <c r="H8" s="47"/>
      <c r="I8" s="206" t="s">
        <v>15</v>
      </c>
      <c r="J8" s="206"/>
      <c r="K8" s="206"/>
      <c r="L8" s="58"/>
      <c r="M8" s="205"/>
      <c r="N8" s="205"/>
      <c r="O8" s="205"/>
      <c r="P8" s="205"/>
      <c r="Q8" s="205"/>
      <c r="R8" s="58"/>
      <c r="S8" s="58"/>
      <c r="T8" s="58"/>
      <c r="U8" s="58"/>
      <c r="V8" s="58"/>
    </row>
    <row r="9" spans="1:22" x14ac:dyDescent="0.25">
      <c r="A9" s="39">
        <v>1</v>
      </c>
      <c r="B9" s="78">
        <v>115</v>
      </c>
      <c r="C9" s="207"/>
      <c r="D9" s="208"/>
      <c r="E9" s="209" t="s">
        <v>120</v>
      </c>
      <c r="F9" s="210"/>
      <c r="G9" s="210"/>
      <c r="H9" s="211"/>
      <c r="I9" s="43" t="s">
        <v>41</v>
      </c>
      <c r="J9" s="44"/>
      <c r="K9" s="55">
        <v>4</v>
      </c>
      <c r="L9" s="67">
        <v>8.75</v>
      </c>
      <c r="M9" s="81">
        <f>K9*L9</f>
        <v>35</v>
      </c>
      <c r="N9" s="82"/>
      <c r="O9" s="61"/>
      <c r="P9" s="212"/>
      <c r="Q9" s="212"/>
      <c r="R9" s="76" t="s">
        <v>457</v>
      </c>
      <c r="S9" s="61"/>
      <c r="T9" s="61"/>
      <c r="U9" s="61"/>
      <c r="V9" s="61"/>
    </row>
    <row r="10" spans="1:22" ht="22.5" customHeight="1" x14ac:dyDescent="0.25">
      <c r="A10" s="40">
        <v>2</v>
      </c>
      <c r="B10" s="78">
        <v>116</v>
      </c>
      <c r="C10" s="207"/>
      <c r="D10" s="208"/>
      <c r="E10" s="209" t="s">
        <v>121</v>
      </c>
      <c r="F10" s="218"/>
      <c r="G10" s="218"/>
      <c r="H10" s="219"/>
      <c r="I10" s="43" t="s">
        <v>41</v>
      </c>
      <c r="J10" s="44"/>
      <c r="K10" s="55">
        <v>2</v>
      </c>
      <c r="L10" s="67">
        <v>9.15</v>
      </c>
      <c r="M10" s="227">
        <v>18.3</v>
      </c>
      <c r="N10" s="228"/>
      <c r="O10" s="63"/>
      <c r="P10" s="207"/>
      <c r="Q10" s="208"/>
      <c r="R10" s="78" t="s">
        <v>457</v>
      </c>
      <c r="S10" s="63"/>
      <c r="T10" s="63"/>
      <c r="U10" s="63"/>
      <c r="V10" s="63"/>
    </row>
    <row r="11" spans="1:22" ht="22.5" customHeight="1" x14ac:dyDescent="0.25">
      <c r="A11" s="40">
        <v>3</v>
      </c>
      <c r="B11" s="78">
        <v>117</v>
      </c>
      <c r="C11" s="220"/>
      <c r="D11" s="220"/>
      <c r="E11" s="209" t="s">
        <v>122</v>
      </c>
      <c r="F11" s="218"/>
      <c r="G11" s="218"/>
      <c r="H11" s="219"/>
      <c r="I11" s="43" t="s">
        <v>41</v>
      </c>
      <c r="J11" s="44"/>
      <c r="K11" s="55">
        <v>1</v>
      </c>
      <c r="L11" s="67" t="s">
        <v>424</v>
      </c>
      <c r="M11" s="229">
        <v>10.361000000000001</v>
      </c>
      <c r="N11" s="229"/>
      <c r="O11" s="63"/>
      <c r="P11" s="207"/>
      <c r="Q11" s="208"/>
      <c r="R11" s="78" t="s">
        <v>457</v>
      </c>
      <c r="S11" s="63"/>
      <c r="T11" s="63"/>
      <c r="U11" s="63"/>
      <c r="V11" s="63"/>
    </row>
    <row r="12" spans="1:22" ht="22.5" customHeight="1" x14ac:dyDescent="0.25">
      <c r="A12" s="40">
        <v>4</v>
      </c>
      <c r="B12" s="85">
        <v>118</v>
      </c>
      <c r="C12" s="232"/>
      <c r="D12" s="232"/>
      <c r="E12" s="233" t="s">
        <v>123</v>
      </c>
      <c r="F12" s="234"/>
      <c r="G12" s="234"/>
      <c r="H12" s="235"/>
      <c r="I12" s="230">
        <v>796</v>
      </c>
      <c r="J12" s="230"/>
      <c r="K12" s="86">
        <v>3</v>
      </c>
      <c r="L12" s="87">
        <v>9.4239999999999995</v>
      </c>
      <c r="M12" s="231">
        <f>K12*L12</f>
        <v>28.271999999999998</v>
      </c>
      <c r="N12" s="231"/>
      <c r="O12" s="63"/>
      <c r="P12" s="207"/>
      <c r="Q12" s="208"/>
      <c r="R12" s="78" t="s">
        <v>457</v>
      </c>
      <c r="S12" s="63"/>
      <c r="T12" s="63"/>
      <c r="U12" s="63"/>
      <c r="V12" s="63"/>
    </row>
    <row r="13" spans="1:22" ht="22.5" customHeight="1" x14ac:dyDescent="0.25">
      <c r="A13" s="40">
        <v>5</v>
      </c>
      <c r="B13" s="78">
        <v>119</v>
      </c>
      <c r="C13" s="207"/>
      <c r="D13" s="208"/>
      <c r="E13" s="209" t="s">
        <v>123</v>
      </c>
      <c r="F13" s="210"/>
      <c r="G13" s="210"/>
      <c r="H13" s="211"/>
      <c r="I13" s="74">
        <v>796</v>
      </c>
      <c r="J13" s="75"/>
      <c r="K13" s="55">
        <v>1</v>
      </c>
      <c r="L13" s="67" t="s">
        <v>424</v>
      </c>
      <c r="M13" s="81">
        <v>10.5</v>
      </c>
      <c r="N13" s="82"/>
      <c r="O13" s="63"/>
      <c r="P13" s="207"/>
      <c r="Q13" s="208"/>
      <c r="R13" s="85" t="s">
        <v>457</v>
      </c>
      <c r="S13" s="63"/>
      <c r="T13" s="63"/>
      <c r="U13" s="63"/>
      <c r="V13" s="63"/>
    </row>
    <row r="14" spans="1:22" ht="22.5" customHeight="1" x14ac:dyDescent="0.25">
      <c r="A14" s="40">
        <v>6</v>
      </c>
      <c r="B14" s="78">
        <v>120</v>
      </c>
      <c r="C14" s="207"/>
      <c r="D14" s="208"/>
      <c r="E14" s="209" t="s">
        <v>124</v>
      </c>
      <c r="F14" s="210"/>
      <c r="G14" s="210"/>
      <c r="H14" s="211"/>
      <c r="I14" s="74">
        <v>796</v>
      </c>
      <c r="J14" s="83"/>
      <c r="K14" s="55">
        <v>12</v>
      </c>
      <c r="L14" s="67">
        <v>10.63</v>
      </c>
      <c r="M14" s="67">
        <f>K14*L14</f>
        <v>127.56</v>
      </c>
      <c r="N14" s="67"/>
      <c r="O14" s="63"/>
      <c r="P14" s="207"/>
      <c r="Q14" s="208"/>
      <c r="R14" s="78" t="s">
        <v>457</v>
      </c>
      <c r="S14" s="63"/>
      <c r="T14" s="63"/>
      <c r="U14" s="63"/>
      <c r="V14" s="63"/>
    </row>
    <row r="15" spans="1:22" ht="22.5" customHeight="1" x14ac:dyDescent="0.25">
      <c r="A15" s="40">
        <v>7</v>
      </c>
      <c r="B15" s="78">
        <v>121</v>
      </c>
      <c r="C15" s="207"/>
      <c r="D15" s="208"/>
      <c r="E15" s="209" t="s">
        <v>125</v>
      </c>
      <c r="F15" s="210"/>
      <c r="G15" s="210"/>
      <c r="H15" s="211"/>
      <c r="I15" s="43" t="s">
        <v>41</v>
      </c>
      <c r="J15" s="44"/>
      <c r="K15" s="55">
        <v>1</v>
      </c>
      <c r="L15" s="67" t="s">
        <v>424</v>
      </c>
      <c r="M15" s="67">
        <v>11.09</v>
      </c>
      <c r="N15" s="67"/>
      <c r="O15" s="63"/>
      <c r="P15" s="207"/>
      <c r="Q15" s="208"/>
      <c r="R15" s="78" t="s">
        <v>457</v>
      </c>
      <c r="S15" s="63"/>
      <c r="T15" s="63"/>
      <c r="U15" s="63"/>
      <c r="V15" s="63"/>
    </row>
    <row r="16" spans="1:22" ht="22.5" customHeight="1" x14ac:dyDescent="0.25">
      <c r="A16" s="40">
        <v>8</v>
      </c>
      <c r="B16" s="78">
        <v>122</v>
      </c>
      <c r="C16" s="207"/>
      <c r="D16" s="208"/>
      <c r="E16" s="209" t="s">
        <v>126</v>
      </c>
      <c r="F16" s="218"/>
      <c r="G16" s="218"/>
      <c r="H16" s="219"/>
      <c r="I16" s="74">
        <v>796</v>
      </c>
      <c r="J16" s="83">
        <v>796</v>
      </c>
      <c r="K16" s="55">
        <v>1</v>
      </c>
      <c r="L16" s="67" t="s">
        <v>424</v>
      </c>
      <c r="M16" s="67">
        <v>11.64</v>
      </c>
      <c r="N16" s="67">
        <v>11.5</v>
      </c>
      <c r="O16" s="63"/>
      <c r="P16" s="207"/>
      <c r="Q16" s="208"/>
      <c r="R16" s="78" t="s">
        <v>457</v>
      </c>
      <c r="S16" s="63"/>
      <c r="T16" s="63"/>
      <c r="U16" s="63"/>
      <c r="V16" s="63"/>
    </row>
    <row r="17" spans="1:24" ht="22.5" customHeight="1" x14ac:dyDescent="0.25">
      <c r="A17" s="40">
        <v>9</v>
      </c>
      <c r="B17" s="78">
        <v>123</v>
      </c>
      <c r="C17" s="207"/>
      <c r="D17" s="208"/>
      <c r="E17" s="209" t="s">
        <v>127</v>
      </c>
      <c r="F17" s="210"/>
      <c r="G17" s="210"/>
      <c r="H17" s="211"/>
      <c r="I17" s="74">
        <v>796</v>
      </c>
      <c r="J17" s="83"/>
      <c r="K17" s="55">
        <v>1</v>
      </c>
      <c r="L17" s="67" t="s">
        <v>424</v>
      </c>
      <c r="M17" s="67">
        <v>11.842000000000001</v>
      </c>
      <c r="N17" s="67"/>
      <c r="O17" s="63"/>
      <c r="P17" s="207"/>
      <c r="Q17" s="208"/>
      <c r="R17" s="78" t="s">
        <v>457</v>
      </c>
      <c r="S17" s="63"/>
      <c r="T17" s="63"/>
      <c r="U17" s="63"/>
      <c r="V17" s="63"/>
      <c r="X17" s="45"/>
    </row>
    <row r="18" spans="1:24" ht="22.5" customHeight="1" x14ac:dyDescent="0.25">
      <c r="A18" s="40">
        <v>10</v>
      </c>
      <c r="B18" s="78">
        <v>124</v>
      </c>
      <c r="C18" s="207"/>
      <c r="D18" s="208"/>
      <c r="E18" s="209" t="s">
        <v>128</v>
      </c>
      <c r="F18" s="210"/>
      <c r="G18" s="210"/>
      <c r="H18" s="211"/>
      <c r="I18" s="74">
        <v>796</v>
      </c>
      <c r="J18" s="83">
        <v>796</v>
      </c>
      <c r="K18" s="55">
        <v>2</v>
      </c>
      <c r="L18" s="67">
        <v>12.782999999999999</v>
      </c>
      <c r="M18" s="67">
        <f>K18*L18</f>
        <v>25.565999999999999</v>
      </c>
      <c r="N18" s="67">
        <v>1170</v>
      </c>
      <c r="O18" s="63"/>
      <c r="P18" s="207"/>
      <c r="Q18" s="208"/>
      <c r="R18" s="78" t="s">
        <v>457</v>
      </c>
      <c r="S18" s="63"/>
      <c r="T18" s="63"/>
      <c r="U18" s="63"/>
      <c r="V18" s="63"/>
    </row>
    <row r="19" spans="1:24" ht="22.5" customHeight="1" x14ac:dyDescent="0.25">
      <c r="A19" s="40">
        <v>11</v>
      </c>
      <c r="B19" s="78">
        <v>125</v>
      </c>
      <c r="C19" s="207"/>
      <c r="D19" s="208"/>
      <c r="E19" s="209" t="s">
        <v>129</v>
      </c>
      <c r="F19" s="210"/>
      <c r="G19" s="210"/>
      <c r="H19" s="211"/>
      <c r="I19" s="43" t="s">
        <v>41</v>
      </c>
      <c r="J19" s="44"/>
      <c r="K19" s="55">
        <v>1</v>
      </c>
      <c r="L19" s="67" t="s">
        <v>424</v>
      </c>
      <c r="M19" s="67">
        <v>12.984999999999999</v>
      </c>
      <c r="N19" s="67"/>
      <c r="O19" s="63"/>
      <c r="P19" s="207"/>
      <c r="Q19" s="208"/>
      <c r="R19" s="85" t="s">
        <v>457</v>
      </c>
      <c r="S19" s="63"/>
      <c r="T19" s="63"/>
      <c r="U19" s="63"/>
      <c r="V19" s="63"/>
    </row>
    <row r="20" spans="1:24" ht="22.5" customHeight="1" x14ac:dyDescent="0.25">
      <c r="A20" s="40">
        <v>12</v>
      </c>
      <c r="B20" s="78">
        <v>126</v>
      </c>
      <c r="C20" s="207"/>
      <c r="D20" s="208"/>
      <c r="E20" s="209" t="s">
        <v>130</v>
      </c>
      <c r="F20" s="210"/>
      <c r="G20" s="210"/>
      <c r="H20" s="211"/>
      <c r="I20" s="74">
        <v>796</v>
      </c>
      <c r="J20" s="83"/>
      <c r="K20" s="55">
        <v>2</v>
      </c>
      <c r="L20" s="67">
        <v>13.214</v>
      </c>
      <c r="M20" s="67">
        <f>K20*L20</f>
        <v>26.428000000000001</v>
      </c>
      <c r="N20" s="67">
        <v>26.43</v>
      </c>
      <c r="O20" s="78"/>
      <c r="P20" s="227"/>
      <c r="Q20" s="208"/>
      <c r="R20" s="78" t="s">
        <v>457</v>
      </c>
      <c r="S20" s="63"/>
      <c r="T20" s="63"/>
      <c r="U20" s="63"/>
      <c r="V20" s="63"/>
    </row>
    <row r="21" spans="1:24" ht="22.5" customHeight="1" x14ac:dyDescent="0.25">
      <c r="A21" s="40">
        <v>13</v>
      </c>
      <c r="B21" s="78">
        <v>127</v>
      </c>
      <c r="C21" s="207"/>
      <c r="D21" s="208"/>
      <c r="E21" s="209" t="s">
        <v>131</v>
      </c>
      <c r="F21" s="210"/>
      <c r="G21" s="210"/>
      <c r="H21" s="211"/>
      <c r="I21" s="43" t="s">
        <v>41</v>
      </c>
      <c r="J21" s="44"/>
      <c r="K21" s="55">
        <v>1</v>
      </c>
      <c r="L21" s="67" t="s">
        <v>424</v>
      </c>
      <c r="M21" s="67">
        <v>13.46</v>
      </c>
      <c r="N21" s="67">
        <v>13.46</v>
      </c>
      <c r="O21" s="78"/>
      <c r="P21" s="207"/>
      <c r="Q21" s="208"/>
      <c r="R21" s="78" t="s">
        <v>457</v>
      </c>
      <c r="S21" s="63"/>
      <c r="T21" s="63"/>
      <c r="U21" s="63"/>
      <c r="V21" s="63"/>
    </row>
    <row r="22" spans="1:24" ht="22.5" customHeight="1" x14ac:dyDescent="0.25">
      <c r="A22" s="40">
        <v>14</v>
      </c>
      <c r="B22" s="78">
        <v>128</v>
      </c>
      <c r="C22" s="207"/>
      <c r="D22" s="208"/>
      <c r="E22" s="209" t="s">
        <v>132</v>
      </c>
      <c r="F22" s="210"/>
      <c r="G22" s="210"/>
      <c r="H22" s="211"/>
      <c r="I22" s="43" t="s">
        <v>41</v>
      </c>
      <c r="J22" s="44"/>
      <c r="K22" s="55">
        <v>4</v>
      </c>
      <c r="L22" s="67">
        <v>13.48</v>
      </c>
      <c r="M22" s="67">
        <v>53.93</v>
      </c>
      <c r="N22" s="67">
        <v>53.93</v>
      </c>
      <c r="O22" s="78"/>
      <c r="P22" s="207"/>
      <c r="Q22" s="208"/>
      <c r="R22" s="78" t="s">
        <v>457</v>
      </c>
      <c r="S22" s="63"/>
      <c r="T22" s="63"/>
      <c r="U22" s="63"/>
      <c r="V22" s="63"/>
    </row>
    <row r="23" spans="1:24" ht="22.5" customHeight="1" x14ac:dyDescent="0.25">
      <c r="A23" s="40">
        <v>15</v>
      </c>
      <c r="B23" s="99">
        <v>129</v>
      </c>
      <c r="C23" s="207"/>
      <c r="D23" s="208"/>
      <c r="E23" s="209" t="s">
        <v>431</v>
      </c>
      <c r="F23" s="210"/>
      <c r="G23" s="210"/>
      <c r="H23" s="211"/>
      <c r="I23" s="43" t="s">
        <v>41</v>
      </c>
      <c r="J23" s="44"/>
      <c r="K23" s="55">
        <v>1</v>
      </c>
      <c r="L23" s="100" t="s">
        <v>424</v>
      </c>
      <c r="M23" s="100">
        <v>15.475</v>
      </c>
      <c r="N23" s="100">
        <v>14.49</v>
      </c>
      <c r="O23" s="99"/>
      <c r="P23" s="207"/>
      <c r="Q23" s="208"/>
      <c r="R23" s="99" t="s">
        <v>457</v>
      </c>
      <c r="S23" s="63"/>
      <c r="T23" s="63"/>
      <c r="U23" s="63"/>
      <c r="V23" s="63"/>
    </row>
    <row r="24" spans="1:24" ht="22.5" customHeight="1" thickBot="1" x14ac:dyDescent="0.3">
      <c r="A24" s="41">
        <v>16</v>
      </c>
      <c r="B24" s="173">
        <v>130</v>
      </c>
      <c r="C24" s="221"/>
      <c r="D24" s="222"/>
      <c r="E24" s="223" t="s">
        <v>133</v>
      </c>
      <c r="F24" s="224"/>
      <c r="G24" s="224"/>
      <c r="H24" s="225"/>
      <c r="I24" s="46" t="s">
        <v>41</v>
      </c>
      <c r="J24" s="84"/>
      <c r="K24" s="56">
        <v>1</v>
      </c>
      <c r="L24" s="179" t="s">
        <v>424</v>
      </c>
      <c r="M24" s="179">
        <v>14.492000000000001</v>
      </c>
      <c r="N24" s="179">
        <v>14.49</v>
      </c>
      <c r="O24" s="173"/>
      <c r="P24" s="221"/>
      <c r="Q24" s="222"/>
      <c r="R24" s="173" t="s">
        <v>457</v>
      </c>
      <c r="S24" s="64"/>
      <c r="T24" s="64"/>
      <c r="U24" s="64"/>
      <c r="V24" s="6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spans="13:13" ht="15.75" customHeight="1" x14ac:dyDescent="0.25"/>
    <row r="35" spans="13:13" x14ac:dyDescent="0.25">
      <c r="M35" s="97">
        <f>M23+M22+M21+M20+M19+M18+M17+M16+M15+M14+M13+M12+M11+M10+M9</f>
        <v>412.40899999999999</v>
      </c>
    </row>
    <row r="37" spans="13:13" ht="15.75" customHeight="1" x14ac:dyDescent="0.25"/>
    <row r="38" spans="13:13" ht="15.75" customHeight="1" x14ac:dyDescent="0.25"/>
    <row r="41" spans="13:13" ht="15.75" customHeight="1" x14ac:dyDescent="0.25"/>
    <row r="44" spans="13:13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M10:N10"/>
    <mergeCell ref="M11:N11"/>
    <mergeCell ref="C12:D12"/>
    <mergeCell ref="E12:H12"/>
    <mergeCell ref="P12:Q12"/>
    <mergeCell ref="C13:D13"/>
    <mergeCell ref="E13:H13"/>
    <mergeCell ref="P13:Q13"/>
    <mergeCell ref="I12:J12"/>
    <mergeCell ref="M12:N12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1314E2FF732DA4DB387C2BFFC009B78" ma:contentTypeVersion="0" ma:contentTypeDescription="Создание документа." ma:contentTypeScope="" ma:versionID="2bd8a8297f715b8570ffdb8ef498e416">
  <xsd:schema xmlns:xsd="http://www.w3.org/2001/XMLSchema" xmlns:xs="http://www.w3.org/2001/XMLSchema" xmlns:p="http://schemas.microsoft.com/office/2006/metadata/properties" xmlns:ns2="7cee0ba4-d471-4988-b646-1fe7263d4e43" targetNamespace="http://schemas.microsoft.com/office/2006/metadata/properties" ma:root="true" ma:fieldsID="7f5ff911a4ab96c4e67b584a7ab89aec" ns2:_="">
    <xsd:import namespace="7cee0ba4-d471-4988-b646-1fe7263d4e4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e0ba4-d471-4988-b646-1fe7263d4e4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cee0ba4-d471-4988-b646-1fe7263d4e43">TPEE2DEY6JZ4-434-133277</_dlc_DocId>
    <_dlc_DocIdUrl xmlns="7cee0ba4-d471-4988-b646-1fe7263d4e43">
      <Url>http://gpkspps.globse.com/projects/lsp2/_layouts/DocIdRedir.aspx?ID=TPEE2DEY6JZ4-434-133277</Url>
      <Description>TPEE2DEY6JZ4-434-133277</Description>
    </_dlc_DocIdUrl>
  </documentManagement>
</p:properties>
</file>

<file path=customXml/itemProps1.xml><?xml version="1.0" encoding="utf-8"?>
<ds:datastoreItem xmlns:ds="http://schemas.openxmlformats.org/officeDocument/2006/customXml" ds:itemID="{932999AC-5B8B-4868-BD63-BEA7DECA2987}"/>
</file>

<file path=customXml/itemProps2.xml><?xml version="1.0" encoding="utf-8"?>
<ds:datastoreItem xmlns:ds="http://schemas.openxmlformats.org/officeDocument/2006/customXml" ds:itemID="{29B80240-D8E5-4D22-B22C-1CAB987FC4C8}"/>
</file>

<file path=customXml/itemProps3.xml><?xml version="1.0" encoding="utf-8"?>
<ds:datastoreItem xmlns:ds="http://schemas.openxmlformats.org/officeDocument/2006/customXml" ds:itemID="{472E3E63-06D2-46FA-8F6B-DDE8625EF9F1}"/>
</file>

<file path=customXml/itemProps4.xml><?xml version="1.0" encoding="utf-8"?>
<ds:datastoreItem xmlns:ds="http://schemas.openxmlformats.org/officeDocument/2006/customXml" ds:itemID="{1D42FD05-3255-4CCF-93EE-2BF2DA7B6B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35</vt:i4>
      </vt:variant>
      <vt:variant>
        <vt:lpstr>Именованные диапазоны</vt:lpstr>
      </vt:variant>
      <vt:variant>
        <vt:i4>34</vt:i4>
      </vt:variant>
    </vt:vector>
  </HeadingPairs>
  <TitlesOfParts>
    <vt:vector size="6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24 (2)</vt:lpstr>
      <vt:lpstr>17 (2)</vt:lpstr>
      <vt:lpstr>Лист1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'17 (2)'!Область_печати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'24 (2)'!Область_печати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'32'!Область_печати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Соколова Анна Юрьевна</dc:creator>
  <cp:lastModifiedBy>Соколова Анна Юрьевна</cp:lastModifiedBy>
  <cp:lastPrinted>2017-05-05T15:25:05Z</cp:lastPrinted>
  <dcterms:created xsi:type="dcterms:W3CDTF">2014-08-29T12:56:45Z</dcterms:created>
  <dcterms:modified xsi:type="dcterms:W3CDTF">2017-05-05T15:25:46Z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0c90a00f-2fc9-4103-ada6-ceaee7de21c4</vt:lpwstr>
  </property>
  <property fmtid="{D5CDD505-2E9C-101B-9397-08002B2CF9AE}" pid="3" name="ContentTypeId">
    <vt:lpwstr>0x010100F1314E2FF732DA4DB387C2BFFC009B78</vt:lpwstr>
  </property>
</Properties>
</file>