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9120" windowHeight="4125" tabRatio="784"/>
  </bookViews>
  <sheets>
    <sheet name="1" sheetId="2" r:id="rId1"/>
    <sheet name="2" sheetId="3" r:id="rId2"/>
    <sheet name="3" sheetId="4" r:id="rId3"/>
    <sheet name="4" sheetId="14" r:id="rId4"/>
    <sheet name="5" sheetId="33" r:id="rId5"/>
    <sheet name="6" sheetId="10" r:id="rId6"/>
    <sheet name="7" sheetId="15" r:id="rId7"/>
    <sheet name="8" sheetId="5" r:id="rId8"/>
    <sheet name="9" sheetId="16" r:id="rId9"/>
    <sheet name="10" sheetId="38" r:id="rId10"/>
    <sheet name="11" sheetId="17" r:id="rId11"/>
    <sheet name="12" sheetId="18" r:id="rId12"/>
    <sheet name="13" sheetId="19" r:id="rId13"/>
    <sheet name="14" sheetId="20" r:id="rId14"/>
    <sheet name="15" sheetId="21" r:id="rId15"/>
    <sheet name="16" sheetId="34" r:id="rId16"/>
    <sheet name="17" sheetId="6" r:id="rId17"/>
    <sheet name="18" sheetId="7" r:id="rId18"/>
    <sheet name="19" sheetId="22" r:id="rId19"/>
    <sheet name="20" sheetId="23" r:id="rId20"/>
    <sheet name="21" sheetId="24" r:id="rId21"/>
    <sheet name="22" sheetId="12" r:id="rId22"/>
    <sheet name="23" sheetId="13" r:id="rId23"/>
    <sheet name="24" sheetId="26" r:id="rId24"/>
    <sheet name="25" sheetId="25" r:id="rId25"/>
    <sheet name="26" sheetId="27" r:id="rId26"/>
    <sheet name="27" sheetId="28" r:id="rId27"/>
    <sheet name="28" sheetId="29" r:id="rId28"/>
    <sheet name="29" sheetId="35" r:id="rId29"/>
    <sheet name="30" sheetId="30" r:id="rId30"/>
    <sheet name="31" sheetId="8" r:id="rId31"/>
    <sheet name="32" sheetId="11" r:id="rId32"/>
    <sheet name="33" sheetId="32" r:id="rId33"/>
    <sheet name="34" sheetId="36" r:id="rId34"/>
    <sheet name="35" sheetId="37" r:id="rId35"/>
    <sheet name="Лист1" sheetId="40" r:id="rId36"/>
  </sheets>
  <externalReferences>
    <externalReference r:id="rId37"/>
  </externalReferences>
  <definedNames>
    <definedName name="deltaX" localSheetId="9">[1]группа!#REF!</definedName>
    <definedName name="deltaX" localSheetId="10">[1]группа!#REF!</definedName>
    <definedName name="deltaX" localSheetId="11">[1]группа!#REF!</definedName>
    <definedName name="deltaX" localSheetId="12">[1]группа!#REF!</definedName>
    <definedName name="deltaX" localSheetId="13">[1]группа!#REF!</definedName>
    <definedName name="deltaX" localSheetId="14">[1]группа!#REF!</definedName>
    <definedName name="deltaX" localSheetId="15">[1]группа!#REF!</definedName>
    <definedName name="deltaX" localSheetId="16">[1]группа!#REF!</definedName>
    <definedName name="deltaX" localSheetId="17">[1]группа!#REF!</definedName>
    <definedName name="deltaX" localSheetId="18">[1]группа!#REF!</definedName>
    <definedName name="deltaX" localSheetId="19">[1]группа!#REF!</definedName>
    <definedName name="deltaX" localSheetId="20">[1]группа!#REF!</definedName>
    <definedName name="deltaX" localSheetId="21">[1]группа!#REF!</definedName>
    <definedName name="deltaX" localSheetId="22">[1]группа!#REF!</definedName>
    <definedName name="deltaX" localSheetId="23">[1]группа!#REF!</definedName>
    <definedName name="deltaX" localSheetId="24">[1]группа!#REF!</definedName>
    <definedName name="deltaX" localSheetId="25">[1]группа!#REF!</definedName>
    <definedName name="deltaX" localSheetId="26">[1]группа!#REF!</definedName>
    <definedName name="deltaX" localSheetId="27">[1]группа!#REF!</definedName>
    <definedName name="deltaX" localSheetId="28">[1]группа!#REF!</definedName>
    <definedName name="deltaX" localSheetId="2">[1]группа!#REF!</definedName>
    <definedName name="deltaX" localSheetId="29">[1]группа!#REF!</definedName>
    <definedName name="deltaX" localSheetId="30">[1]группа!#REF!</definedName>
    <definedName name="deltaX" localSheetId="31">[1]группа!#REF!</definedName>
    <definedName name="deltaX" localSheetId="32">[1]группа!#REF!</definedName>
    <definedName name="deltaX" localSheetId="33">[1]группа!#REF!</definedName>
    <definedName name="deltaX" localSheetId="34">[1]группа!#REF!</definedName>
    <definedName name="deltaX" localSheetId="3">[1]группа!#REF!</definedName>
    <definedName name="deltaX" localSheetId="4">[1]группа!#REF!</definedName>
    <definedName name="deltaX" localSheetId="5">[1]группа!#REF!</definedName>
    <definedName name="deltaX" localSheetId="6">[1]группа!#REF!</definedName>
    <definedName name="deltaX" localSheetId="7">[1]группа!#REF!</definedName>
    <definedName name="deltaX" localSheetId="8">[1]группа!#REF!</definedName>
    <definedName name="deltaX">[1]группа!#REF!</definedName>
    <definedName name="deltaY" localSheetId="9">[1]группа!#REF!</definedName>
    <definedName name="deltaY" localSheetId="10">[1]группа!#REF!</definedName>
    <definedName name="deltaY" localSheetId="11">[1]группа!#REF!</definedName>
    <definedName name="deltaY" localSheetId="12">[1]группа!#REF!</definedName>
    <definedName name="deltaY" localSheetId="13">[1]группа!#REF!</definedName>
    <definedName name="deltaY" localSheetId="14">[1]группа!#REF!</definedName>
    <definedName name="deltaY" localSheetId="15">[1]группа!#REF!</definedName>
    <definedName name="deltaY" localSheetId="16">[1]группа!#REF!</definedName>
    <definedName name="deltaY" localSheetId="17">[1]группа!#REF!</definedName>
    <definedName name="deltaY" localSheetId="18">[1]группа!#REF!</definedName>
    <definedName name="deltaY" localSheetId="19">[1]группа!#REF!</definedName>
    <definedName name="deltaY" localSheetId="20">[1]группа!#REF!</definedName>
    <definedName name="deltaY" localSheetId="21">[1]группа!#REF!</definedName>
    <definedName name="deltaY" localSheetId="22">[1]группа!#REF!</definedName>
    <definedName name="deltaY" localSheetId="23">[1]группа!#REF!</definedName>
    <definedName name="deltaY" localSheetId="24">[1]группа!#REF!</definedName>
    <definedName name="deltaY" localSheetId="25">[1]группа!#REF!</definedName>
    <definedName name="deltaY" localSheetId="26">[1]группа!#REF!</definedName>
    <definedName name="deltaY" localSheetId="27">[1]группа!#REF!</definedName>
    <definedName name="deltaY" localSheetId="28">[1]группа!#REF!</definedName>
    <definedName name="deltaY" localSheetId="2">[1]группа!#REF!</definedName>
    <definedName name="deltaY" localSheetId="29">[1]группа!#REF!</definedName>
    <definedName name="deltaY" localSheetId="30">[1]группа!#REF!</definedName>
    <definedName name="deltaY" localSheetId="31">[1]группа!#REF!</definedName>
    <definedName name="deltaY" localSheetId="32">[1]группа!#REF!</definedName>
    <definedName name="deltaY" localSheetId="33">[1]группа!#REF!</definedName>
    <definedName name="deltaY" localSheetId="34">[1]группа!#REF!</definedName>
    <definedName name="deltaY" localSheetId="3">[1]группа!#REF!</definedName>
    <definedName name="deltaY" localSheetId="4">[1]группа!#REF!</definedName>
    <definedName name="deltaY" localSheetId="5">[1]группа!#REF!</definedName>
    <definedName name="deltaY" localSheetId="6">[1]группа!#REF!</definedName>
    <definedName name="deltaY" localSheetId="7">[1]группа!#REF!</definedName>
    <definedName name="deltaY" localSheetId="8">[1]группа!#REF!</definedName>
    <definedName name="deltaY">[1]группа!#REF!</definedName>
    <definedName name="deltaZ" localSheetId="9">[1]группа!#REF!</definedName>
    <definedName name="deltaZ" localSheetId="10">[1]группа!#REF!</definedName>
    <definedName name="deltaZ" localSheetId="11">[1]группа!#REF!</definedName>
    <definedName name="deltaZ" localSheetId="12">[1]группа!#REF!</definedName>
    <definedName name="deltaZ" localSheetId="13">[1]группа!#REF!</definedName>
    <definedName name="deltaZ" localSheetId="14">[1]группа!#REF!</definedName>
    <definedName name="deltaZ" localSheetId="15">[1]группа!#REF!</definedName>
    <definedName name="deltaZ" localSheetId="16">[1]группа!#REF!</definedName>
    <definedName name="deltaZ" localSheetId="17">[1]группа!#REF!</definedName>
    <definedName name="deltaZ" localSheetId="18">[1]группа!#REF!</definedName>
    <definedName name="deltaZ" localSheetId="19">[1]группа!#REF!</definedName>
    <definedName name="deltaZ" localSheetId="20">[1]группа!#REF!</definedName>
    <definedName name="deltaZ" localSheetId="21">[1]группа!#REF!</definedName>
    <definedName name="deltaZ" localSheetId="22">[1]группа!#REF!</definedName>
    <definedName name="deltaZ" localSheetId="23">[1]группа!#REF!</definedName>
    <definedName name="deltaZ" localSheetId="24">[1]группа!#REF!</definedName>
    <definedName name="deltaZ" localSheetId="25">[1]группа!#REF!</definedName>
    <definedName name="deltaZ" localSheetId="26">[1]группа!#REF!</definedName>
    <definedName name="deltaZ" localSheetId="27">[1]группа!#REF!</definedName>
    <definedName name="deltaZ" localSheetId="28">[1]группа!#REF!</definedName>
    <definedName name="deltaZ" localSheetId="2">[1]группа!#REF!</definedName>
    <definedName name="deltaZ" localSheetId="29">[1]группа!#REF!</definedName>
    <definedName name="deltaZ" localSheetId="30">[1]группа!#REF!</definedName>
    <definedName name="deltaZ" localSheetId="31">[1]группа!#REF!</definedName>
    <definedName name="deltaZ" localSheetId="32">[1]группа!#REF!</definedName>
    <definedName name="deltaZ" localSheetId="33">[1]группа!#REF!</definedName>
    <definedName name="deltaZ" localSheetId="34">[1]группа!#REF!</definedName>
    <definedName name="deltaZ" localSheetId="3">[1]группа!#REF!</definedName>
    <definedName name="deltaZ" localSheetId="4">[1]группа!#REF!</definedName>
    <definedName name="deltaZ" localSheetId="5">[1]группа!#REF!</definedName>
    <definedName name="deltaZ" localSheetId="6">[1]группа!#REF!</definedName>
    <definedName name="deltaZ" localSheetId="7">[1]группа!#REF!</definedName>
    <definedName name="deltaZ" localSheetId="8">[1]группа!#REF!</definedName>
    <definedName name="deltaZ">[1]группа!#REF!</definedName>
    <definedName name="X" localSheetId="9">[1]группа!#REF!</definedName>
    <definedName name="X" localSheetId="10">[1]группа!#REF!</definedName>
    <definedName name="X" localSheetId="11">[1]группа!#REF!</definedName>
    <definedName name="X" localSheetId="12">[1]группа!#REF!</definedName>
    <definedName name="X" localSheetId="13">[1]группа!#REF!</definedName>
    <definedName name="X" localSheetId="14">[1]группа!#REF!</definedName>
    <definedName name="X" localSheetId="15">[1]группа!#REF!</definedName>
    <definedName name="X" localSheetId="16">[1]группа!#REF!</definedName>
    <definedName name="X" localSheetId="17">[1]группа!#REF!</definedName>
    <definedName name="X" localSheetId="18">[1]группа!#REF!</definedName>
    <definedName name="X" localSheetId="19">[1]группа!#REF!</definedName>
    <definedName name="X" localSheetId="20">[1]группа!#REF!</definedName>
    <definedName name="X" localSheetId="21">[1]группа!#REF!</definedName>
    <definedName name="X" localSheetId="22">[1]группа!#REF!</definedName>
    <definedName name="X" localSheetId="23">[1]группа!#REF!</definedName>
    <definedName name="X" localSheetId="24">[1]группа!#REF!</definedName>
    <definedName name="X" localSheetId="25">[1]группа!#REF!</definedName>
    <definedName name="X" localSheetId="26">[1]группа!#REF!</definedName>
    <definedName name="X" localSheetId="27">[1]группа!#REF!</definedName>
    <definedName name="X" localSheetId="28">[1]группа!#REF!</definedName>
    <definedName name="X" localSheetId="2">[1]группа!#REF!</definedName>
    <definedName name="X" localSheetId="29">[1]группа!#REF!</definedName>
    <definedName name="X" localSheetId="30">[1]группа!#REF!</definedName>
    <definedName name="X" localSheetId="31">[1]группа!#REF!</definedName>
    <definedName name="X" localSheetId="32">[1]группа!#REF!</definedName>
    <definedName name="X" localSheetId="33">[1]группа!#REF!</definedName>
    <definedName name="X" localSheetId="34">[1]группа!#REF!</definedName>
    <definedName name="X" localSheetId="3">[1]группа!#REF!</definedName>
    <definedName name="X" localSheetId="4">[1]группа!#REF!</definedName>
    <definedName name="X" localSheetId="5">[1]группа!#REF!</definedName>
    <definedName name="X" localSheetId="6">[1]группа!#REF!</definedName>
    <definedName name="X" localSheetId="7">[1]группа!#REF!</definedName>
    <definedName name="X" localSheetId="8">[1]группа!#REF!</definedName>
    <definedName name="X">[1]группа!#REF!</definedName>
    <definedName name="Дельта" localSheetId="9">[1]группа!#REF!</definedName>
    <definedName name="Дельта" localSheetId="10">[1]группа!#REF!</definedName>
    <definedName name="Дельта" localSheetId="11">[1]группа!#REF!</definedName>
    <definedName name="Дельта" localSheetId="12">[1]группа!#REF!</definedName>
    <definedName name="Дельта" localSheetId="13">[1]группа!#REF!</definedName>
    <definedName name="Дельта" localSheetId="14">[1]группа!#REF!</definedName>
    <definedName name="Дельта" localSheetId="15">[1]группа!#REF!</definedName>
    <definedName name="Дельта" localSheetId="16">[1]группа!#REF!</definedName>
    <definedName name="Дельта" localSheetId="17">[1]группа!#REF!</definedName>
    <definedName name="Дельта" localSheetId="18">[1]группа!#REF!</definedName>
    <definedName name="Дельта" localSheetId="19">[1]группа!#REF!</definedName>
    <definedName name="Дельта" localSheetId="20">[1]группа!#REF!</definedName>
    <definedName name="Дельта" localSheetId="21">[1]группа!#REF!</definedName>
    <definedName name="Дельта" localSheetId="22">[1]группа!#REF!</definedName>
    <definedName name="Дельта" localSheetId="23">[1]группа!#REF!</definedName>
    <definedName name="Дельта" localSheetId="24">[1]группа!#REF!</definedName>
    <definedName name="Дельта" localSheetId="25">[1]группа!#REF!</definedName>
    <definedName name="Дельта" localSheetId="26">[1]группа!#REF!</definedName>
    <definedName name="Дельта" localSheetId="27">[1]группа!#REF!</definedName>
    <definedName name="Дельта" localSheetId="28">[1]группа!#REF!</definedName>
    <definedName name="Дельта" localSheetId="2">[1]группа!#REF!</definedName>
    <definedName name="Дельта" localSheetId="29">[1]группа!#REF!</definedName>
    <definedName name="Дельта" localSheetId="30">[1]группа!#REF!</definedName>
    <definedName name="Дельта" localSheetId="31">[1]группа!#REF!</definedName>
    <definedName name="Дельта" localSheetId="32">[1]группа!#REF!</definedName>
    <definedName name="Дельта" localSheetId="33">[1]группа!#REF!</definedName>
    <definedName name="Дельта" localSheetId="34">[1]группа!#REF!</definedName>
    <definedName name="Дельта" localSheetId="3">[1]группа!#REF!</definedName>
    <definedName name="Дельта" localSheetId="4">[1]группа!#REF!</definedName>
    <definedName name="Дельта" localSheetId="5">[1]группа!#REF!</definedName>
    <definedName name="Дельта" localSheetId="6">[1]группа!#REF!</definedName>
    <definedName name="Дельта" localSheetId="7">[1]группа!#REF!</definedName>
    <definedName name="Дельта" localSheetId="8">[1]группа!#REF!</definedName>
    <definedName name="Дельта">[1]группа!#REF!</definedName>
    <definedName name="ДельтаX" localSheetId="9">[1]группа!#REF!</definedName>
    <definedName name="ДельтаX" localSheetId="10">[1]группа!#REF!</definedName>
    <definedName name="ДельтаX" localSheetId="11">[1]группа!#REF!</definedName>
    <definedName name="ДельтаX" localSheetId="12">[1]группа!#REF!</definedName>
    <definedName name="ДельтаX" localSheetId="13">[1]группа!#REF!</definedName>
    <definedName name="ДельтаX" localSheetId="14">[1]группа!#REF!</definedName>
    <definedName name="ДельтаX" localSheetId="15">[1]группа!#REF!</definedName>
    <definedName name="ДельтаX" localSheetId="18">[1]группа!#REF!</definedName>
    <definedName name="ДельтаX" localSheetId="19">[1]группа!#REF!</definedName>
    <definedName name="ДельтаX" localSheetId="20">[1]группа!#REF!</definedName>
    <definedName name="ДельтаX" localSheetId="21">[1]группа!#REF!</definedName>
    <definedName name="ДельтаX" localSheetId="22">[1]группа!#REF!</definedName>
    <definedName name="ДельтаX" localSheetId="23">[1]группа!#REF!</definedName>
    <definedName name="ДельтаX" localSheetId="24">[1]группа!#REF!</definedName>
    <definedName name="ДельтаX" localSheetId="25">[1]группа!#REF!</definedName>
    <definedName name="ДельтаX" localSheetId="26">[1]группа!#REF!</definedName>
    <definedName name="ДельтаX" localSheetId="27">[1]группа!#REF!</definedName>
    <definedName name="ДельтаX" localSheetId="28">[1]группа!#REF!</definedName>
    <definedName name="ДельтаX" localSheetId="29">[1]группа!#REF!</definedName>
    <definedName name="ДельтаX" localSheetId="31">[1]группа!#REF!</definedName>
    <definedName name="ДельтаX" localSheetId="32">[1]группа!#REF!</definedName>
    <definedName name="ДельтаX" localSheetId="33">[1]группа!#REF!</definedName>
    <definedName name="ДельтаX" localSheetId="34">[1]группа!#REF!</definedName>
    <definedName name="ДельтаX" localSheetId="3">[1]группа!#REF!</definedName>
    <definedName name="ДельтаX" localSheetId="4">[1]группа!#REF!</definedName>
    <definedName name="ДельтаX" localSheetId="5">[1]группа!#REF!</definedName>
    <definedName name="ДельтаX" localSheetId="6">[1]группа!#REF!</definedName>
    <definedName name="ДельтаX" localSheetId="8">[1]группа!#REF!</definedName>
    <definedName name="ДельтаX">[1]группа!#REF!</definedName>
    <definedName name="_xlnm.Print_Area" localSheetId="0">'1'!$A$2:$Q$35</definedName>
    <definedName name="_xlnm.Print_Area" localSheetId="9">'10'!$A$1:$V$28</definedName>
    <definedName name="_xlnm.Print_Area" localSheetId="10">'11'!$A$1:$V$28</definedName>
    <definedName name="_xlnm.Print_Area" localSheetId="11">'12'!$A$1:$V$28</definedName>
    <definedName name="_xlnm.Print_Area" localSheetId="12">'13'!$A$1:$V$28</definedName>
    <definedName name="_xlnm.Print_Area" localSheetId="13">'14'!$A$1:$V$28</definedName>
    <definedName name="_xlnm.Print_Area" localSheetId="14">'15'!$A$1:$V$28</definedName>
    <definedName name="_xlnm.Print_Area" localSheetId="15">'16'!$A$1:$V$28</definedName>
    <definedName name="_xlnm.Print_Area" localSheetId="16">'17'!$A$1:$V$28</definedName>
    <definedName name="_xlnm.Print_Area" localSheetId="17">'18'!$A$1:$V$28</definedName>
    <definedName name="_xlnm.Print_Area" localSheetId="18">'19'!$A$1:$V$28</definedName>
    <definedName name="_xlnm.Print_Area" localSheetId="1">'2'!$A$1:$V$27</definedName>
    <definedName name="_xlnm.Print_Area" localSheetId="19">'20'!$A$1:$V$28</definedName>
    <definedName name="_xlnm.Print_Area" localSheetId="20">'21'!$A$1:$V$28</definedName>
    <definedName name="_xlnm.Print_Area" localSheetId="21">'22'!$A$1:$V$28</definedName>
    <definedName name="_xlnm.Print_Area" localSheetId="22">'23'!$A$1:$V$28</definedName>
    <definedName name="_xlnm.Print_Area" localSheetId="23">'24'!$A$1:$V$28</definedName>
    <definedName name="_xlnm.Print_Area" localSheetId="24">'25'!$A$1:$V$28</definedName>
    <definedName name="_xlnm.Print_Area" localSheetId="25">'26'!$A$1:$V$28</definedName>
    <definedName name="_xlnm.Print_Area" localSheetId="26">'27'!$A$1:$V$28</definedName>
    <definedName name="_xlnm.Print_Area" localSheetId="27">'28'!$A$1:$V$28</definedName>
    <definedName name="_xlnm.Print_Area" localSheetId="28">'29'!$A$1:$V$28</definedName>
    <definedName name="_xlnm.Print_Area" localSheetId="2">'3'!$A$1:$V$28</definedName>
    <definedName name="_xlnm.Print_Area" localSheetId="29">'30'!$A$1:$V$28</definedName>
    <definedName name="_xlnm.Print_Area" localSheetId="30">'31'!$A$1:$V$28</definedName>
    <definedName name="_xlnm.Print_Area" localSheetId="31">'32'!$A$1:$V$28</definedName>
    <definedName name="_xlnm.Print_Area" localSheetId="32">'33'!$A$1:$V$28</definedName>
    <definedName name="_xlnm.Print_Area" localSheetId="33">'34'!$A$1:$V$28</definedName>
    <definedName name="_xlnm.Print_Area" localSheetId="34">'35'!$A$1:$V$28</definedName>
    <definedName name="_xlnm.Print_Area" localSheetId="3">'4'!$A$1:$V$28</definedName>
    <definedName name="_xlnm.Print_Area" localSheetId="4">'5'!$A$1:$V$28</definedName>
    <definedName name="_xlnm.Print_Area" localSheetId="5">'6'!$A$1:$V$28</definedName>
    <definedName name="_xlnm.Print_Area" localSheetId="6">'7'!$A$1:$V$28</definedName>
    <definedName name="_xlnm.Print_Area" localSheetId="7">'8'!$A$1:$V$28</definedName>
    <definedName name="_xlnm.Print_Area" localSheetId="8">'9'!$A$1:$V$28</definedName>
    <definedName name="четыри" localSheetId="9">[1]группа!#REF!</definedName>
    <definedName name="четыри" localSheetId="10">[1]группа!#REF!</definedName>
    <definedName name="четыри" localSheetId="11">[1]группа!#REF!</definedName>
    <definedName name="четыри" localSheetId="12">[1]группа!#REF!</definedName>
    <definedName name="четыри" localSheetId="13">[1]группа!#REF!</definedName>
    <definedName name="четыри" localSheetId="14">[1]группа!#REF!</definedName>
    <definedName name="четыри" localSheetId="15">[1]группа!#REF!</definedName>
    <definedName name="четыри" localSheetId="18">[1]группа!#REF!</definedName>
    <definedName name="четыри" localSheetId="19">[1]группа!#REF!</definedName>
    <definedName name="четыри" localSheetId="20">[1]группа!#REF!</definedName>
    <definedName name="четыри" localSheetId="21">[1]группа!#REF!</definedName>
    <definedName name="четыри" localSheetId="22">[1]группа!#REF!</definedName>
    <definedName name="четыри" localSheetId="23">[1]группа!#REF!</definedName>
    <definedName name="четыри" localSheetId="24">[1]группа!#REF!</definedName>
    <definedName name="четыри" localSheetId="25">[1]группа!#REF!</definedName>
    <definedName name="четыри" localSheetId="26">[1]группа!#REF!</definedName>
    <definedName name="четыри" localSheetId="27">[1]группа!#REF!</definedName>
    <definedName name="четыри" localSheetId="28">[1]группа!#REF!</definedName>
    <definedName name="четыри" localSheetId="29">[1]группа!#REF!</definedName>
    <definedName name="четыри" localSheetId="31">[1]группа!#REF!</definedName>
    <definedName name="четыри" localSheetId="32">[1]группа!#REF!</definedName>
    <definedName name="четыри" localSheetId="33">[1]группа!#REF!</definedName>
    <definedName name="четыри" localSheetId="34">[1]группа!#REF!</definedName>
    <definedName name="четыри" localSheetId="3">[1]группа!#REF!</definedName>
    <definedName name="четыри" localSheetId="4">[1]группа!#REF!</definedName>
    <definedName name="четыри" localSheetId="6">[1]группа!#REF!</definedName>
    <definedName name="четыри" localSheetId="8">[1]группа!#REF!</definedName>
    <definedName name="четыри">[1]группа!#REF!</definedName>
  </definedNames>
  <calcPr calcId="145621"/>
</workbook>
</file>

<file path=xl/calcChain.xml><?xml version="1.0" encoding="utf-8"?>
<calcChain xmlns="http://schemas.openxmlformats.org/spreadsheetml/2006/main">
  <c r="M17" i="7" l="1"/>
  <c r="M9" i="8" l="1"/>
  <c r="M10" i="25"/>
  <c r="M10" i="13"/>
  <c r="M10" i="12"/>
  <c r="M10" i="6"/>
  <c r="M10" i="18"/>
  <c r="M10" i="17"/>
  <c r="M9" i="5"/>
  <c r="M10" i="10"/>
  <c r="M16" i="35"/>
  <c r="M13" i="30"/>
  <c r="M22" i="11"/>
  <c r="M23" i="30"/>
  <c r="M15" i="11"/>
  <c r="M16" i="30"/>
  <c r="M24" i="30"/>
  <c r="M21" i="30" s="1"/>
  <c r="M20" i="30"/>
  <c r="M19" i="30"/>
  <c r="M17" i="30"/>
  <c r="M14" i="35"/>
  <c r="M20" i="28"/>
  <c r="M20" i="27"/>
  <c r="M20" i="25"/>
  <c r="M15" i="25"/>
  <c r="M20" i="32"/>
  <c r="M9" i="30" l="1"/>
  <c r="M13" i="27"/>
  <c r="M17" i="25"/>
  <c r="M16" i="25"/>
  <c r="M14" i="25"/>
  <c r="M13" i="25"/>
  <c r="M13" i="16"/>
  <c r="M15" i="16"/>
  <c r="M16" i="16"/>
  <c r="M18" i="16"/>
  <c r="M20" i="16"/>
  <c r="M21" i="16"/>
  <c r="M22" i="16"/>
  <c r="M23" i="16"/>
  <c r="M12" i="38"/>
  <c r="M13" i="38"/>
  <c r="M14" i="38"/>
  <c r="M16" i="38"/>
  <c r="M23" i="5"/>
  <c r="M22" i="5"/>
  <c r="M21" i="5"/>
  <c r="M20" i="5"/>
  <c r="M19" i="5"/>
  <c r="M16" i="5"/>
  <c r="M13" i="5"/>
  <c r="M12" i="5"/>
  <c r="M32" i="24"/>
  <c r="M30" i="21"/>
  <c r="M18" i="22"/>
  <c r="M15" i="18"/>
  <c r="M16" i="18"/>
  <c r="M19" i="18"/>
  <c r="M21" i="18"/>
  <c r="M23" i="18"/>
  <c r="M12" i="16"/>
  <c r="M11" i="16"/>
  <c r="M30" i="15"/>
  <c r="M22" i="15"/>
  <c r="M20" i="15"/>
  <c r="M18" i="3"/>
  <c r="M12" i="4"/>
  <c r="M12" i="29" l="1"/>
  <c r="M13" i="32" l="1"/>
  <c r="M30" i="37" l="1"/>
  <c r="M30" i="36"/>
  <c r="M30" i="32"/>
  <c r="M23" i="11"/>
  <c r="M21" i="11"/>
  <c r="M31" i="11" s="1"/>
  <c r="M20" i="11"/>
  <c r="M30" i="23"/>
  <c r="M34" i="22"/>
  <c r="M30" i="38"/>
  <c r="M30" i="33"/>
  <c r="M22" i="21" l="1"/>
  <c r="M17" i="21"/>
  <c r="M16" i="21"/>
  <c r="M23" i="20"/>
  <c r="M21" i="20"/>
  <c r="M19" i="20"/>
  <c r="M18" i="20"/>
  <c r="M22" i="4"/>
  <c r="M20" i="4"/>
  <c r="M19" i="4"/>
  <c r="M18" i="4"/>
  <c r="M17" i="4"/>
  <c r="M10" i="4" s="1"/>
  <c r="M15" i="4"/>
  <c r="M14" i="4"/>
  <c r="M13" i="8"/>
  <c r="M17" i="11"/>
  <c r="M11" i="8"/>
  <c r="M13" i="35"/>
  <c r="M10" i="35" s="1"/>
  <c r="M19" i="15"/>
  <c r="M18" i="15"/>
  <c r="M17" i="15"/>
  <c r="M15" i="29"/>
  <c r="M16" i="29"/>
  <c r="M10" i="29"/>
  <c r="M17" i="28"/>
  <c r="M18" i="28"/>
  <c r="M13" i="28"/>
  <c r="M12" i="27"/>
  <c r="M32" i="27"/>
  <c r="M17" i="27"/>
  <c r="M18" i="25"/>
  <c r="M22" i="25"/>
  <c r="M23" i="25"/>
  <c r="M11" i="26"/>
  <c r="M12" i="26"/>
  <c r="M14" i="26"/>
  <c r="M16" i="26"/>
  <c r="M19" i="26"/>
  <c r="M20" i="26"/>
  <c r="M10" i="26"/>
  <c r="M15" i="13"/>
  <c r="M16" i="13"/>
  <c r="M17" i="13"/>
  <c r="M18" i="13"/>
  <c r="M19" i="13"/>
  <c r="M20" i="13"/>
  <c r="M22" i="13"/>
  <c r="M24" i="13"/>
  <c r="M13" i="13"/>
  <c r="M10" i="24"/>
  <c r="M11" i="23"/>
  <c r="M12" i="23"/>
  <c r="M13" i="23"/>
  <c r="M15" i="23"/>
  <c r="M16" i="23"/>
  <c r="M17" i="23"/>
  <c r="M11" i="22"/>
  <c r="M12" i="22"/>
  <c r="M14" i="22"/>
  <c r="M16" i="22"/>
  <c r="M23" i="22"/>
  <c r="M10" i="22"/>
  <c r="M22" i="7"/>
  <c r="M21" i="7"/>
  <c r="M20" i="7"/>
  <c r="M30" i="7" s="1"/>
  <c r="M16" i="7"/>
  <c r="M11" i="7"/>
  <c r="M23" i="6"/>
  <c r="M13" i="6"/>
  <c r="M11" i="21"/>
  <c r="M12" i="21"/>
  <c r="M10" i="21"/>
  <c r="M11" i="20"/>
  <c r="M12" i="20"/>
  <c r="M31" i="20"/>
  <c r="M15" i="19"/>
  <c r="M17" i="19"/>
  <c r="M31" i="19" s="1"/>
  <c r="M18" i="19"/>
  <c r="M20" i="19"/>
  <c r="M21" i="19"/>
  <c r="M23" i="19"/>
  <c r="M10" i="19"/>
  <c r="M16" i="17"/>
  <c r="M17" i="17"/>
  <c r="M18" i="17"/>
  <c r="M19" i="17"/>
  <c r="M11" i="38"/>
  <c r="M24" i="5"/>
  <c r="M11" i="15"/>
  <c r="M15" i="15"/>
  <c r="M16" i="15"/>
  <c r="M10" i="15"/>
  <c r="M14" i="10"/>
  <c r="M16" i="10"/>
  <c r="M17" i="10"/>
  <c r="M18" i="10"/>
  <c r="M19" i="10"/>
  <c r="M21" i="10"/>
  <c r="M22" i="10"/>
  <c r="M23" i="10"/>
  <c r="M24" i="10"/>
  <c r="M13" i="10"/>
  <c r="M12" i="33"/>
  <c r="M11" i="14"/>
  <c r="M13" i="14"/>
  <c r="M14" i="14"/>
  <c r="M16" i="14"/>
  <c r="M17" i="14"/>
  <c r="M18" i="14"/>
  <c r="M19" i="14"/>
  <c r="M21" i="14"/>
  <c r="M22" i="14"/>
  <c r="M24" i="14"/>
  <c r="M10" i="14"/>
  <c r="M13" i="4"/>
  <c r="M15" i="3"/>
  <c r="M16" i="3"/>
  <c r="M17" i="3"/>
  <c r="M14" i="3"/>
  <c r="M11" i="3" l="1"/>
  <c r="M10" i="28"/>
  <c r="M30" i="26"/>
  <c r="M31" i="16"/>
  <c r="E11" i="2" s="1"/>
  <c r="M32" i="14"/>
</calcChain>
</file>

<file path=xl/sharedStrings.xml><?xml version="1.0" encoding="utf-8"?>
<sst xmlns="http://schemas.openxmlformats.org/spreadsheetml/2006/main" count="1682" uniqueCount="500">
  <si>
    <t>Лит.</t>
  </si>
  <si>
    <t>Ограничение</t>
  </si>
  <si>
    <t>Стр.</t>
  </si>
  <si>
    <t>Код статьи</t>
  </si>
  <si>
    <t>X</t>
  </si>
  <si>
    <t>Y</t>
  </si>
  <si>
    <t>Z</t>
  </si>
  <si>
    <t>изм.</t>
  </si>
  <si>
    <t>годности</t>
  </si>
  <si>
    <t>р-н</t>
  </si>
  <si>
    <t>Масса, т</t>
  </si>
  <si>
    <t>Плечо, м</t>
  </si>
  <si>
    <t>Нагрузка по ОСТ5Р.0206-2002</t>
  </si>
  <si>
    <t xml:space="preserve"> </t>
  </si>
  <si>
    <t>Секция</t>
  </si>
  <si>
    <t>Примечание</t>
  </si>
  <si>
    <t>Позиция</t>
  </si>
  <si>
    <t>Наименование</t>
  </si>
  <si>
    <t>Номер строки</t>
  </si>
  <si>
    <t>Код  ед. измерения</t>
  </si>
  <si>
    <t>Количество</t>
  </si>
  <si>
    <t>Масса, кг</t>
  </si>
  <si>
    <t>Коды</t>
  </si>
  <si>
    <t>Марка материала</t>
  </si>
  <si>
    <t>Вид работ</t>
  </si>
  <si>
    <t>Цех  этап</t>
  </si>
  <si>
    <t>Единицы</t>
  </si>
  <si>
    <t>Общая</t>
  </si>
  <si>
    <t>Покрытия</t>
  </si>
  <si>
    <t>Изготовление</t>
  </si>
  <si>
    <t>Блока (стап.)</t>
  </si>
  <si>
    <t>Конструкторская группа</t>
  </si>
  <si>
    <t>Стр.район</t>
  </si>
  <si>
    <t>Блок</t>
  </si>
  <si>
    <t>Ведомости заказа</t>
  </si>
  <si>
    <t>Обозначение                                     Код изделия или материала</t>
  </si>
  <si>
    <t>ПОДКРЕПЛЕНИЯ</t>
  </si>
  <si>
    <t>796</t>
  </si>
  <si>
    <t>Заглушка 4х94х94</t>
  </si>
  <si>
    <t>Кница 6х100х100</t>
  </si>
  <si>
    <t>Кница 6х150х150</t>
  </si>
  <si>
    <t>Кница 8x150x100</t>
  </si>
  <si>
    <t>Лист 6х200х200</t>
  </si>
  <si>
    <t>Лист 8х300х169</t>
  </si>
  <si>
    <t>Труба 100x6 L = 56</t>
  </si>
  <si>
    <t>Труба 100x6 L = 75</t>
  </si>
  <si>
    <t>Труба 100x6 L = 99</t>
  </si>
  <si>
    <t>Труба 100x6 L = 197</t>
  </si>
  <si>
    <t>Труба 100x6 L = 305</t>
  </si>
  <si>
    <t>Труба 100x6 L = 378</t>
  </si>
  <si>
    <t>Труба 100x6 L = 1065</t>
  </si>
  <si>
    <t>Труба 100x6 L = 1140</t>
  </si>
  <si>
    <t>Труба 100х6 L = 300</t>
  </si>
  <si>
    <t>Труба 100х6 L = 400</t>
  </si>
  <si>
    <t>Труба 100х6 L = 570</t>
  </si>
  <si>
    <t>Труба 100х6 L = 730</t>
  </si>
  <si>
    <t>Труба 100х6 L = 957</t>
  </si>
  <si>
    <t>Труба 120x6 L = 1009</t>
  </si>
  <si>
    <t>Труба 120x6 L = 1310</t>
  </si>
  <si>
    <t>ОПОРЫ</t>
  </si>
  <si>
    <t>ОПОРА SF-18-08</t>
  </si>
  <si>
    <t>4550-50.362159.005-008</t>
  </si>
  <si>
    <t>ОПОРА SF-18-42</t>
  </si>
  <si>
    <t>4550-50.362159.005-042</t>
  </si>
  <si>
    <t>ОПОРА SF-18-44</t>
  </si>
  <si>
    <t>4550-50.362159.005-044</t>
  </si>
  <si>
    <t>ОПОРА SF-18-54</t>
  </si>
  <si>
    <t>ОПОРА SF-18-55</t>
  </si>
  <si>
    <t>ОПОРА SF-18-59</t>
  </si>
  <si>
    <t>4550-50.362159.005-059</t>
  </si>
  <si>
    <t>ОПОРА SF-18-85</t>
  </si>
  <si>
    <t>4550-50.362159.005-085</t>
  </si>
  <si>
    <t>ОПОРА SF-18-102</t>
  </si>
  <si>
    <t>4550-50.362159.005-102</t>
  </si>
  <si>
    <t>ОПОРА SF-21а-59</t>
  </si>
  <si>
    <t>ОПОРА SF-21а-67</t>
  </si>
  <si>
    <t>Лист 8х1600х6000 ГОСТ 19903-74</t>
  </si>
  <si>
    <t>РС В Правила РС ГОСТ Р 52927-2008</t>
  </si>
  <si>
    <t>Лист 6х1600х6000 ГОСТ 19903-74</t>
  </si>
  <si>
    <t>Лист 6х200х100</t>
  </si>
  <si>
    <t>Лист 4х1600х6000 ГОСТ 19903-74</t>
  </si>
  <si>
    <t>Лист 10х2000х10000 ГОСТ 19903-74</t>
  </si>
  <si>
    <t>Труба 100х100х6 ГОСТ 8639-82</t>
  </si>
  <si>
    <t>В 20 ГОСТ 13633-86</t>
  </si>
  <si>
    <t>Труба 120х120х6 ГОСТ 8639-82</t>
  </si>
  <si>
    <t>Уголок 63х63х6 ГОСТ 8509-93</t>
  </si>
  <si>
    <t>РС А Правила РС ГОСТ Р 52927-2008</t>
  </si>
  <si>
    <t>010203</t>
  </si>
  <si>
    <t>Лист 10х200х200</t>
  </si>
  <si>
    <t>Труба 100x6 L = 1050</t>
  </si>
  <si>
    <t>mi</t>
  </si>
  <si>
    <t>В 20 ГОСТ 13663-86</t>
  </si>
  <si>
    <t>Уголок 80х80х6 ГОСТ 8509-93</t>
  </si>
  <si>
    <t>Труба 100х6 L = 600</t>
  </si>
  <si>
    <t>Заглушка 4х114х114</t>
  </si>
  <si>
    <t>Заглушка 4х74х74</t>
  </si>
  <si>
    <t>Заглушка 4х54х54</t>
  </si>
  <si>
    <t>Кница 6х150х80</t>
  </si>
  <si>
    <t>Кница 6х150х100</t>
  </si>
  <si>
    <t>Кница 6х200х200</t>
  </si>
  <si>
    <t>Кница 6х250х150</t>
  </si>
  <si>
    <t>Кница 6х150х120</t>
  </si>
  <si>
    <t>Лист 6х120х120</t>
  </si>
  <si>
    <t>Лист 6х170х70</t>
  </si>
  <si>
    <t>Лист 6х200х50</t>
  </si>
  <si>
    <t>Лист 6х200х55</t>
  </si>
  <si>
    <t>Лист 6х200х56</t>
  </si>
  <si>
    <t>Лист 6х200х130</t>
  </si>
  <si>
    <t>Лист 6х300х120</t>
  </si>
  <si>
    <t>Лист 6х350х200</t>
  </si>
  <si>
    <t>Лист 6х380х200</t>
  </si>
  <si>
    <t>Лист 6х250х200</t>
  </si>
  <si>
    <t>Кница 8x150x150</t>
  </si>
  <si>
    <t>Лист 8х100х80</t>
  </si>
  <si>
    <t>Лист 8х100х100</t>
  </si>
  <si>
    <t>Лист 8х120х80</t>
  </si>
  <si>
    <t>Лист 8х120х120</t>
  </si>
  <si>
    <t>Лист 8х140х100</t>
  </si>
  <si>
    <t>Лист 8х150х100</t>
  </si>
  <si>
    <t>Лист 8х180х100</t>
  </si>
  <si>
    <t>Лист 8х200х55</t>
  </si>
  <si>
    <t>Лист 8х200х56</t>
  </si>
  <si>
    <t>Лист 8х200х150</t>
  </si>
  <si>
    <t>Лист 8х250х86</t>
  </si>
  <si>
    <t>Лист 8х250х94</t>
  </si>
  <si>
    <t>Лист 8х250х125</t>
  </si>
  <si>
    <t>Лист 8х300х300</t>
  </si>
  <si>
    <t>Лист 10х200х100</t>
  </si>
  <si>
    <t>Лист 10х200х130</t>
  </si>
  <si>
    <t>Лист 10х200х150</t>
  </si>
  <si>
    <t>Лист 10х200х160</t>
  </si>
  <si>
    <t>Лист 10х200х180</t>
  </si>
  <si>
    <t>Лист 10х250х150</t>
  </si>
  <si>
    <t>Лист 10х300х50</t>
  </si>
  <si>
    <t>Платик 8х120х120</t>
  </si>
  <si>
    <t>Лист 10х300х100</t>
  </si>
  <si>
    <t>Лист 10х300х150</t>
  </si>
  <si>
    <t>Лист 10х300х200</t>
  </si>
  <si>
    <t>Лист 10х300х250</t>
  </si>
  <si>
    <t>Лист 10х300х300</t>
  </si>
  <si>
    <t>Лист 10х300х350</t>
  </si>
  <si>
    <t>Лист 10х350х200</t>
  </si>
  <si>
    <t>Лист 10х500х300</t>
  </si>
  <si>
    <t>Лист 10х550х300</t>
  </si>
  <si>
    <t>Платик 10х100х100</t>
  </si>
  <si>
    <t>Платик 10х120х120</t>
  </si>
  <si>
    <t>Платик 10х140х100</t>
  </si>
  <si>
    <t>Платик 10х140х140</t>
  </si>
  <si>
    <t>Платик 10х150х100</t>
  </si>
  <si>
    <t>Платик 10х150х150</t>
  </si>
  <si>
    <t>Платик 10х160х100</t>
  </si>
  <si>
    <t>Платик 10х170х170</t>
  </si>
  <si>
    <t>Платик 10х200х200</t>
  </si>
  <si>
    <t>Платик 10х300х100</t>
  </si>
  <si>
    <t>Платик 10х300х200</t>
  </si>
  <si>
    <t>Труба 60x6 L = 70</t>
  </si>
  <si>
    <t>Труба 60x6 L = 89</t>
  </si>
  <si>
    <t>Труба 60x6 L = 93</t>
  </si>
  <si>
    <t>Труба 60x6 L = 240</t>
  </si>
  <si>
    <t>Труба 60x6 L = 500</t>
  </si>
  <si>
    <t>Труба 60x6 L = 618</t>
  </si>
  <si>
    <t>Труба 60x6 L = 900</t>
  </si>
  <si>
    <t>Труба 80х80х6 ГОСТ 8639-82</t>
  </si>
  <si>
    <t>Труба 60х60х6 ГОСТ 8639-82</t>
  </si>
  <si>
    <t>Труба 80x6 L = 97</t>
  </si>
  <si>
    <t>Труба 80x6 L = 140</t>
  </si>
  <si>
    <t>Труба 80x6 L = 156</t>
  </si>
  <si>
    <t>Труба 80x6 L = 160</t>
  </si>
  <si>
    <t>Труба 80x6 L = 173</t>
  </si>
  <si>
    <t>Труба 80x6 L = 200</t>
  </si>
  <si>
    <t>Труба 80x6 L = 210</t>
  </si>
  <si>
    <t>Труба 80x6 L = 225</t>
  </si>
  <si>
    <t>Труба 80x6 L = 250</t>
  </si>
  <si>
    <t>Труба 80x6 L = 258</t>
  </si>
  <si>
    <t>Труба 80x6 L = 307</t>
  </si>
  <si>
    <t>Труба 80x6 L = 330</t>
  </si>
  <si>
    <t>Труба 80x6 L = 340</t>
  </si>
  <si>
    <t>Труба 80x6 L = 342</t>
  </si>
  <si>
    <t>Труба 80x6 L = 370</t>
  </si>
  <si>
    <t>Труба 80x6 L = 380</t>
  </si>
  <si>
    <t>Труба 80x6 L = 400</t>
  </si>
  <si>
    <t>Труба 80x6 L = 442</t>
  </si>
  <si>
    <t>Труба 80x6 L = 480</t>
  </si>
  <si>
    <t>Труба 80x6 L = 500</t>
  </si>
  <si>
    <t>Труба 80x6 L = 502</t>
  </si>
  <si>
    <t>Труба 80x6 L = 530</t>
  </si>
  <si>
    <t>Труба 80x6 L = 540</t>
  </si>
  <si>
    <t>Труба 80x6 L = 566</t>
  </si>
  <si>
    <t>Труба 80x6 L = 600</t>
  </si>
  <si>
    <t>Труба 80x6 L = 640</t>
  </si>
  <si>
    <t>Труба 80x6 L = 650</t>
  </si>
  <si>
    <t>Труба 80x6 L = 670</t>
  </si>
  <si>
    <t>Труба 80x6 L = 700</t>
  </si>
  <si>
    <t>Труба 80x6 L = 710</t>
  </si>
  <si>
    <t>Труба 80x6 L = 730</t>
  </si>
  <si>
    <t>Труба 80x6 L = 760</t>
  </si>
  <si>
    <t>Труба 80x6 L = 778</t>
  </si>
  <si>
    <t>Труба 80x6 L = 782</t>
  </si>
  <si>
    <t>Труба 80x6 L = 800</t>
  </si>
  <si>
    <t>Труба 80x6 L = 880</t>
  </si>
  <si>
    <t>Труба 80x6 L = 900</t>
  </si>
  <si>
    <t>Труба 80x6 L = 1000</t>
  </si>
  <si>
    <t>Труба 80x6 L = 1065</t>
  </si>
  <si>
    <t>Труба 80x6 L = 1180</t>
  </si>
  <si>
    <t>Труба 80x6 L = 1200</t>
  </si>
  <si>
    <t>Труба 80x6 L = 1230</t>
  </si>
  <si>
    <t>Труба 80x6 L = 1500</t>
  </si>
  <si>
    <t>Труба 80x6 L = 1545</t>
  </si>
  <si>
    <t>Труба 80x6 L = 1990</t>
  </si>
  <si>
    <t>Труба 80x6 L = 2083</t>
  </si>
  <si>
    <t>Труба 80x6 L = 2195</t>
  </si>
  <si>
    <t>Труба 80x6 L = 2420</t>
  </si>
  <si>
    <t>Труба 100x6 L =700</t>
  </si>
  <si>
    <t>Труба 100x6 L =860</t>
  </si>
  <si>
    <t>Труба 100x6 L = 436</t>
  </si>
  <si>
    <t>Труба 100x6 L = 470</t>
  </si>
  <si>
    <t>Труба 100x6 L = 585</t>
  </si>
  <si>
    <t>Труба 100x6 L = 650</t>
  </si>
  <si>
    <t>Труба 100x6 L = 700</t>
  </si>
  <si>
    <t>Труба 100х6 L = 710</t>
  </si>
  <si>
    <t>Труба 100x6 L = 770</t>
  </si>
  <si>
    <t>Труба 100х6 L = 795</t>
  </si>
  <si>
    <t>Труба 100x6 L = 800</t>
  </si>
  <si>
    <t>Труба 100x6 L = 809</t>
  </si>
  <si>
    <t>Труба 100x6 L = 835</t>
  </si>
  <si>
    <t>Труба 100х6 L = 930</t>
  </si>
  <si>
    <t>Труба 100x6 L = 950</t>
  </si>
  <si>
    <t>Труба 100x6 L = 1250</t>
  </si>
  <si>
    <t>Труба 100x6 L = 1290</t>
  </si>
  <si>
    <t>Труба 100x6 L = 1310</t>
  </si>
  <si>
    <t>Труба 100x6 L = 1330</t>
  </si>
  <si>
    <t>Труба 100x6 L = 1400</t>
  </si>
  <si>
    <t>Труба 100x6 L = 2010</t>
  </si>
  <si>
    <t>Труба 100x6 L = 2220</t>
  </si>
  <si>
    <t>Труба 100x6 L = 2380</t>
  </si>
  <si>
    <t>Труба 100x6 L = 2605</t>
  </si>
  <si>
    <t>Труба 100x6 L = 2800</t>
  </si>
  <si>
    <t>Труба 100x6 L = 2810</t>
  </si>
  <si>
    <t>Труба 100x6 L = 3020</t>
  </si>
  <si>
    <t>Труба 100x6 L = 3292</t>
  </si>
  <si>
    <t>Труба 100x6 L = 3436</t>
  </si>
  <si>
    <t>Труба 100х6 L = 330</t>
  </si>
  <si>
    <t>Труба 100х6 L = 390</t>
  </si>
  <si>
    <t>Труба 100х6 L = 394</t>
  </si>
  <si>
    <t>Труба 100х6 L = 460</t>
  </si>
  <si>
    <t>Труба 100х6 L = 780</t>
  </si>
  <si>
    <t>Труба 100х6 L = 820</t>
  </si>
  <si>
    <t>Труба 100х6 L = 848</t>
  </si>
  <si>
    <t>Труба 100х6 L = 890</t>
  </si>
  <si>
    <t>Труба 100х6 L = 948</t>
  </si>
  <si>
    <t>Труба 100х6 L = 1150</t>
  </si>
  <si>
    <t>Труба 100х6 L = 1730</t>
  </si>
  <si>
    <t>Уголок 6х63х63 L=100</t>
  </si>
  <si>
    <t>Уголок 6х63х63 L=117</t>
  </si>
  <si>
    <t>Уголок 6х63х63 L=150</t>
  </si>
  <si>
    <t>Уголок 6х63х63 L=197</t>
  </si>
  <si>
    <t>Уголок 6х63х63 L=200</t>
  </si>
  <si>
    <t>Уголок 6х63х63 L=220</t>
  </si>
  <si>
    <t>Уголок 6х63х63 L=247</t>
  </si>
  <si>
    <t>Уголок 6х63х63 L=300</t>
  </si>
  <si>
    <t>Уголок 6х63х63 L=330</t>
  </si>
  <si>
    <t>Уголок 6х63х63 L=350</t>
  </si>
  <si>
    <t>Уголок 6х63х63 L=380</t>
  </si>
  <si>
    <t>Уголок 6х63х63 L=385</t>
  </si>
  <si>
    <t>Уголок 6х63х63 L=390</t>
  </si>
  <si>
    <t>Уголок 6х63х63 L=400</t>
  </si>
  <si>
    <t>Уголок 6х63х63 L=430</t>
  </si>
  <si>
    <t>Уголок 6х63х63 L=450</t>
  </si>
  <si>
    <t>Уголок 6х63х63 L=500</t>
  </si>
  <si>
    <t>Уголок 6х80х80  L=180</t>
  </si>
  <si>
    <t>Уголок 6х80х80  L=200</t>
  </si>
  <si>
    <t>Уголок 6х80х80  L=220</t>
  </si>
  <si>
    <t>Уголок 6х80х80  L=250</t>
  </si>
  <si>
    <t>Уголок 6х80х80  L=360</t>
  </si>
  <si>
    <t>Уголок 6х80х80 L=300</t>
  </si>
  <si>
    <t>Уголок 6х80х80 L=320</t>
  </si>
  <si>
    <t>Уголок 6х80х80 L=380</t>
  </si>
  <si>
    <t>Уголок 6х80х80 L=390</t>
  </si>
  <si>
    <t>Уголок 6х80х80 L=400</t>
  </si>
  <si>
    <t>Уголок 6х80х80 L=450</t>
  </si>
  <si>
    <t>Уголок 6х80х80 L=550</t>
  </si>
  <si>
    <t>Швеллер 12П  L = 740</t>
  </si>
  <si>
    <t>Швеллер 12П  L = 780</t>
  </si>
  <si>
    <t>Швеллер 12П  L = 800</t>
  </si>
  <si>
    <t>Швеллер 12П  L = 1060</t>
  </si>
  <si>
    <t>Швеллер 16П  L = 513</t>
  </si>
  <si>
    <t>Полособульб несимм. 10б ГОСТ 21937-76</t>
  </si>
  <si>
    <t>166</t>
  </si>
  <si>
    <t>-</t>
  </si>
  <si>
    <t>(Сталь - D32 Правила РС, ГОСТ 52927 - 2008)</t>
  </si>
  <si>
    <t>Швеллер 12П ГОСТ 8240-97</t>
  </si>
  <si>
    <t>Ст3сп ГОСТ 535-2005</t>
  </si>
  <si>
    <t>Полособульб 10б L=594</t>
  </si>
  <si>
    <t>Полособульб 10б L=500</t>
  </si>
  <si>
    <t>Полособульб несимм. 14б ГОСТ 21937-76</t>
  </si>
  <si>
    <t>Полособульб 14б L=1192</t>
  </si>
  <si>
    <t>Уголок 6х63х63 L=185</t>
  </si>
  <si>
    <t>Уголок 6х63х63 L=219</t>
  </si>
  <si>
    <t>Уголок 6х63х63 L=465</t>
  </si>
  <si>
    <t>Уголок 6х80х80 L=235</t>
  </si>
  <si>
    <t>ОПОРА SF-18-05</t>
  </si>
  <si>
    <t>4550-50.362159.005-005</t>
  </si>
  <si>
    <t>ОПОРА SF-18-07</t>
  </si>
  <si>
    <t>4550-50.362159.005-007</t>
  </si>
  <si>
    <t>ОПОРА SF-18-12</t>
  </si>
  <si>
    <t>ОПОРА SF-18-14</t>
  </si>
  <si>
    <t>4550-50.362159.005-012</t>
  </si>
  <si>
    <t>4550-50.362159.005-014</t>
  </si>
  <si>
    <t>ОПОРА SF-18-18</t>
  </si>
  <si>
    <t>ОПОРА SF-18-19</t>
  </si>
  <si>
    <t>4550-50.362159.005-018</t>
  </si>
  <si>
    <t>4550-50.362159.005-019</t>
  </si>
  <si>
    <t>ОПОРА SF-18-34</t>
  </si>
  <si>
    <t>4550-50.362159.005-034</t>
  </si>
  <si>
    <t>4550-50.362159.005-54</t>
  </si>
  <si>
    <t>4550-50.362159.005-55</t>
  </si>
  <si>
    <t>4550-50.362159.005-064</t>
  </si>
  <si>
    <t>ОПОРА SF-18-64</t>
  </si>
  <si>
    <t>ОПОРА SF-18-84</t>
  </si>
  <si>
    <t>4550-50.362159.005-084</t>
  </si>
  <si>
    <t>4550-50.362159.005-094</t>
  </si>
  <si>
    <t>ОПОРА SF-18-94</t>
  </si>
  <si>
    <t>ОПОРА SF-21-13</t>
  </si>
  <si>
    <t>4550-50.362159.020-013</t>
  </si>
  <si>
    <t>ОПОРА SF-21-21</t>
  </si>
  <si>
    <t>4550-50.362159.020-021</t>
  </si>
  <si>
    <t>ОПОРА SF-21а-18</t>
  </si>
  <si>
    <t>4550-50.362159.021-018</t>
  </si>
  <si>
    <t>4550-50.362159.021-020</t>
  </si>
  <si>
    <t>4550-50.362159.021-021</t>
  </si>
  <si>
    <t>4550-50.362159.021-022</t>
  </si>
  <si>
    <t>ОПОРА SF-21а-20</t>
  </si>
  <si>
    <t>ОПОРА SF-21а-21</t>
  </si>
  <si>
    <t>ОПОРА SF-21а-22</t>
  </si>
  <si>
    <t>ОПОРА SF-21а-26</t>
  </si>
  <si>
    <t>4550-50.362159.021-026</t>
  </si>
  <si>
    <t>ОПОРА SF-21а-27</t>
  </si>
  <si>
    <t>4550-50.362159.021-027</t>
  </si>
  <si>
    <t>ОПОРА SF-21а-31</t>
  </si>
  <si>
    <t>4550-50.362159.021-031</t>
  </si>
  <si>
    <t>4550-50.362159.021-064</t>
  </si>
  <si>
    <t>ОПОРА SF-61-26</t>
  </si>
  <si>
    <t>4550-50.362159.141-026</t>
  </si>
  <si>
    <t>ОПОРА SF-61-72</t>
  </si>
  <si>
    <t>4550-50.362159.141-072</t>
  </si>
  <si>
    <t>4550-50.362159.021-059</t>
  </si>
  <si>
    <t>1</t>
  </si>
  <si>
    <t>3</t>
  </si>
  <si>
    <t>2</t>
  </si>
  <si>
    <t>4</t>
  </si>
  <si>
    <t>ОПОРА SF-21а-64</t>
  </si>
  <si>
    <t>ОПОРА SF-21а-70</t>
  </si>
  <si>
    <t>4550-50.362159.021-070</t>
  </si>
  <si>
    <t>4550-50.362159.021-067</t>
  </si>
  <si>
    <t>6</t>
  </si>
  <si>
    <t xml:space="preserve"> -</t>
  </si>
  <si>
    <t>Кница 6х90х90</t>
  </si>
  <si>
    <t>Лист 6х400х200</t>
  </si>
  <si>
    <t>Лист 6х410х200</t>
  </si>
  <si>
    <t>Лист 6х450х300</t>
  </si>
  <si>
    <t>Лист 6х200х150</t>
  </si>
  <si>
    <t>Лист 6х320х200</t>
  </si>
  <si>
    <t>Лист 6х320х300</t>
  </si>
  <si>
    <t>Лист 8х200х120</t>
  </si>
  <si>
    <t>Труба 60x6 L = 280</t>
  </si>
  <si>
    <t>Труба 60x6 L = 475</t>
  </si>
  <si>
    <t>Труба 60x6 L = 1675</t>
  </si>
  <si>
    <t>Труба 60x6 L = 220</t>
  </si>
  <si>
    <t>Труба 80x6 L = 100</t>
  </si>
  <si>
    <t>Труба 80x6 L = 290</t>
  </si>
  <si>
    <t>Труба 80x6 L = 450</t>
  </si>
  <si>
    <t>Труба 80x6 L =615</t>
  </si>
  <si>
    <t>Труба 80x6 L = 1030</t>
  </si>
  <si>
    <t>Труба 100х6 L = 452</t>
  </si>
  <si>
    <t>Труба 100х6 L = 683</t>
  </si>
  <si>
    <t>Труба 100х6 L = 1440</t>
  </si>
  <si>
    <t>Труба 100х6 L = 435</t>
  </si>
  <si>
    <t>Труба 100х6 L = 550</t>
  </si>
  <si>
    <t>Труба 100х6 L = 1700</t>
  </si>
  <si>
    <t>Уголок 6х63х63 L=397</t>
  </si>
  <si>
    <t>Уголок 6х80х80 L=500</t>
  </si>
  <si>
    <t>Уголок 6х63х63 L=317</t>
  </si>
  <si>
    <t>Швеллер 16П ГОСТ 8240-97</t>
  </si>
  <si>
    <t>Швеллер 12П  L = 370</t>
  </si>
  <si>
    <t>Швеллер 12П  L = 1150</t>
  </si>
  <si>
    <t>Швеллер 12П  L = 1250</t>
  </si>
  <si>
    <t>ОПОРА SF-18-58</t>
  </si>
  <si>
    <t>4550-50.363159.005-058</t>
  </si>
  <si>
    <t>ОПОРА SF-18-17</t>
  </si>
  <si>
    <t>4550-50.362159.005-017</t>
  </si>
  <si>
    <t>4550-50.362159.005-060</t>
  </si>
  <si>
    <t>ОПОРА SF-18-60</t>
  </si>
  <si>
    <t>4550-50.362159.005-091</t>
  </si>
  <si>
    <t>ОПОРА SF-18-91</t>
  </si>
  <si>
    <t>4550-50.362159.005-112</t>
  </si>
  <si>
    <t>ОПОРА SF-18-112</t>
  </si>
  <si>
    <t>4550-50.362159.005-115</t>
  </si>
  <si>
    <t>ОПОРА SF-18-115</t>
  </si>
  <si>
    <t>ОПОРА SF-21-01</t>
  </si>
  <si>
    <t>4550-50.362159.020-001</t>
  </si>
  <si>
    <t>4550-50.362159.020-005</t>
  </si>
  <si>
    <t>ОПОРА SF-21-05</t>
  </si>
  <si>
    <t>4550-50.362159.020-006</t>
  </si>
  <si>
    <t>ОПОРА SF-21-06</t>
  </si>
  <si>
    <t>4550-50.362159.020-007</t>
  </si>
  <si>
    <t>ОПОРА SF-21-07</t>
  </si>
  <si>
    <t>4550-50.362159.020-011</t>
  </si>
  <si>
    <t>ОПОРА SF-21-11</t>
  </si>
  <si>
    <t>4550-50.362159.020-014</t>
  </si>
  <si>
    <t>ОПОРА SF-21-14</t>
  </si>
  <si>
    <t>4550-50.362159.020-015</t>
  </si>
  <si>
    <t>ОПОРА SF-21-15</t>
  </si>
  <si>
    <t>ОПОРА SF-21-28</t>
  </si>
  <si>
    <t>4550-50.362159.020-028</t>
  </si>
  <si>
    <t>4550-50.362159.020-034</t>
  </si>
  <si>
    <t>4550-50.362159.020-037</t>
  </si>
  <si>
    <t>ОПОРА SF-21-34</t>
  </si>
  <si>
    <t>ОПОРА SF-21-37</t>
  </si>
  <si>
    <t>4550-50.362159.020-044</t>
  </si>
  <si>
    <t>4550-50.362159.020-050</t>
  </si>
  <si>
    <t>ОПОРА SF-21-44</t>
  </si>
  <si>
    <t>ОПОРА SF-21-50</t>
  </si>
  <si>
    <t>ОПОРА SF-21а-25</t>
  </si>
  <si>
    <t>4550-50.362159.021-025</t>
  </si>
  <si>
    <t>4550-50.362159.021-028</t>
  </si>
  <si>
    <t>ОПОРА SF-21а-28</t>
  </si>
  <si>
    <t>ОПОРА SF-21а-29</t>
  </si>
  <si>
    <t>4550-50.362159.021-029</t>
  </si>
  <si>
    <t>4550-50.362159.021-050</t>
  </si>
  <si>
    <t>ОПОРА SF-21а-50</t>
  </si>
  <si>
    <t>4550-50.362159.021-084</t>
  </si>
  <si>
    <t>ОПОРА SF-21а-84</t>
  </si>
  <si>
    <t>ОПОРА SF-28-01</t>
  </si>
  <si>
    <t>4550-50.362159.055-001</t>
  </si>
  <si>
    <t>Уголок 6х80х80 L=190</t>
  </si>
  <si>
    <t>Полособульб 10б L=289</t>
  </si>
  <si>
    <t>Уголок 6х63х63 L=986</t>
  </si>
  <si>
    <t>Кница 6х140х50</t>
  </si>
  <si>
    <t>Уголок 6х80х80 L=570</t>
  </si>
  <si>
    <t>Кница 10х185х180</t>
  </si>
  <si>
    <t>Лист 10х260х140</t>
  </si>
  <si>
    <t>Лист 10х360х220</t>
  </si>
  <si>
    <t>Бракета 8х130х150</t>
  </si>
  <si>
    <t>Кница 8х80х120</t>
  </si>
  <si>
    <t>Кница 8х100х138</t>
  </si>
  <si>
    <t>Швеллер 10П ГОСТ 8240-97</t>
  </si>
  <si>
    <t>Швеллер 14П ГОСТ 8240-97</t>
  </si>
  <si>
    <t>Швеллер 14П  L = 1236</t>
  </si>
  <si>
    <t>4550-50.362159.005-089</t>
  </si>
  <si>
    <t>ОПОРА SF-18-89</t>
  </si>
  <si>
    <t xml:space="preserve">  -</t>
  </si>
  <si>
    <t>Труба 100x6 L = 1660</t>
  </si>
  <si>
    <t>Труба 120x6 L = 625</t>
  </si>
  <si>
    <t>Труба 120x6 L = 478</t>
  </si>
  <si>
    <t>Лист 10  ГОСТ 19903-74</t>
  </si>
  <si>
    <t>РС D36 Правила РС ГОСТ Р 52927-2008</t>
  </si>
  <si>
    <t xml:space="preserve">Исполь. поз 473 </t>
  </si>
  <si>
    <t>Лист 10х160х300</t>
  </si>
  <si>
    <t>Кница 10х140х300</t>
  </si>
  <si>
    <t>Труба 100х6 Lзаг = 900</t>
  </si>
  <si>
    <t>Швеллер 12П  L = 100</t>
  </si>
  <si>
    <t>Бракета 4х40х192</t>
  </si>
  <si>
    <t>Кница 6х50х150</t>
  </si>
  <si>
    <t>Кница 8х135х250</t>
  </si>
  <si>
    <t>Кница 8х150х250</t>
  </si>
  <si>
    <t>Кница 8х200х150</t>
  </si>
  <si>
    <t>Лист 10х100х594</t>
  </si>
  <si>
    <t>Труба 60x6 L = 190</t>
  </si>
  <si>
    <t>Труба 80x6 L = 550</t>
  </si>
  <si>
    <t>Труба 80x6 L = 564</t>
  </si>
  <si>
    <t>Труба 100x6 Lзаг = 480</t>
  </si>
  <si>
    <t>Труба 100х6 L = 31800</t>
  </si>
  <si>
    <t>Труба 100х6 L = 1850</t>
  </si>
  <si>
    <t>Лист 10х75х100</t>
  </si>
  <si>
    <t>Лист 10х100х150</t>
  </si>
  <si>
    <t>Уголок 100х100х6,5 ГОСТ 8509-93</t>
  </si>
  <si>
    <t>Уголок 100х100х6,5 L=200</t>
  </si>
  <si>
    <t>Уголок 100х100х6,5 L=250</t>
  </si>
  <si>
    <t>Уголок 100х100х6,5 L=300</t>
  </si>
  <si>
    <t>Уголок 100х100х6,5 L=330</t>
  </si>
  <si>
    <t>Уголок 100х100х6,5 L=350</t>
  </si>
  <si>
    <t>Уголок 100х100х6,5 L=470</t>
  </si>
  <si>
    <t>Уголок 6х63х63 Lзаг=407</t>
  </si>
  <si>
    <t>Уголок 6х63х63 Lзаг=350</t>
  </si>
  <si>
    <t>Уголок 6х63х63 Lзаг=823</t>
  </si>
  <si>
    <t>Уголок 6х80х80 L=1194</t>
  </si>
  <si>
    <t>Уголок 6х80х80 Lзаг=227</t>
  </si>
  <si>
    <t>Уголок 6х80х80 Lзаг=430</t>
  </si>
  <si>
    <t>Уголок 6х80х80 Lзаг=300</t>
  </si>
  <si>
    <t>Уголок 6х80х80 Lзаг=380</t>
  </si>
  <si>
    <t>Уголок 6х80х80 Lзаг=450</t>
  </si>
  <si>
    <t>Швеллер 10П  L = 370</t>
  </si>
  <si>
    <t>Полособульб 10б L=580</t>
  </si>
  <si>
    <t>Полособульб 10б L=600</t>
  </si>
  <si>
    <t>Полособульб 10б L=294</t>
  </si>
  <si>
    <t>Полособульб 10б L=588</t>
  </si>
  <si>
    <t>Полособульб 10б L=493</t>
  </si>
  <si>
    <t>Полособульб 10б L=595</t>
  </si>
  <si>
    <t>Полособульб 14б L=594</t>
  </si>
  <si>
    <t>Труба 100x6 L = 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</si>
</sst>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6"/>
      <name val="Times New Roman Cyr"/>
      <family val="1"/>
      <charset val="204"/>
    </font>
    <font>
      <sz val="11"/>
      <name val="Arial"/>
      <family val="2"/>
      <charset val="204"/>
    </font>
    <font>
      <i/>
      <sz val="12"/>
      <color theme="1"/>
      <name val="GOST 2.304 type A"/>
      <family val="2"/>
      <charset val="204"/>
    </font>
    <font>
      <i/>
      <sz val="11"/>
      <color theme="1"/>
      <name val="GOST 2.304 type A"/>
      <family val="2"/>
      <charset val="204"/>
    </font>
    <font>
      <sz val="8"/>
      <name val="Arial"/>
      <family val="2"/>
      <charset val="204"/>
    </font>
    <font>
      <i/>
      <sz val="10"/>
      <name val="Arial"/>
      <family val="2"/>
      <charset val="204"/>
    </font>
    <font>
      <i/>
      <sz val="12"/>
      <name val="Arial"/>
      <family val="2"/>
      <charset val="204"/>
    </font>
    <font>
      <i/>
      <sz val="16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  <font>
      <i/>
      <sz val="7"/>
      <name val="Arial"/>
      <family val="2"/>
      <charset val="204"/>
    </font>
    <font>
      <sz val="12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GOST 2.304 type A"/>
      <family val="2"/>
      <charset val="204"/>
    </font>
    <font>
      <sz val="9"/>
      <color theme="1"/>
      <name val="GOST 2.304 type A"/>
      <family val="2"/>
      <charset val="204"/>
    </font>
    <font>
      <sz val="8"/>
      <color theme="1"/>
      <name val="GOST 2.304 type A"/>
      <family val="2"/>
      <charset val="204"/>
    </font>
    <font>
      <sz val="10"/>
      <color theme="1"/>
      <name val="GOST 2.304 type A"/>
      <family val="2"/>
      <charset val="204"/>
    </font>
    <font>
      <i/>
      <sz val="11"/>
      <color rgb="FF000000"/>
      <name val="GOST 2.304 type A"/>
      <family val="2"/>
      <charset val="204"/>
    </font>
    <font>
      <sz val="10"/>
      <color rgb="FF333333"/>
      <name val="Consolas"/>
      <family val="3"/>
      <charset val="204"/>
    </font>
    <font>
      <b/>
      <u/>
      <sz val="11"/>
      <color theme="1"/>
      <name val="GOST 2.304 type A"/>
      <family val="2"/>
      <charset val="204"/>
    </font>
    <font>
      <sz val="12"/>
      <color theme="1"/>
      <name val="GOST 2.304 type 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GOST 2.304 type A"/>
      <family val="2"/>
      <charset val="204"/>
    </font>
    <font>
      <b/>
      <sz val="12"/>
      <color theme="1"/>
      <name val="GOST 2.304 type A"/>
      <family val="2"/>
      <charset val="204"/>
    </font>
    <font>
      <b/>
      <sz val="10"/>
      <color theme="1"/>
      <name val="GOST 2.304 type A"/>
      <family val="2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9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/>
    <xf numFmtId="164" fontId="5" fillId="0" borderId="0" xfId="1" applyNumberFormat="1" applyFont="1" applyBorder="1" applyAlignment="1"/>
    <xf numFmtId="0" fontId="5" fillId="0" borderId="0" xfId="1" applyFont="1" applyBorder="1" applyAlignment="1"/>
    <xf numFmtId="2" fontId="5" fillId="0" borderId="0" xfId="1" applyNumberFormat="1" applyFont="1" applyBorder="1" applyAlignment="1"/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/>
    </xf>
    <xf numFmtId="0" fontId="8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Continuous"/>
    </xf>
    <xf numFmtId="2" fontId="3" fillId="0" borderId="0" xfId="1" applyNumberFormat="1" applyFont="1" applyBorder="1"/>
    <xf numFmtId="49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fill"/>
    </xf>
    <xf numFmtId="164" fontId="5" fillId="0" borderId="0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0" fontId="9" fillId="0" borderId="0" xfId="1" applyFont="1" applyBorder="1"/>
    <xf numFmtId="0" fontId="12" fillId="0" borderId="0" xfId="1" quotePrefix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49" fontId="14" fillId="0" borderId="0" xfId="1" applyNumberFormat="1" applyFont="1" applyBorder="1" applyAlignment="1">
      <alignment horizontal="left"/>
    </xf>
    <xf numFmtId="0" fontId="15" fillId="0" borderId="0" xfId="1" applyFont="1" applyBorder="1" applyAlignment="1"/>
    <xf numFmtId="0" fontId="13" fillId="0" borderId="0" xfId="1" applyFont="1" applyBorder="1"/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12" fillId="0" borderId="0" xfId="1" applyFont="1" applyBorder="1"/>
    <xf numFmtId="0" fontId="17" fillId="0" borderId="0" xfId="1" applyFont="1" applyBorder="1" applyAlignment="1">
      <alignment vertical="center"/>
    </xf>
    <xf numFmtId="49" fontId="14" fillId="0" borderId="0" xfId="1" applyNumberFormat="1" applyFont="1" applyBorder="1"/>
    <xf numFmtId="0" fontId="3" fillId="0" borderId="0" xfId="1" applyFont="1" applyBorder="1" applyAlignment="1"/>
    <xf numFmtId="0" fontId="20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3" fillId="0" borderId="0" xfId="1" applyFont="1" applyBorder="1" applyAlignment="1">
      <alignment vertical="top"/>
    </xf>
    <xf numFmtId="49" fontId="18" fillId="0" borderId="12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0" fontId="23" fillId="0" borderId="0" xfId="0" applyFont="1"/>
    <xf numFmtId="49" fontId="18" fillId="0" borderId="15" xfId="0" applyNumberFormat="1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1" fontId="18" fillId="0" borderId="11" xfId="0" applyNumberFormat="1" applyFont="1" applyBorder="1" applyAlignment="1">
      <alignment horizontal="center" vertical="center" wrapText="1"/>
    </xf>
    <xf numFmtId="1" fontId="18" fillId="0" borderId="9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2" fontId="18" fillId="0" borderId="10" xfId="0" applyNumberFormat="1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8" fillId="0" borderId="15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49" fontId="18" fillId="0" borderId="19" xfId="0" applyNumberFormat="1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1" fontId="25" fillId="0" borderId="10" xfId="0" applyNumberFormat="1" applyFont="1" applyBorder="1" applyAlignment="1">
      <alignment horizontal="center" vertical="center" wrapText="1"/>
    </xf>
    <xf numFmtId="2" fontId="25" fillId="0" borderId="10" xfId="0" applyNumberFormat="1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23" xfId="0" applyNumberFormat="1" applyFont="1" applyBorder="1" applyAlignment="1">
      <alignment horizontal="center" vertical="center" wrapText="1"/>
    </xf>
    <xf numFmtId="1" fontId="18" fillId="0" borderId="21" xfId="0" applyNumberFormat="1" applyFont="1" applyBorder="1" applyAlignment="1">
      <alignment horizontal="center" vertical="center" wrapText="1"/>
    </xf>
    <xf numFmtId="2" fontId="18" fillId="0" borderId="21" xfId="0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1" fontId="25" fillId="0" borderId="25" xfId="0" applyNumberFormat="1" applyFont="1" applyBorder="1" applyAlignment="1">
      <alignment horizontal="center" vertical="center" wrapText="1"/>
    </xf>
    <xf numFmtId="2" fontId="25" fillId="0" borderId="25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2" fontId="27" fillId="0" borderId="10" xfId="0" applyNumberFormat="1" applyFont="1" applyBorder="1" applyAlignment="1">
      <alignment horizontal="center" vertical="center" wrapText="1"/>
    </xf>
    <xf numFmtId="2" fontId="27" fillId="0" borderId="12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/>
    </xf>
    <xf numFmtId="0" fontId="9" fillId="0" borderId="0" xfId="1" applyFont="1" applyBorder="1"/>
    <xf numFmtId="0" fontId="12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/>
    </xf>
    <xf numFmtId="0" fontId="12" fillId="0" borderId="0" xfId="1" applyFont="1" applyBorder="1"/>
    <xf numFmtId="0" fontId="16" fillId="0" borderId="0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2" fontId="18" fillId="0" borderId="12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2" fontId="27" fillId="0" borderId="9" xfId="0" applyNumberFormat="1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 wrapText="1"/>
    </xf>
    <xf numFmtId="2" fontId="18" fillId="0" borderId="15" xfId="0" applyNumberFormat="1" applyFont="1" applyBorder="1" applyAlignment="1">
      <alignment horizontal="center" vertical="center" wrapText="1"/>
    </xf>
    <xf numFmtId="2" fontId="18" fillId="0" borderId="20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2" fontId="18" fillId="0" borderId="21" xfId="0" applyNumberFormat="1" applyFont="1" applyBorder="1" applyAlignment="1">
      <alignment horizontal="center" vertical="center" wrapText="1"/>
    </xf>
    <xf numFmtId="2" fontId="29" fillId="0" borderId="9" xfId="0" applyNumberFormat="1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10716</xdr:colOff>
      <xdr:row>3</xdr:row>
      <xdr:rowOff>126353</xdr:rowOff>
    </xdr:from>
    <xdr:to>
      <xdr:col>16</xdr:col>
      <xdr:colOff>180028</xdr:colOff>
      <xdr:row>34</xdr:row>
      <xdr:rowOff>157870</xdr:rowOff>
    </xdr:to>
    <xdr:grpSp>
      <xdr:nvGrpSpPr>
        <xdr:cNvPr id="2" name="Группа 1"/>
        <xdr:cNvGrpSpPr/>
      </xdr:nvGrpSpPr>
      <xdr:grpSpPr>
        <a:xfrm>
          <a:off x="10716" y="557049"/>
          <a:ext cx="10290660" cy="6806691"/>
          <a:chOff x="10641" y="554978"/>
          <a:chExt cx="10284964" cy="6708542"/>
        </a:xfrm>
      </xdr:grpSpPr>
      <xdr:cxnSp macro="">
        <xdr:nvCxnSpPr>
          <xdr:cNvPr id="3" name="Прямая соединительная линия 2"/>
          <xdr:cNvCxnSpPr/>
        </xdr:nvCxnSpPr>
        <xdr:spPr>
          <a:xfrm flipH="1">
            <a:off x="10288452" y="558839"/>
            <a:ext cx="0" cy="669390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Прямая соединительная линия 3"/>
          <xdr:cNvCxnSpPr/>
        </xdr:nvCxnSpPr>
        <xdr:spPr>
          <a:xfrm flipH="1" flipV="1">
            <a:off x="15070" y="7263280"/>
            <a:ext cx="1027714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/>
          <xdr:cNvCxnSpPr/>
        </xdr:nvCxnSpPr>
        <xdr:spPr>
          <a:xfrm flipH="1" flipV="1">
            <a:off x="10641" y="554978"/>
            <a:ext cx="1028496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10675</xdr:colOff>
      <xdr:row>0</xdr:row>
      <xdr:rowOff>0</xdr:rowOff>
    </xdr:from>
    <xdr:to>
      <xdr:col>0</xdr:col>
      <xdr:colOff>10675</xdr:colOff>
      <xdr:row>35</xdr:row>
      <xdr:rowOff>11594</xdr:rowOff>
    </xdr:to>
    <xdr:cxnSp macro="">
      <xdr:nvCxnSpPr>
        <xdr:cNvPr id="6" name="Прямая соединительная линия 5"/>
        <xdr:cNvCxnSpPr/>
      </xdr:nvCxnSpPr>
      <xdr:spPr>
        <a:xfrm flipH="1">
          <a:off x="10675" y="0"/>
          <a:ext cx="0" cy="73267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10768</xdr:colOff>
      <xdr:row>0</xdr:row>
      <xdr:rowOff>0</xdr:rowOff>
    </xdr:from>
    <xdr:to>
      <xdr:col>10</xdr:col>
      <xdr:colOff>227111</xdr:colOff>
      <xdr:row>3</xdr:row>
      <xdr:rowOff>137162</xdr:rowOff>
    </xdr:to>
    <xdr:grpSp>
      <xdr:nvGrpSpPr>
        <xdr:cNvPr id="7" name="Группа 6"/>
        <xdr:cNvGrpSpPr/>
      </xdr:nvGrpSpPr>
      <xdr:grpSpPr>
        <a:xfrm>
          <a:off x="10768" y="0"/>
          <a:ext cx="6825865" cy="567858"/>
          <a:chOff x="1" y="1"/>
          <a:chExt cx="5274118" cy="565787"/>
        </a:xfrm>
      </xdr:grpSpPr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9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0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1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2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5254913" y="9898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991093" y="9806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3081949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H="1" flipV="1">
            <a:off x="2171291" y="9806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Прямая соединительная линия 18"/>
          <xdr:cNvCxnSpPr/>
        </xdr:nvCxnSpPr>
        <xdr:spPr>
          <a:xfrm flipH="1" flipV="1">
            <a:off x="896371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180474</xdr:colOff>
      <xdr:row>15</xdr:row>
      <xdr:rowOff>142566</xdr:rowOff>
    </xdr:from>
    <xdr:to>
      <xdr:col>17</xdr:col>
      <xdr:colOff>272808</xdr:colOff>
      <xdr:row>34</xdr:row>
      <xdr:rowOff>160702</xdr:rowOff>
    </xdr:to>
    <xdr:grpSp>
      <xdr:nvGrpSpPr>
        <xdr:cNvPr id="20" name="group_1"/>
        <xdr:cNvGrpSpPr/>
      </xdr:nvGrpSpPr>
      <xdr:grpSpPr>
        <a:xfrm>
          <a:off x="3568061" y="4192762"/>
          <a:ext cx="7016595" cy="3173810"/>
          <a:chOff x="3581322" y="4128244"/>
          <a:chExt cx="6997959" cy="3154830"/>
        </a:xfrm>
      </xdr:grpSpPr>
      <xdr:sp macro="" textlink="">
        <xdr:nvSpPr>
          <xdr:cNvPr id="21" name="TextBox 20"/>
          <xdr:cNvSpPr txBox="1"/>
        </xdr:nvSpPr>
        <xdr:spPr bwMode="auto">
          <a:xfrm>
            <a:off x="8486775" y="63912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Литера</a:t>
            </a:r>
          </a:p>
        </xdr:txBody>
      </xdr:sp>
      <xdr:sp macro="" textlink="">
        <xdr:nvSpPr>
          <xdr:cNvPr id="22" name="Шифр_документа"/>
          <xdr:cNvSpPr txBox="1"/>
        </xdr:nvSpPr>
        <xdr:spPr bwMode="auto">
          <a:xfrm>
            <a:off x="5964934" y="5816652"/>
            <a:ext cx="4322066" cy="557388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3" name="Прямая соединительная линия 22"/>
          <xdr:cNvCxnSpPr/>
        </xdr:nvCxnSpPr>
        <xdr:spPr>
          <a:xfrm flipH="1">
            <a:off x="5962650" y="5829300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4" name="Группа 64"/>
          <xdr:cNvGrpSpPr>
            <a:grpSpLocks/>
          </xdr:cNvGrpSpPr>
        </xdr:nvGrpSpPr>
        <xdr:grpSpPr bwMode="auto">
          <a:xfrm>
            <a:off x="3581322" y="6177472"/>
            <a:ext cx="2357392" cy="189525"/>
            <a:chOff x="3514263" y="6791218"/>
            <a:chExt cx="2267598" cy="182681"/>
          </a:xfrm>
        </xdr:grpSpPr>
        <xdr:sp macro="" textlink="">
          <xdr:nvSpPr>
            <xdr:cNvPr id="71" name="TextBox 70"/>
            <xdr:cNvSpPr txBox="1"/>
          </xdr:nvSpPr>
          <xdr:spPr>
            <a:xfrm>
              <a:off x="3514263" y="6796918"/>
              <a:ext cx="346288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72" name="TextBox 71"/>
            <xdr:cNvSpPr txBox="1"/>
          </xdr:nvSpPr>
          <xdr:spPr>
            <a:xfrm>
              <a:off x="4216544" y="6795339"/>
              <a:ext cx="7077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4847378" y="6800399"/>
              <a:ext cx="5194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4" name="TextBox 73"/>
            <xdr:cNvSpPr txBox="1"/>
          </xdr:nvSpPr>
          <xdr:spPr>
            <a:xfrm>
              <a:off x="5406997" y="6791218"/>
              <a:ext cx="374864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</xdr:grpSp>
      <xdr:sp macro="" textlink="">
        <xdr:nvSpPr>
          <xdr:cNvPr id="25" name="Кол_листов"/>
          <xdr:cNvSpPr txBox="1"/>
        </xdr:nvSpPr>
        <xdr:spPr bwMode="auto">
          <a:xfrm>
            <a:off x="9606751" y="6581776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 i="1">
                <a:latin typeface="GOST 2.304 type A" panose="020B0500000000000000" pitchFamily="34" charset="0"/>
                <a:cs typeface="Arial" pitchFamily="34" charset="0"/>
              </a:rPr>
              <a:t>3</a:t>
            </a:r>
            <a:r>
              <a:rPr lang="ru-RU" sz="1100" i="1">
                <a:latin typeface="GOST 2.304 type A" panose="020B0500000000000000" pitchFamily="34" charset="0"/>
                <a:cs typeface="Arial" pitchFamily="34" charset="0"/>
              </a:rPr>
              <a:t>5</a:t>
            </a:r>
          </a:p>
        </xdr:txBody>
      </xdr:sp>
      <xdr:sp macro="" textlink="">
        <xdr:nvSpPr>
          <xdr:cNvPr id="27" name="Шифр_по_СТП"/>
          <xdr:cNvSpPr txBox="1"/>
        </xdr:nvSpPr>
        <xdr:spPr bwMode="auto">
          <a:xfrm>
            <a:off x="5943081" y="5538494"/>
            <a:ext cx="4636200" cy="29766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8" name="Прямая соединительная линия 27"/>
          <xdr:cNvCxnSpPr/>
        </xdr:nvCxnSpPr>
        <xdr:spPr>
          <a:xfrm flipH="1">
            <a:off x="3620596" y="5831029"/>
            <a:ext cx="0" cy="1439995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3915048" y="5831852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4296073" y="5828471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5053982" y="5837328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5963081" y="5546500"/>
            <a:ext cx="0" cy="28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5961885" y="5829328"/>
            <a:ext cx="432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5956026" y="5540683"/>
            <a:ext cx="4320000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3619500" y="6010275"/>
            <a:ext cx="2340000" cy="0"/>
          </a:xfrm>
          <a:prstGeom prst="line">
            <a:avLst/>
          </a:prstGeom>
          <a:ln w="1270">
            <a:solidFill>
              <a:schemeClr val="dk1">
                <a:shade val="95000"/>
                <a:satMod val="10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5534025" y="5829300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TextBox 36"/>
          <xdr:cNvSpPr txBox="1"/>
        </xdr:nvSpPr>
        <xdr:spPr bwMode="auto">
          <a:xfrm>
            <a:off x="3936560" y="6181725"/>
            <a:ext cx="36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Лист</a:t>
            </a:r>
          </a:p>
        </xdr:txBody>
      </xdr:sp>
      <xdr:cxnSp macro="">
        <xdr:nvCxnSpPr>
          <xdr:cNvPr id="38" name="Прямая соединительная линия 37"/>
          <xdr:cNvCxnSpPr/>
        </xdr:nvCxnSpPr>
        <xdr:spPr>
          <a:xfrm flipH="1">
            <a:off x="3629025" y="619125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/>
          <xdr:cNvCxnSpPr/>
        </xdr:nvCxnSpPr>
        <xdr:spPr>
          <a:xfrm flipH="1">
            <a:off x="3619500" y="6381750"/>
            <a:ext cx="666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/>
          <xdr:cNvCxnSpPr/>
        </xdr:nvCxnSpPr>
        <xdr:spPr>
          <a:xfrm flipH="1">
            <a:off x="5962650" y="636270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Прямая соединительная линия 40"/>
          <xdr:cNvCxnSpPr/>
        </xdr:nvCxnSpPr>
        <xdr:spPr>
          <a:xfrm flipH="1">
            <a:off x="8486775" y="65722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Прямая соединительная линия 41"/>
          <xdr:cNvCxnSpPr/>
        </xdr:nvCxnSpPr>
        <xdr:spPr>
          <a:xfrm flipH="1">
            <a:off x="8486775" y="67627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Прямая соединительная линия 42"/>
          <xdr:cNvCxnSpPr/>
        </xdr:nvCxnSpPr>
        <xdr:spPr>
          <a:xfrm flipH="1">
            <a:off x="8477250" y="638175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Прямая соединительная линия 43"/>
          <xdr:cNvCxnSpPr/>
        </xdr:nvCxnSpPr>
        <xdr:spPr>
          <a:xfrm flipH="1">
            <a:off x="9039225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Прямая соединительная линия 44"/>
          <xdr:cNvCxnSpPr/>
        </xdr:nvCxnSpPr>
        <xdr:spPr>
          <a:xfrm flipH="1">
            <a:off x="3619500" y="65627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Прямая соединительная линия 45"/>
          <xdr:cNvCxnSpPr/>
        </xdr:nvCxnSpPr>
        <xdr:spPr>
          <a:xfrm flipH="1">
            <a:off x="9601200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 bwMode="auto">
          <a:xfrm>
            <a:off x="9601200" y="6372225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Листов</a:t>
            </a:r>
          </a:p>
        </xdr:txBody>
      </xdr:sp>
      <xdr:sp macro="" textlink="">
        <xdr:nvSpPr>
          <xdr:cNvPr id="48" name="Статус"/>
          <xdr:cNvSpPr txBox="1"/>
        </xdr:nvSpPr>
        <xdr:spPr bwMode="auto">
          <a:xfrm>
            <a:off x="8486775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</a:t>
            </a:r>
          </a:p>
        </xdr:txBody>
      </xdr:sp>
      <xdr:sp macro="" textlink="">
        <xdr:nvSpPr>
          <xdr:cNvPr id="49" name="Н_Листа"/>
          <xdr:cNvSpPr txBox="1"/>
        </xdr:nvSpPr>
        <xdr:spPr bwMode="auto">
          <a:xfrm>
            <a:off x="9048750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</a:t>
            </a:r>
          </a:p>
        </xdr:txBody>
      </xdr:sp>
      <xdr:cxnSp macro="">
        <xdr:nvCxnSpPr>
          <xdr:cNvPr id="50" name="Прямая соединительная линия 49"/>
          <xdr:cNvCxnSpPr/>
        </xdr:nvCxnSpPr>
        <xdr:spPr>
          <a:xfrm flipH="1">
            <a:off x="3619500" y="6743700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H="1">
            <a:off x="3619500" y="692467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/>
          <xdr:cNvCxnSpPr/>
        </xdr:nvCxnSpPr>
        <xdr:spPr>
          <a:xfrm flipH="1">
            <a:off x="3619500" y="70961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TextBox 52"/>
          <xdr:cNvSpPr txBox="1"/>
        </xdr:nvSpPr>
        <xdr:spPr bwMode="auto">
          <a:xfrm>
            <a:off x="8486776" y="6772275"/>
            <a:ext cx="1790700" cy="468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4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ООО</a:t>
            </a:r>
            <a:r>
              <a:rPr lang="ru-RU" sz="14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"ГСИ-Гипрокаучук"</a:t>
            </a:r>
            <a:endParaRPr lang="ru-RU" sz="14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54" name="Наименование_изделия"/>
          <xdr:cNvSpPr txBox="1"/>
        </xdr:nvSpPr>
        <xdr:spPr bwMode="auto">
          <a:xfrm>
            <a:off x="5972174" y="6410826"/>
            <a:ext cx="2505490" cy="788637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indent="0" algn="ctr">
              <a:spcAft>
                <a:spcPts val="300"/>
              </a:spcAft>
            </a:pPr>
            <a:r>
              <a:rPr lang="ru-RU" sz="140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Вспомогательный буровой модуль. Крепления трубопроводов. Подвесные опоры. Крепления вдоль переборок.</a:t>
            </a:r>
          </a:p>
        </xdr:txBody>
      </xdr:sp>
      <xdr:sp macro="" textlink="">
        <xdr:nvSpPr>
          <xdr:cNvPr id="55" name="дата1"/>
          <xdr:cNvSpPr txBox="1"/>
        </xdr:nvSpPr>
        <xdr:spPr bwMode="auto">
          <a:xfrm>
            <a:off x="5556789" y="6381749"/>
            <a:ext cx="489682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21.02.17</a:t>
            </a:r>
          </a:p>
        </xdr:txBody>
      </xdr:sp>
      <xdr:sp macro="" textlink="">
        <xdr:nvSpPr>
          <xdr:cNvPr id="56" name="дата2"/>
          <xdr:cNvSpPr txBox="1"/>
        </xdr:nvSpPr>
        <xdr:spPr bwMode="auto">
          <a:xfrm>
            <a:off x="5538868" y="6562724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57" name="дата3"/>
          <xdr:cNvSpPr txBox="1"/>
        </xdr:nvSpPr>
        <xdr:spPr bwMode="auto">
          <a:xfrm>
            <a:off x="5544841" y="674369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21.02.17</a:t>
            </a:r>
          </a:p>
        </xdr:txBody>
      </xdr:sp>
      <xdr:sp macro="" textlink="">
        <xdr:nvSpPr>
          <xdr:cNvPr id="58" name="дата4"/>
          <xdr:cNvSpPr txBox="1"/>
        </xdr:nvSpPr>
        <xdr:spPr bwMode="auto">
          <a:xfrm>
            <a:off x="5544842" y="691514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21.02.17</a:t>
            </a:r>
          </a:p>
        </xdr:txBody>
      </xdr:sp>
      <xdr:sp macro="" textlink="">
        <xdr:nvSpPr>
          <xdr:cNvPr id="59" name="дата5"/>
          <xdr:cNvSpPr txBox="1"/>
        </xdr:nvSpPr>
        <xdr:spPr bwMode="auto">
          <a:xfrm>
            <a:off x="5550816" y="7102098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21.02.17</a:t>
            </a:r>
          </a:p>
        </xdr:txBody>
      </xdr:sp>
      <xdr:sp macro="" textlink="">
        <xdr:nvSpPr>
          <xdr:cNvPr id="60" name="TextBox 59"/>
          <xdr:cNvSpPr txBox="1"/>
        </xdr:nvSpPr>
        <xdr:spPr bwMode="auto">
          <a:xfrm>
            <a:off x="3634025" y="6381749"/>
            <a:ext cx="648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Разраб.</a:t>
            </a:r>
          </a:p>
        </xdr:txBody>
      </xdr:sp>
      <xdr:sp macro="" textlink="">
        <xdr:nvSpPr>
          <xdr:cNvPr id="61" name="Разработал"/>
          <xdr:cNvSpPr txBox="1"/>
        </xdr:nvSpPr>
        <xdr:spPr bwMode="auto">
          <a:xfrm>
            <a:off x="4310299" y="6391274"/>
            <a:ext cx="756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Глущук</a:t>
            </a:r>
          </a:p>
        </xdr:txBody>
      </xdr:sp>
      <xdr:sp macro="" textlink="">
        <xdr:nvSpPr>
          <xdr:cNvPr id="63" name="TextBox 62"/>
          <xdr:cNvSpPr txBox="1"/>
        </xdr:nvSpPr>
        <xdr:spPr bwMode="auto">
          <a:xfrm>
            <a:off x="3634025" y="6743700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Нач.</a:t>
            </a:r>
            <a:r>
              <a:rPr lang="ru-RU" sz="11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отд.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4" name="TextBox 63"/>
          <xdr:cNvSpPr txBox="1"/>
        </xdr:nvSpPr>
        <xdr:spPr bwMode="auto">
          <a:xfrm>
            <a:off x="3634025" y="6924675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Н. контр.</a:t>
            </a:r>
          </a:p>
        </xdr:txBody>
      </xdr:sp>
      <xdr:sp macro="" textlink="">
        <xdr:nvSpPr>
          <xdr:cNvPr id="65" name="TextBox 64"/>
          <xdr:cNvSpPr txBox="1"/>
        </xdr:nvSpPr>
        <xdr:spPr bwMode="auto">
          <a:xfrm>
            <a:off x="3642580" y="7096125"/>
            <a:ext cx="540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ГИП</a:t>
            </a:r>
          </a:p>
        </xdr:txBody>
      </xdr:sp>
      <xdr:sp macro="" textlink="">
        <xdr:nvSpPr>
          <xdr:cNvPr id="66" name="Проверил"/>
          <xdr:cNvSpPr txBox="1"/>
        </xdr:nvSpPr>
        <xdr:spPr bwMode="auto">
          <a:xfrm>
            <a:off x="4310300" y="6572250"/>
            <a:ext cx="756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7" name="Нач_отд"/>
          <xdr:cNvSpPr txBox="1"/>
        </xdr:nvSpPr>
        <xdr:spPr bwMode="auto">
          <a:xfrm>
            <a:off x="4305299" y="6743699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Лысенков</a:t>
            </a:r>
          </a:p>
        </xdr:txBody>
      </xdr:sp>
      <xdr:sp macro="" textlink="">
        <xdr:nvSpPr>
          <xdr:cNvPr id="68" name="Н_контр"/>
          <xdr:cNvSpPr txBox="1"/>
        </xdr:nvSpPr>
        <xdr:spPr bwMode="auto">
          <a:xfrm>
            <a:off x="4310300" y="692467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Добровольский</a:t>
            </a:r>
          </a:p>
        </xdr:txBody>
      </xdr:sp>
      <xdr:sp macro="" textlink="">
        <xdr:nvSpPr>
          <xdr:cNvPr id="69" name="Утвердил"/>
          <xdr:cNvSpPr txBox="1"/>
        </xdr:nvSpPr>
        <xdr:spPr bwMode="auto">
          <a:xfrm>
            <a:off x="4305300" y="709612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Лысенков</a:t>
            </a:r>
          </a:p>
        </xdr:txBody>
      </xdr:sp>
      <xdr:cxnSp macro="">
        <xdr:nvCxnSpPr>
          <xdr:cNvPr id="70" name="Прямая соединительная линия 69"/>
          <xdr:cNvCxnSpPr/>
        </xdr:nvCxnSpPr>
        <xdr:spPr>
          <a:xfrm flipH="1">
            <a:off x="3623530" y="582930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7" name="TextBox 76"/>
          <xdr:cNvSpPr txBox="1"/>
        </xdr:nvSpPr>
        <xdr:spPr bwMode="auto">
          <a:xfrm>
            <a:off x="9040481" y="6390629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134" name="дата1"/>
          <xdr:cNvSpPr txBox="1"/>
        </xdr:nvSpPr>
        <xdr:spPr bwMode="auto">
          <a:xfrm>
            <a:off x="9638088" y="4128244"/>
            <a:ext cx="619545" cy="21286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6</xdr:col>
      <xdr:colOff>428625</xdr:colOff>
      <xdr:row>31</xdr:row>
      <xdr:rowOff>19050</xdr:rowOff>
    </xdr:from>
    <xdr:to>
      <xdr:col>7</xdr:col>
      <xdr:colOff>133350</xdr:colOff>
      <xdr:row>32</xdr:row>
      <xdr:rowOff>47625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4800600" y="663892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261070</xdr:colOff>
      <xdr:row>26</xdr:row>
      <xdr:rowOff>83951</xdr:rowOff>
    </xdr:from>
    <xdr:to>
      <xdr:col>4</xdr:col>
      <xdr:colOff>468923</xdr:colOff>
      <xdr:row>28</xdr:row>
      <xdr:rowOff>89037</xdr:rowOff>
    </xdr:to>
    <xdr:sp macro="" textlink="">
      <xdr:nvSpPr>
        <xdr:cNvPr id="76" name="TextBox 75"/>
        <xdr:cNvSpPr txBox="1"/>
      </xdr:nvSpPr>
      <xdr:spPr bwMode="auto">
        <a:xfrm>
          <a:off x="3638782" y="6033413"/>
          <a:ext cx="207853" cy="180932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0" rIns="0" rtlCol="0" anchor="t">
          <a:noAutofit/>
        </a:bodyPr>
        <a:lstStyle/>
        <a:p>
          <a:pPr algn="l"/>
          <a:r>
            <a: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rPr>
            <a:t>а3</a:t>
          </a:r>
        </a:p>
      </xdr:txBody>
    </xdr:sp>
    <xdr:clientData/>
  </xdr:twoCellAnchor>
  <xdr:twoCellAnchor>
    <xdr:from>
      <xdr:col>4</xdr:col>
      <xdr:colOff>533401</xdr:colOff>
      <xdr:row>27</xdr:row>
      <xdr:rowOff>0</xdr:rowOff>
    </xdr:from>
    <xdr:to>
      <xdr:col>5</xdr:col>
      <xdr:colOff>205741</xdr:colOff>
      <xdr:row>28</xdr:row>
      <xdr:rowOff>96233</xdr:rowOff>
    </xdr:to>
    <xdr:sp macro="" textlink="">
      <xdr:nvSpPr>
        <xdr:cNvPr id="78" name="TextBox 77"/>
        <xdr:cNvSpPr txBox="1"/>
      </xdr:nvSpPr>
      <xdr:spPr bwMode="auto">
        <a:xfrm>
          <a:off x="3916681" y="6054090"/>
          <a:ext cx="377190" cy="183863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0" rIns="0" rtlCol="0" anchor="t">
          <a:noAutofit/>
        </a:bodyPr>
        <a:lstStyle/>
        <a:p>
          <a:pPr algn="l"/>
          <a:r>
            <a: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rPr>
            <a:t>Все.</a:t>
          </a:r>
        </a:p>
      </xdr:txBody>
    </xdr:sp>
    <xdr:clientData/>
  </xdr:twoCellAnchor>
  <xdr:twoCellAnchor>
    <xdr:from>
      <xdr:col>5</xdr:col>
      <xdr:colOff>217170</xdr:colOff>
      <xdr:row>27</xdr:row>
      <xdr:rowOff>19050</xdr:rowOff>
    </xdr:from>
    <xdr:to>
      <xdr:col>6</xdr:col>
      <xdr:colOff>257375</xdr:colOff>
      <xdr:row>28</xdr:row>
      <xdr:rowOff>115283</xdr:rowOff>
    </xdr:to>
    <xdr:sp macro="" textlink="">
      <xdr:nvSpPr>
        <xdr:cNvPr id="79" name="TextBox 78"/>
        <xdr:cNvSpPr txBox="1"/>
      </xdr:nvSpPr>
      <xdr:spPr bwMode="auto">
        <a:xfrm>
          <a:off x="4305300" y="6073140"/>
          <a:ext cx="649805" cy="183863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0" rIns="0" rtlCol="0" anchor="t">
          <a:noAutofit/>
        </a:bodyPr>
        <a:lstStyle/>
        <a:p>
          <a:pPr algn="l"/>
          <a:r>
            <a:rPr lang="ru-RU" sz="8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rPr>
            <a:t>4550-50.034.6752</a:t>
          </a:r>
        </a:p>
      </xdr:txBody>
    </xdr:sp>
    <xdr:clientData/>
  </xdr:twoCellAnchor>
  <xdr:twoCellAnchor>
    <xdr:from>
      <xdr:col>7</xdr:col>
      <xdr:colOff>228600</xdr:colOff>
      <xdr:row>27</xdr:row>
      <xdr:rowOff>3350</xdr:rowOff>
    </xdr:from>
    <xdr:to>
      <xdr:col>7</xdr:col>
      <xdr:colOff>604157</xdr:colOff>
      <xdr:row>28</xdr:row>
      <xdr:rowOff>99333</xdr:rowOff>
    </xdr:to>
    <xdr:sp macro="" textlink="">
      <xdr:nvSpPr>
        <xdr:cNvPr id="81" name="дата1"/>
        <xdr:cNvSpPr txBox="1"/>
      </xdr:nvSpPr>
      <xdr:spPr bwMode="auto">
        <a:xfrm>
          <a:off x="5526881" y="6016006"/>
          <a:ext cx="375557" cy="179327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0" rIns="0" rtlCol="0" anchor="t">
          <a:noAutofit/>
        </a:bodyPr>
        <a:lstStyle/>
        <a:p>
          <a:pPr algn="l"/>
          <a:r>
            <a:rPr lang="ru-RU" sz="10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rPr>
            <a:t>08</a:t>
          </a:r>
          <a:r>
            <a:rPr lang="en-US" sz="10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rPr>
            <a:t>.0</a:t>
          </a:r>
          <a:r>
            <a:rPr lang="ru-RU" sz="10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rPr>
            <a:t>6</a:t>
          </a:r>
          <a:r>
            <a:rPr lang="en-US" sz="10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rPr>
            <a:t>.17</a:t>
          </a:r>
          <a:endParaRPr lang="ru-RU" sz="1000" b="0" i="1" strike="noStrike">
            <a:solidFill>
              <a:srgbClr val="000000"/>
            </a:solidFill>
            <a:latin typeface="GOST 2.304 type A" panose="020B0500000000000000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388116</xdr:colOff>
      <xdr:row>24</xdr:row>
      <xdr:rowOff>257934</xdr:rowOff>
    </xdr:from>
    <xdr:to>
      <xdr:col>22</xdr:col>
      <xdr:colOff>3922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89659" y="6256779"/>
          <a:ext cx="6647923" cy="881636"/>
          <a:chOff x="3543411" y="6582534"/>
          <a:chExt cx="693399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43411" y="7051847"/>
            <a:ext cx="2489152" cy="387206"/>
            <a:chOff x="3518096" y="7309480"/>
            <a:chExt cx="2219696" cy="36424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18096" y="7309480"/>
              <a:ext cx="2193019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74671" y="7066626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40469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74713"/>
            <a:ext cx="2472023" cy="364337"/>
            <a:chOff x="3533371" y="7330993"/>
            <a:chExt cx="2204421" cy="342736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3" y="7330993"/>
              <a:ext cx="2167481" cy="172064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385625</xdr:colOff>
      <xdr:row>24</xdr:row>
      <xdr:rowOff>257934</xdr:rowOff>
    </xdr:from>
    <xdr:to>
      <xdr:col>22</xdr:col>
      <xdr:colOff>1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57450" y="6477759"/>
          <a:ext cx="6700976" cy="913640"/>
          <a:chOff x="3540805" y="6582534"/>
          <a:chExt cx="6936603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40805" y="7047321"/>
            <a:ext cx="2491758" cy="391719"/>
            <a:chOff x="3515772" y="7305234"/>
            <a:chExt cx="2222020" cy="368495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15772" y="7485553"/>
              <a:ext cx="356226" cy="180587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24565" y="7305234"/>
              <a:ext cx="2185081" cy="18032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382"/>
            <a:ext cx="2472023" cy="382660"/>
            <a:chOff x="3533371" y="7313756"/>
            <a:chExt cx="2204421" cy="35997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0955" y="7313756"/>
              <a:ext cx="2132311" cy="18038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380"/>
            <a:ext cx="2472023" cy="382661"/>
            <a:chOff x="3533371" y="7313755"/>
            <a:chExt cx="2204421" cy="359974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4" y="7313755"/>
              <a:ext cx="2176274" cy="18897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5" y="6477759"/>
          <a:ext cx="6681910" cy="913640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456"/>
            <a:ext cx="2472023" cy="382590"/>
            <a:chOff x="3533371" y="7313822"/>
            <a:chExt cx="2204421" cy="359907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33371" y="7313822"/>
              <a:ext cx="2149896" cy="18890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395150</xdr:colOff>
      <xdr:row>24</xdr:row>
      <xdr:rowOff>257934</xdr:rowOff>
    </xdr:from>
    <xdr:to>
      <xdr:col>22</xdr:col>
      <xdr:colOff>1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96693" y="6256779"/>
          <a:ext cx="6636968" cy="881636"/>
          <a:chOff x="3550665" y="6582534"/>
          <a:chExt cx="6926743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50665" y="7065849"/>
            <a:ext cx="2481899" cy="373186"/>
            <a:chOff x="3524564" y="7322668"/>
            <a:chExt cx="2213228" cy="351061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24564" y="7322668"/>
              <a:ext cx="2167495" cy="171477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395164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66989" y="6477759"/>
          <a:ext cx="6691436" cy="913640"/>
          <a:chOff x="3550680" y="6582534"/>
          <a:chExt cx="6926728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50680" y="7065512"/>
            <a:ext cx="2481883" cy="373533"/>
            <a:chOff x="3524578" y="7322342"/>
            <a:chExt cx="2213214" cy="351387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24578" y="7322342"/>
              <a:ext cx="2185068" cy="154623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5" y="6477759"/>
          <a:ext cx="6681910" cy="913640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382"/>
            <a:ext cx="2472023" cy="382660"/>
            <a:chOff x="3533371" y="7313756"/>
            <a:chExt cx="2204421" cy="35997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4" y="7313756"/>
              <a:ext cx="2123518" cy="16321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5" y="6477759"/>
          <a:ext cx="6681910" cy="913640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38121"/>
            <a:ext cx="2472023" cy="400915"/>
            <a:chOff x="3533371" y="7296583"/>
            <a:chExt cx="2204421" cy="377146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33371" y="7296583"/>
              <a:ext cx="2176274" cy="171804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27</xdr:row>
      <xdr:rowOff>19050</xdr:rowOff>
    </xdr:to>
    <xdr:cxnSp macro="">
      <xdr:nvCxnSpPr>
        <xdr:cNvPr id="3" name="Прямая соединительная линия 2"/>
        <xdr:cNvCxnSpPr/>
      </xdr:nvCxnSpPr>
      <xdr:spPr>
        <a:xfrm>
          <a:off x="10325100" y="1344132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26</xdr:row>
      <xdr:rowOff>276225</xdr:rowOff>
    </xdr:from>
    <xdr:to>
      <xdr:col>21</xdr:col>
      <xdr:colOff>865806</xdr:colOff>
      <xdr:row>27</xdr:row>
      <xdr:rowOff>1108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10325100" y="7362825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6" name="Группа 5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7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8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0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1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23</xdr:row>
      <xdr:rowOff>257934</xdr:rowOff>
    </xdr:from>
    <xdr:to>
      <xdr:col>22</xdr:col>
      <xdr:colOff>0</xdr:colOff>
      <xdr:row>27</xdr:row>
      <xdr:rowOff>28574</xdr:rowOff>
    </xdr:to>
    <xdr:grpSp>
      <xdr:nvGrpSpPr>
        <xdr:cNvPr id="19" name="group_2"/>
        <xdr:cNvGrpSpPr/>
      </xdr:nvGrpSpPr>
      <xdr:grpSpPr>
        <a:xfrm>
          <a:off x="3576515" y="6192009"/>
          <a:ext cx="6681910" cy="913640"/>
          <a:chOff x="3560541" y="6582534"/>
          <a:chExt cx="6916867" cy="875540"/>
        </a:xfrm>
      </xdr:grpSpPr>
      <xdr:grpSp>
        <xdr:nvGrpSpPr>
          <xdr:cNvPr id="20" name="Группа 64"/>
          <xdr:cNvGrpSpPr>
            <a:grpSpLocks/>
          </xdr:cNvGrpSpPr>
        </xdr:nvGrpSpPr>
        <xdr:grpSpPr bwMode="auto">
          <a:xfrm>
            <a:off x="3560541" y="7065512"/>
            <a:ext cx="2472023" cy="373533"/>
            <a:chOff x="3533371" y="7322342"/>
            <a:chExt cx="2204421" cy="351387"/>
          </a:xfrm>
        </xdr:grpSpPr>
        <xdr:sp macro="" textlink="">
          <xdr:nvSpPr>
            <xdr:cNvPr id="38" name="TextBox 37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33371" y="7322342"/>
              <a:ext cx="2158689" cy="180383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а3      </a:t>
              </a:r>
              <a:r>
                <a:rPr lang="ru-RU" sz="1100" i="1">
                  <a:latin typeface="GOST 2.304 type A" panose="020B0500000000000000" pitchFamily="34" charset="0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 i="1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1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2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23" name="TextBox 22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4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5" name="Прямая соединительная линия 24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26</xdr:row>
      <xdr:rowOff>284643</xdr:rowOff>
    </xdr:to>
    <xdr:cxnSp macro="">
      <xdr:nvCxnSpPr>
        <xdr:cNvPr id="55" name="Прямая соединительная линия 54"/>
        <xdr:cNvCxnSpPr/>
      </xdr:nvCxnSpPr>
      <xdr:spPr>
        <a:xfrm>
          <a:off x="10248900" y="1323975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404689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4" y="6477759"/>
          <a:ext cx="6681911" cy="913640"/>
          <a:chOff x="3560540" y="6582534"/>
          <a:chExt cx="6916868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0" y="7047323"/>
            <a:ext cx="2472024" cy="391718"/>
            <a:chOff x="3533370" y="7305235"/>
            <a:chExt cx="2204422" cy="368494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5" name="TextBox 44"/>
            <xdr:cNvSpPr txBox="1"/>
          </xdr:nvSpPr>
          <xdr:spPr>
            <a:xfrm>
              <a:off x="3533370" y="7305235"/>
              <a:ext cx="2185066" cy="189236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404689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4" y="6477759"/>
          <a:ext cx="6681911" cy="913640"/>
          <a:chOff x="3560540" y="6582534"/>
          <a:chExt cx="6916868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0" y="7047250"/>
            <a:ext cx="2472024" cy="391788"/>
            <a:chOff x="3533370" y="7305169"/>
            <a:chExt cx="2204422" cy="368560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33370" y="7305169"/>
              <a:ext cx="2167481" cy="17180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62825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65582"/>
            <a:ext cx="2472023" cy="373474"/>
            <a:chOff x="3533371" y="7322398"/>
            <a:chExt cx="2204421" cy="351331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3" y="7322398"/>
              <a:ext cx="2167481" cy="14631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5679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62825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74703"/>
            <a:ext cx="2472023" cy="364331"/>
            <a:chOff x="3533371" y="7330998"/>
            <a:chExt cx="2204421" cy="342731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9749" y="7330998"/>
              <a:ext cx="2123518" cy="154886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5679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47250"/>
            <a:ext cx="2472023" cy="391788"/>
            <a:chOff x="3533371" y="7305169"/>
            <a:chExt cx="2204421" cy="368560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4" y="7305169"/>
              <a:ext cx="2158689" cy="1632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62825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404689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5" y="6256779"/>
          <a:ext cx="6626285" cy="881636"/>
          <a:chOff x="3560540" y="6582534"/>
          <a:chExt cx="6916868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0" y="7047250"/>
            <a:ext cx="2472024" cy="391788"/>
            <a:chOff x="3533370" y="7305169"/>
            <a:chExt cx="2204422" cy="368560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33370" y="7305169"/>
              <a:ext cx="2167481" cy="17180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5679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382"/>
            <a:ext cx="2472023" cy="382660"/>
            <a:chOff x="3533371" y="7313756"/>
            <a:chExt cx="2204421" cy="35997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4" y="7313756"/>
              <a:ext cx="2158689" cy="171798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19876"/>
            <a:ext cx="2472023" cy="419172"/>
            <a:chOff x="3533371" y="7279409"/>
            <a:chExt cx="2204421" cy="394320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9749" y="7279409"/>
              <a:ext cx="2158689" cy="18038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382"/>
            <a:ext cx="2472023" cy="382660"/>
            <a:chOff x="3533371" y="7313756"/>
            <a:chExt cx="2204421" cy="35997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0955" y="7313756"/>
              <a:ext cx="2167481" cy="18038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382"/>
            <a:ext cx="2472023" cy="382660"/>
            <a:chOff x="3533371" y="7313756"/>
            <a:chExt cx="2204421" cy="35997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0956" y="7313756"/>
              <a:ext cx="2141103" cy="171798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5" y="6477759"/>
          <a:ext cx="6681910" cy="913640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83828"/>
            <a:ext cx="2472023" cy="355206"/>
            <a:chOff x="3533371" y="7339582"/>
            <a:chExt cx="2204421" cy="334147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4" y="7339582"/>
              <a:ext cx="2158689" cy="15488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9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а3  .    Зам.      4550-50.034.6752                08.06.17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395163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96706" y="6256779"/>
          <a:ext cx="6636954" cy="881636"/>
          <a:chOff x="3550679" y="6582534"/>
          <a:chExt cx="6926729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50679" y="7047248"/>
            <a:ext cx="2481884" cy="391789"/>
            <a:chOff x="3524577" y="7305168"/>
            <a:chExt cx="2213215" cy="368561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24577" y="7305168"/>
              <a:ext cx="2176275" cy="1889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24</xdr:row>
      <xdr:rowOff>247650</xdr:rowOff>
    </xdr:from>
    <xdr:to>
      <xdr:col>21</xdr:col>
      <xdr:colOff>852610</xdr:colOff>
      <xdr:row>28</xdr:row>
      <xdr:rowOff>18290</xdr:rowOff>
    </xdr:to>
    <xdr:grpSp>
      <xdr:nvGrpSpPr>
        <xdr:cNvPr id="67" name="group_2"/>
        <xdr:cNvGrpSpPr/>
      </xdr:nvGrpSpPr>
      <xdr:grpSpPr>
        <a:xfrm>
          <a:off x="3592068" y="6246876"/>
          <a:ext cx="6636952" cy="881636"/>
          <a:chOff x="3560541" y="6582534"/>
          <a:chExt cx="6916867" cy="875540"/>
        </a:xfrm>
      </xdr:grpSpPr>
      <xdr:grpSp>
        <xdr:nvGrpSpPr>
          <xdr:cNvPr id="68" name="Группа 64"/>
          <xdr:cNvGrpSpPr>
            <a:grpSpLocks/>
          </xdr:cNvGrpSpPr>
        </xdr:nvGrpSpPr>
        <xdr:grpSpPr bwMode="auto">
          <a:xfrm>
            <a:off x="3560541" y="7038121"/>
            <a:ext cx="2472023" cy="400915"/>
            <a:chOff x="3533371" y="7296583"/>
            <a:chExt cx="2204421" cy="377146"/>
          </a:xfrm>
        </xdr:grpSpPr>
        <xdr:sp macro="" textlink="">
          <xdr:nvSpPr>
            <xdr:cNvPr id="86" name="TextBox 85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87" name="TextBox 86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88" name="TextBox 87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89" name="TextBox 88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90" name="TextBox 89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3" y="7296583"/>
              <a:ext cx="2154179" cy="172488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69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70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31</a:t>
            </a:r>
          </a:p>
        </xdr:txBody>
      </xdr:sp>
      <xdr:sp macro="" textlink="">
        <xdr:nvSpPr>
          <xdr:cNvPr id="71" name="TextBox 70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72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73" name="Прямая соединительная линия 72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Прямая соединительная линия 73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Прямая соединительная линия 74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Прямая соединительная линия 75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Прямая соединительная линия 76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Прямая соединительная линия 77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Прямая соединительная линия 78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Прямая соединительная линия 79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Прямая соединительная линия 80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Прямая соединительная линия 82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Прямая соединительная линия 83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Прямая соединительная линия 84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56382"/>
            <a:ext cx="2472023" cy="382660"/>
            <a:chOff x="3533371" y="7313756"/>
            <a:chExt cx="2204421" cy="35997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0955" y="7313756"/>
              <a:ext cx="2167481" cy="171798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4550-50.362152.21.</a:t>
            </a:r>
            <a:r>
              <a:rPr kumimoji="0" lang="en-US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</a:t>
            </a: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14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4550.50.ГС00.001.0001.362152.21.</a:t>
            </a:r>
            <a:r>
              <a:rPr kumimoji="0" lang="en-US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01</a:t>
            </a: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47250"/>
            <a:ext cx="2472023" cy="391788"/>
            <a:chOff x="3533371" y="7305169"/>
            <a:chExt cx="2204421" cy="368560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0955" y="7305169"/>
              <a:ext cx="2132311" cy="1632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4550-50.362152.21.</a:t>
            </a:r>
            <a:r>
              <a:rPr kumimoji="0" lang="en-US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</a:t>
            </a: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14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4550.50.ГС00.001.0001.362152.21.</a:t>
            </a:r>
            <a:r>
              <a:rPr kumimoji="0" lang="en-US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01</a:t>
            </a: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38121"/>
            <a:ext cx="2472023" cy="400915"/>
            <a:chOff x="3533371" y="7296583"/>
            <a:chExt cx="2204421" cy="377146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3" y="7296583"/>
              <a:ext cx="2149896" cy="171804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4550-50.362152.21.</a:t>
            </a:r>
            <a:r>
              <a:rPr kumimoji="0" lang="en-US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</a:t>
            </a: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14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4550.50.ГС00.001.0001.362152.21.</a:t>
            </a:r>
            <a:r>
              <a:rPr kumimoji="0" lang="en-US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01</a:t>
            </a: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38121"/>
            <a:ext cx="2472023" cy="400915"/>
            <a:chOff x="3533371" y="7296583"/>
            <a:chExt cx="2204421" cy="377146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4" y="7296583"/>
              <a:ext cx="2141103" cy="171804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4550-50.362152.21.</a:t>
            </a:r>
            <a:r>
              <a:rPr kumimoji="0" lang="en-US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</a:t>
            </a: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14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4550.50.ГС00.001.0001.362152.21.</a:t>
            </a:r>
            <a:r>
              <a:rPr kumimoji="0" lang="en-US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01</a:t>
            </a: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385640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87564" y="6256779"/>
          <a:ext cx="6646096" cy="881636"/>
          <a:chOff x="3540821" y="6582534"/>
          <a:chExt cx="693658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40821" y="7102093"/>
            <a:ext cx="2491744" cy="336960"/>
            <a:chOff x="3515785" y="7356747"/>
            <a:chExt cx="2222007" cy="316982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15785" y="7356747"/>
              <a:ext cx="2176273" cy="154896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а3      Зам.      4550-50.034.6752               08.06.17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83560"/>
            <a:ext cx="2472023" cy="355495"/>
            <a:chOff x="3533371" y="7339311"/>
            <a:chExt cx="2204421" cy="334418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2163" y="7339311"/>
              <a:ext cx="2114726" cy="155158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47250"/>
            <a:ext cx="2472023" cy="391788"/>
            <a:chOff x="3533371" y="7305169"/>
            <a:chExt cx="2204421" cy="368560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0956" y="7305169"/>
              <a:ext cx="2158689" cy="17180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395164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96707" y="6256779"/>
          <a:ext cx="6636953" cy="881636"/>
          <a:chOff x="3550680" y="6582534"/>
          <a:chExt cx="6926728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50680" y="7056382"/>
            <a:ext cx="2481883" cy="382660"/>
            <a:chOff x="3524578" y="7313756"/>
            <a:chExt cx="2213214" cy="35997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24578" y="7313756"/>
              <a:ext cx="2185068" cy="16321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92968"/>
            <a:ext cx="2472023" cy="346075"/>
            <a:chOff x="3533371" y="7348172"/>
            <a:chExt cx="2204421" cy="325557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50955" y="7348172"/>
              <a:ext cx="2149896" cy="13771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9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   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404702</xdr:colOff>
      <xdr:row>24</xdr:row>
      <xdr:rowOff>257934</xdr:rowOff>
    </xdr:from>
    <xdr:to>
      <xdr:col>21</xdr:col>
      <xdr:colOff>866774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88" y="6256779"/>
          <a:ext cx="6626271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071387"/>
            <a:ext cx="2472023" cy="367661"/>
            <a:chOff x="3533371" y="7327866"/>
            <a:chExt cx="2204421" cy="345863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545497" y="7327866"/>
              <a:ext cx="21486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а3      </a:t>
              </a:r>
              <a:r>
                <a:rPr kumimoji="0" lang="ru-RU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+mn-cs"/>
                </a:rPr>
                <a:t>Зам.   </a:t>
              </a:r>
              <a:r>
                <a:rPr kumimoji="0" lang="ru-RU" sz="800" b="0" i="1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4550-50.034.6752                   08.06.17</a:t>
              </a:r>
            </a:p>
            <a:p>
              <a:pPr algn="l"/>
              <a:endParaRPr lang="ru-RU" sz="1100">
                <a:latin typeface="GOST 2.304 type A" panose="020B0500000000000000" pitchFamily="34" charset="0"/>
              </a:endParaRP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4550-50.362152.21.</a:t>
            </a:r>
            <a:r>
              <a:rPr lang="en-US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800" b="1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800">
              <a:effectLst/>
              <a:latin typeface="GOST 2.304 type A" panose="020B0500000000000000" pitchFamily="34" charset="0"/>
            </a:endParaRP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 eaLnBrk="1" fontAlgn="auto" latinLnBrk="0" hangingPunct="1"/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4550.50.ГС00.001.0001.362152.21.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0</a:t>
            </a:r>
            <a:r>
              <a:rPr lang="ru-RU" sz="1400" b="0" i="1" baseline="0">
                <a:solidFill>
                  <a:schemeClr val="tx1"/>
                </a:solidFill>
                <a:effectLst/>
                <a:latin typeface="GOST 2.304 type A" panose="020B0500000000000000" pitchFamily="34" charset="0"/>
                <a:ea typeface="+mn-ea"/>
                <a:cs typeface="+mn-cs"/>
              </a:rPr>
              <a:t>14</a:t>
            </a:r>
            <a:endParaRPr lang="ru-RU" sz="1400">
              <a:effectLst/>
              <a:latin typeface="GOST 2.304 type A" panose="020B0500000000000000" pitchFamily="34" charset="0"/>
            </a:endParaRP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72247" y="7108552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вый"/>
      <sheetName val="Лист2"/>
      <sheetName val="Лист3"/>
      <sheetName val="групп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34"/>
  <sheetViews>
    <sheetView tabSelected="1" view="pageLayout" topLeftCell="A8" zoomScale="115" zoomScaleNormal="100" zoomScaleSheetLayoutView="100" zoomScalePageLayoutView="115" workbookViewId="0">
      <selection activeCell="F16" sqref="F16"/>
    </sheetView>
  </sheetViews>
  <sheetFormatPr defaultRowHeight="12.75" x14ac:dyDescent="0.2"/>
  <cols>
    <col min="1" max="1" width="6.85546875" style="1" customWidth="1"/>
    <col min="2" max="2" width="17" style="1" customWidth="1"/>
    <col min="3" max="3" width="8.5703125" style="1" customWidth="1"/>
    <col min="4" max="4" width="14.7109375" style="1" customWidth="1"/>
    <col min="5" max="5" width="9.85546875" style="1" customWidth="1"/>
    <col min="6" max="8" width="8.5703125" style="1" customWidth="1"/>
    <col min="9" max="9" width="4.28515625" style="1" customWidth="1"/>
    <col min="10" max="10" width="5.140625" style="1" customWidth="1"/>
    <col min="11" max="11" width="3.28515625" style="1" customWidth="1"/>
    <col min="12" max="12" width="5.85546875" style="1" customWidth="1"/>
    <col min="13" max="13" width="1.5703125" style="1" customWidth="1"/>
    <col min="14" max="14" width="3.140625" style="1" customWidth="1"/>
    <col min="15" max="15" width="1.85546875" style="1" customWidth="1"/>
    <col min="16" max="16" width="33.140625" style="1" customWidth="1"/>
    <col min="17" max="17" width="2.7109375" style="1" customWidth="1"/>
    <col min="18" max="16384" width="9.140625" style="1"/>
  </cols>
  <sheetData>
    <row r="1" spans="1:19" ht="45.75" hidden="1" customHeight="1" x14ac:dyDescent="0.2"/>
    <row r="2" spans="1:19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3"/>
    </row>
    <row r="3" spans="1:19" ht="19.899999999999999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3"/>
    </row>
    <row r="4" spans="1:19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9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22.7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ht="22.7" customHeight="1" x14ac:dyDescent="0.2">
      <c r="A7" s="2"/>
      <c r="B7" s="2"/>
      <c r="C7" s="2"/>
      <c r="D7" s="2"/>
      <c r="E7" s="2"/>
      <c r="F7" s="2"/>
      <c r="M7" s="2"/>
      <c r="N7" s="2"/>
      <c r="O7" s="2"/>
      <c r="P7" s="2"/>
      <c r="Q7" s="2"/>
    </row>
    <row r="8" spans="1:19" ht="22.7" customHeight="1" thickBot="1" x14ac:dyDescent="0.25">
      <c r="A8" s="2"/>
      <c r="B8" s="2"/>
      <c r="C8" s="2"/>
      <c r="D8" s="2"/>
      <c r="E8" s="2"/>
      <c r="F8" s="2"/>
      <c r="M8" s="2"/>
      <c r="N8" s="2"/>
      <c r="O8" s="2"/>
      <c r="P8" s="2"/>
      <c r="Q8" s="2"/>
    </row>
    <row r="9" spans="1:19" ht="20.25" customHeight="1" thickBot="1" x14ac:dyDescent="0.25">
      <c r="A9" s="7"/>
      <c r="B9" s="7"/>
      <c r="C9" s="7"/>
      <c r="D9" s="8"/>
      <c r="E9" s="7"/>
      <c r="F9" s="7"/>
      <c r="G9" s="7"/>
      <c r="H9" s="7"/>
      <c r="I9" s="4"/>
      <c r="J9" s="5"/>
      <c r="K9" s="5"/>
      <c r="L9" s="6"/>
      <c r="M9" s="2"/>
      <c r="N9" s="2"/>
      <c r="O9" s="2"/>
      <c r="P9" s="2"/>
      <c r="Q9" s="2"/>
    </row>
    <row r="10" spans="1:19" ht="27.75" customHeight="1" thickBot="1" x14ac:dyDescent="0.25">
      <c r="A10" s="7"/>
      <c r="B10" s="7"/>
      <c r="C10" s="7"/>
      <c r="D10" s="8"/>
      <c r="E10" s="7"/>
      <c r="F10" s="9"/>
      <c r="G10" s="9"/>
      <c r="H10" s="9"/>
      <c r="I10" s="4"/>
      <c r="J10" s="5"/>
      <c r="K10" s="5"/>
      <c r="L10" s="6"/>
      <c r="M10" s="2"/>
      <c r="N10" s="2"/>
      <c r="O10" s="2"/>
      <c r="P10" s="2"/>
      <c r="Q10" s="2"/>
    </row>
    <row r="11" spans="1:19" ht="27.75" customHeight="1" thickBot="1" x14ac:dyDescent="0.25">
      <c r="A11" s="9"/>
      <c r="B11" s="9"/>
      <c r="C11" s="9">
        <v>2</v>
      </c>
      <c r="D11" s="8" t="s">
        <v>87</v>
      </c>
      <c r="E11" s="153">
        <f>('2'!M11+'3'!M10+'6'!M10+'8'!M9+'10'!M16+'11'!M10+'12'!M10+'17'!M10+'22'!M10+'23'!$M$10+'25'!M10+'27'!M10+'27'!M20+'28'!M10+'29'!M10+'29'!M16+'30'!M9+'30'!M21+'31'!M9)*0.001</f>
        <v>7.224343779999999</v>
      </c>
      <c r="F11" s="9">
        <v>36.064999999999998</v>
      </c>
      <c r="G11" s="9">
        <v>8.8870000000000005</v>
      </c>
      <c r="H11" s="9">
        <v>16.8</v>
      </c>
      <c r="I11" s="2"/>
    </row>
    <row r="12" spans="1:19" ht="44.25" customHeight="1" thickBot="1" x14ac:dyDescent="0.25">
      <c r="A12" s="10" t="s">
        <v>0</v>
      </c>
      <c r="B12" s="10" t="s">
        <v>1</v>
      </c>
      <c r="C12" s="10" t="s">
        <v>2</v>
      </c>
      <c r="D12" s="184" t="s">
        <v>3</v>
      </c>
      <c r="E12" s="9" t="s">
        <v>90</v>
      </c>
      <c r="F12" s="9" t="s">
        <v>4</v>
      </c>
      <c r="G12" s="9" t="s">
        <v>5</v>
      </c>
      <c r="H12" s="9" t="s">
        <v>6</v>
      </c>
      <c r="I12" s="2"/>
    </row>
    <row r="13" spans="1:19" ht="15.75" customHeight="1" thickBot="1" x14ac:dyDescent="0.25">
      <c r="A13" s="9" t="s">
        <v>7</v>
      </c>
      <c r="B13" s="9" t="s">
        <v>8</v>
      </c>
      <c r="C13" s="9" t="s">
        <v>9</v>
      </c>
      <c r="D13" s="185"/>
      <c r="E13" s="9" t="s">
        <v>10</v>
      </c>
      <c r="F13" s="186" t="s">
        <v>11</v>
      </c>
      <c r="G13" s="187"/>
      <c r="H13" s="188"/>
      <c r="I13" s="2"/>
    </row>
    <row r="14" spans="1:19" ht="22.7" customHeight="1" thickBot="1" x14ac:dyDescent="0.25">
      <c r="A14" s="187" t="s">
        <v>12</v>
      </c>
      <c r="B14" s="189"/>
      <c r="C14" s="189"/>
      <c r="D14" s="189"/>
      <c r="E14" s="189"/>
      <c r="F14" s="189"/>
      <c r="G14" s="189"/>
      <c r="H14" s="190"/>
      <c r="I14" s="2"/>
    </row>
    <row r="15" spans="1:19" ht="22.7" customHeight="1" x14ac:dyDescent="0.2">
      <c r="A15" s="2"/>
      <c r="B15" s="2"/>
      <c r="C15" s="11"/>
      <c r="D15" s="11"/>
      <c r="E15" s="2"/>
      <c r="F15" s="2"/>
      <c r="G15" s="2"/>
      <c r="H15" s="2"/>
      <c r="I15" s="2"/>
    </row>
    <row r="16" spans="1:19" ht="30" customHeight="1" x14ac:dyDescent="0.2">
      <c r="A16" s="42"/>
      <c r="B16" s="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"/>
      <c r="N16" s="2"/>
      <c r="O16" s="2"/>
      <c r="P16" s="12"/>
      <c r="Q16" s="2"/>
    </row>
    <row r="17" spans="1:21" ht="22.7" customHeight="1" x14ac:dyDescent="0.2">
      <c r="A17" s="2"/>
      <c r="B17" s="2"/>
      <c r="C17" s="11"/>
      <c r="D17" s="11"/>
      <c r="E17" s="11"/>
      <c r="F17" s="11"/>
      <c r="G17" s="11"/>
      <c r="H17" s="11"/>
      <c r="I17" s="11"/>
      <c r="J17" s="13"/>
      <c r="K17" s="13"/>
      <c r="L17" s="13"/>
      <c r="M17" s="2"/>
      <c r="N17" s="14"/>
      <c r="O17" s="2"/>
      <c r="P17" s="179"/>
      <c r="Q17" s="179"/>
    </row>
    <row r="18" spans="1:21" ht="8.25" customHeight="1" x14ac:dyDescent="0.2">
      <c r="A18" s="2"/>
      <c r="B18" s="2"/>
      <c r="C18" s="2"/>
      <c r="D18" s="2"/>
      <c r="E18" s="13"/>
      <c r="F18" s="13"/>
      <c r="G18" s="13"/>
      <c r="H18" s="13"/>
      <c r="I18" s="13"/>
      <c r="J18" s="13"/>
      <c r="K18" s="13"/>
      <c r="L18" s="13"/>
      <c r="M18" s="15"/>
      <c r="N18" s="2"/>
      <c r="O18" s="2"/>
      <c r="P18" s="182"/>
      <c r="Q18" s="182"/>
    </row>
    <row r="19" spans="1:21" ht="16.5" customHeight="1" x14ac:dyDescent="0.2">
      <c r="A19" s="2"/>
      <c r="B19" s="2"/>
      <c r="C19" s="16"/>
      <c r="D19" s="16"/>
      <c r="E19" s="16"/>
      <c r="F19" s="17"/>
      <c r="G19" s="17"/>
      <c r="H19" s="17"/>
      <c r="I19" s="18"/>
      <c r="J19" s="2"/>
      <c r="K19" s="2"/>
      <c r="L19" s="2"/>
      <c r="M19" s="15"/>
      <c r="N19" s="2"/>
      <c r="O19" s="2"/>
      <c r="P19" s="183"/>
      <c r="Q19" s="183"/>
    </row>
    <row r="20" spans="1:21" ht="12.75" customHeight="1" x14ac:dyDescent="0.2">
      <c r="A20" s="2"/>
      <c r="B20" s="2"/>
      <c r="C20" s="19"/>
      <c r="D20" s="19"/>
      <c r="E20" s="19"/>
      <c r="F20" s="4"/>
      <c r="G20" s="5"/>
      <c r="H20" s="5"/>
      <c r="I20" s="5"/>
      <c r="J20" s="2"/>
      <c r="K20" s="2"/>
      <c r="L20" s="2"/>
      <c r="N20" s="2"/>
      <c r="O20" s="2"/>
      <c r="P20" s="2"/>
      <c r="Q20" s="2"/>
    </row>
    <row r="21" spans="1:21" ht="12.75" customHeight="1" x14ac:dyDescent="0.2">
      <c r="A21" s="2"/>
      <c r="B21" s="2"/>
      <c r="C21" s="19"/>
      <c r="D21" s="19"/>
      <c r="E21" s="19"/>
      <c r="F21" s="5"/>
      <c r="G21" s="5"/>
      <c r="H21" s="5"/>
      <c r="I21" s="5"/>
      <c r="J21" s="2"/>
      <c r="K21" s="2"/>
      <c r="L21" s="2"/>
      <c r="M21" s="2"/>
      <c r="N21" s="20"/>
      <c r="O21" s="21"/>
      <c r="P21" s="2"/>
      <c r="Q21" s="2"/>
    </row>
    <row r="22" spans="1:21" ht="6.95" customHeight="1" x14ac:dyDescent="0.2">
      <c r="A22" s="2"/>
      <c r="B22" s="2"/>
      <c r="C22" s="16"/>
      <c r="D22" s="16"/>
      <c r="E22" s="16"/>
      <c r="F22" s="22"/>
      <c r="G22" s="23"/>
      <c r="H22" s="17"/>
      <c r="I22" s="17"/>
      <c r="J22" s="2"/>
      <c r="K22" s="24"/>
      <c r="L22" s="24"/>
      <c r="M22" s="24"/>
      <c r="N22" s="24"/>
      <c r="O22" s="24"/>
      <c r="P22" s="81"/>
      <c r="Q22" s="81"/>
    </row>
    <row r="23" spans="1:21" ht="15" x14ac:dyDescent="0.2">
      <c r="A23" s="2"/>
      <c r="B23" s="19"/>
      <c r="C23" s="19"/>
      <c r="D23" s="4"/>
      <c r="E23" s="5"/>
      <c r="F23" s="5"/>
      <c r="G23" s="6"/>
      <c r="H23" s="2"/>
      <c r="I23" s="24"/>
      <c r="J23" s="24"/>
      <c r="K23" s="24"/>
      <c r="L23" s="24"/>
      <c r="M23" s="24"/>
      <c r="N23" s="81"/>
      <c r="O23" s="81"/>
    </row>
    <row r="24" spans="1:21" ht="6.95" customHeight="1" x14ac:dyDescent="0.2">
      <c r="A24" s="2"/>
      <c r="B24" s="2"/>
      <c r="C24" s="19"/>
      <c r="D24" s="19"/>
      <c r="E24" s="19"/>
      <c r="F24" s="4"/>
      <c r="G24" s="5"/>
      <c r="H24" s="5"/>
      <c r="I24" s="6"/>
      <c r="J24" s="2"/>
      <c r="K24" s="180"/>
      <c r="L24" s="180"/>
      <c r="M24" s="180"/>
      <c r="N24" s="180"/>
      <c r="O24" s="180"/>
      <c r="P24" s="195"/>
      <c r="Q24" s="195"/>
    </row>
    <row r="25" spans="1:21" ht="6.95" customHeight="1" x14ac:dyDescent="0.2">
      <c r="A25" s="2"/>
      <c r="B25" s="2"/>
      <c r="C25" s="19"/>
      <c r="D25" s="19"/>
      <c r="E25" s="19"/>
      <c r="F25" s="4"/>
      <c r="G25" s="5"/>
      <c r="H25" s="5"/>
      <c r="I25" s="6"/>
      <c r="J25" s="2"/>
      <c r="K25" s="180"/>
      <c r="L25" s="180"/>
      <c r="M25" s="180"/>
      <c r="N25" s="180"/>
      <c r="O25" s="180"/>
      <c r="P25" s="195"/>
      <c r="Q25" s="195"/>
      <c r="U25" s="1" t="s">
        <v>13</v>
      </c>
    </row>
    <row r="26" spans="1:21" ht="14.1" customHeight="1" x14ac:dyDescent="0.2">
      <c r="A26" s="2"/>
      <c r="B26" s="2"/>
      <c r="C26" s="19"/>
      <c r="D26" s="19"/>
      <c r="E26" s="19"/>
      <c r="F26" s="4"/>
      <c r="G26" s="5"/>
      <c r="H26" s="5"/>
      <c r="I26" s="5"/>
      <c r="J26" s="2"/>
      <c r="K26" s="25"/>
      <c r="L26" s="26"/>
      <c r="M26" s="27"/>
      <c r="N26" s="24"/>
      <c r="O26" s="28"/>
      <c r="P26" s="195"/>
      <c r="Q26" s="195"/>
    </row>
    <row r="27" spans="1:21" ht="6.95" customHeight="1" x14ac:dyDescent="0.2">
      <c r="A27" s="2"/>
      <c r="B27" s="2"/>
      <c r="C27" s="19"/>
      <c r="D27" s="19"/>
      <c r="E27" s="19"/>
      <c r="F27" s="4"/>
      <c r="G27" s="5"/>
      <c r="H27" s="5"/>
      <c r="I27" s="5"/>
      <c r="J27" s="2"/>
      <c r="K27" s="181"/>
      <c r="L27" s="181"/>
      <c r="M27" s="181"/>
      <c r="N27" s="181"/>
      <c r="O27" s="181"/>
      <c r="P27" s="195"/>
      <c r="Q27" s="195"/>
    </row>
    <row r="28" spans="1:21" ht="6.95" customHeight="1" x14ac:dyDescent="0.2">
      <c r="A28" s="2"/>
      <c r="B28" s="2"/>
      <c r="C28" s="29"/>
      <c r="D28" s="29"/>
      <c r="E28" s="29"/>
      <c r="F28" s="29"/>
      <c r="G28" s="29"/>
      <c r="H28" s="29"/>
      <c r="I28" s="29"/>
      <c r="J28" s="2"/>
      <c r="K28" s="181"/>
      <c r="L28" s="181"/>
      <c r="M28" s="181"/>
      <c r="N28" s="181"/>
      <c r="O28" s="181"/>
      <c r="P28" s="195"/>
      <c r="Q28" s="195"/>
    </row>
    <row r="29" spans="1:21" ht="14.1" customHeight="1" x14ac:dyDescent="0.2">
      <c r="A29" s="2"/>
      <c r="B29" s="2"/>
      <c r="C29" s="29"/>
      <c r="D29" s="29"/>
      <c r="E29" s="29"/>
      <c r="F29" s="29"/>
      <c r="G29" s="29"/>
      <c r="H29" s="29"/>
      <c r="I29" s="29"/>
      <c r="J29" s="2"/>
      <c r="K29" s="193"/>
      <c r="L29" s="193"/>
      <c r="M29" s="30"/>
      <c r="N29" s="30"/>
      <c r="O29" s="28"/>
      <c r="P29" s="194"/>
      <c r="Q29" s="26"/>
    </row>
    <row r="30" spans="1:21" ht="14.1" customHeight="1" x14ac:dyDescent="0.2">
      <c r="A30" s="2"/>
      <c r="B30" s="2"/>
      <c r="C30" s="31"/>
      <c r="D30" s="31"/>
      <c r="E30" s="31"/>
      <c r="F30" s="32"/>
      <c r="G30" s="33"/>
      <c r="H30" s="33"/>
      <c r="I30" s="33"/>
      <c r="J30" s="2"/>
      <c r="K30" s="193"/>
      <c r="L30" s="193"/>
      <c r="M30" s="30"/>
      <c r="N30" s="30"/>
      <c r="O30" s="28"/>
      <c r="P30" s="194"/>
      <c r="Q30" s="34"/>
    </row>
    <row r="31" spans="1:21" ht="14.1" customHeight="1" x14ac:dyDescent="0.2">
      <c r="A31" s="2"/>
      <c r="B31" s="2"/>
      <c r="C31" s="35"/>
      <c r="D31" s="35"/>
      <c r="E31" s="35"/>
      <c r="F31" s="33"/>
      <c r="G31" s="33"/>
      <c r="H31" s="33"/>
      <c r="I31" s="33"/>
      <c r="J31" s="2"/>
      <c r="K31" s="193"/>
      <c r="L31" s="180"/>
      <c r="M31" s="30"/>
      <c r="N31" s="30"/>
      <c r="O31" s="36"/>
      <c r="P31" s="194"/>
      <c r="Q31" s="191"/>
    </row>
    <row r="32" spans="1:21" ht="14.1" customHeight="1" x14ac:dyDescent="0.2">
      <c r="A32" s="2"/>
      <c r="B32" s="2"/>
      <c r="C32" s="35"/>
      <c r="D32" s="35"/>
      <c r="E32" s="35"/>
      <c r="F32" s="33"/>
      <c r="G32" s="37"/>
      <c r="H32" s="37"/>
      <c r="I32" s="37"/>
      <c r="J32" s="2"/>
      <c r="K32" s="193"/>
      <c r="L32" s="193"/>
      <c r="M32" s="30"/>
      <c r="N32" s="30"/>
      <c r="O32" s="28"/>
      <c r="P32" s="194"/>
      <c r="Q32" s="192"/>
    </row>
    <row r="33" spans="1:17" ht="15" customHeight="1" x14ac:dyDescent="0.2">
      <c r="A33" s="2"/>
      <c r="B33" s="2"/>
      <c r="C33" s="37"/>
      <c r="D33" s="37"/>
      <c r="E33" s="37"/>
      <c r="F33" s="37"/>
      <c r="G33" s="37"/>
      <c r="H33" s="37"/>
      <c r="I33" s="37"/>
      <c r="J33" s="2"/>
      <c r="K33" s="193"/>
      <c r="L33" s="193"/>
      <c r="M33" s="30"/>
      <c r="N33" s="30"/>
      <c r="O33" s="28"/>
      <c r="P33" s="194"/>
      <c r="Q33" s="192"/>
    </row>
    <row r="34" spans="1:17" ht="14.1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2"/>
    </row>
  </sheetData>
  <mergeCells count="24">
    <mergeCell ref="D12:D13"/>
    <mergeCell ref="F13:H13"/>
    <mergeCell ref="A14:H14"/>
    <mergeCell ref="Q31:Q33"/>
    <mergeCell ref="K32:L32"/>
    <mergeCell ref="K33:L33"/>
    <mergeCell ref="M24:M25"/>
    <mergeCell ref="N24:N25"/>
    <mergeCell ref="O24:O25"/>
    <mergeCell ref="K30:L30"/>
    <mergeCell ref="K31:L31"/>
    <mergeCell ref="K29:L29"/>
    <mergeCell ref="P29:P33"/>
    <mergeCell ref="P24:Q28"/>
    <mergeCell ref="K27:K28"/>
    <mergeCell ref="L27:L28"/>
    <mergeCell ref="P17:Q17"/>
    <mergeCell ref="K24:K25"/>
    <mergeCell ref="L24:L25"/>
    <mergeCell ref="M27:M28"/>
    <mergeCell ref="N27:N28"/>
    <mergeCell ref="O27:O28"/>
    <mergeCell ref="P18:Q18"/>
    <mergeCell ref="P19:Q19"/>
  </mergeCells>
  <printOptions horizontalCentered="1" verticalCentered="1"/>
  <pageMargins left="0" right="0" top="0" bottom="0" header="0" footer="0"/>
  <pageSetup paperSize="9" orientation="landscape" r:id="rId1"/>
  <headerFooter alignWithMargins="0"/>
  <rowBreaks count="1" manualBreakCount="1">
    <brk id="35" max="1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="115" zoomScaleNormal="100" zoomScaleSheetLayoutView="90" zoomScalePageLayoutView="115" workbookViewId="0">
      <selection activeCell="M16" sqref="M1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115">
        <v>1</v>
      </c>
      <c r="B7" s="115">
        <v>2</v>
      </c>
      <c r="C7" s="198">
        <v>3</v>
      </c>
      <c r="D7" s="198"/>
      <c r="E7" s="198">
        <v>4</v>
      </c>
      <c r="F7" s="198"/>
      <c r="G7" s="198"/>
      <c r="H7" s="198"/>
      <c r="I7" s="115">
        <v>5</v>
      </c>
      <c r="J7" s="198">
        <v>6</v>
      </c>
      <c r="K7" s="198"/>
      <c r="L7" s="115">
        <v>7</v>
      </c>
      <c r="M7" s="115">
        <v>8</v>
      </c>
      <c r="N7" s="198">
        <v>9</v>
      </c>
      <c r="O7" s="198"/>
      <c r="P7" s="198"/>
      <c r="Q7" s="115">
        <v>10</v>
      </c>
      <c r="R7" s="115">
        <v>11</v>
      </c>
      <c r="S7" s="115">
        <v>12</v>
      </c>
      <c r="T7" s="115">
        <v>13</v>
      </c>
      <c r="U7" s="115">
        <v>14</v>
      </c>
      <c r="V7" s="115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115"/>
      <c r="M8" s="198"/>
      <c r="N8" s="198"/>
      <c r="O8" s="198"/>
      <c r="P8" s="198"/>
      <c r="Q8" s="198"/>
      <c r="R8" s="115"/>
      <c r="S8" s="115"/>
      <c r="T8" s="115"/>
      <c r="U8" s="115"/>
      <c r="V8" s="115"/>
    </row>
    <row r="9" spans="1:22" x14ac:dyDescent="0.25">
      <c r="A9" s="39">
        <v>1</v>
      </c>
      <c r="B9" s="116"/>
      <c r="C9" s="200"/>
      <c r="D9" s="200"/>
      <c r="E9" s="224"/>
      <c r="F9" s="225"/>
      <c r="G9" s="225"/>
      <c r="H9" s="226"/>
      <c r="I9" s="204"/>
      <c r="J9" s="204"/>
      <c r="K9" s="56"/>
      <c r="L9" s="117"/>
      <c r="M9" s="205"/>
      <c r="N9" s="205"/>
      <c r="O9" s="116"/>
      <c r="P9" s="200"/>
      <c r="Q9" s="200"/>
      <c r="R9" s="116"/>
      <c r="S9" s="116"/>
      <c r="T9" s="116"/>
      <c r="U9" s="116"/>
      <c r="V9" s="116"/>
    </row>
    <row r="10" spans="1:22" ht="22.5" customHeight="1" x14ac:dyDescent="0.25">
      <c r="A10" s="40">
        <v>2</v>
      </c>
      <c r="B10" s="160">
        <v>110</v>
      </c>
      <c r="C10" s="206"/>
      <c r="D10" s="207"/>
      <c r="E10" s="208" t="s">
        <v>154</v>
      </c>
      <c r="F10" s="209"/>
      <c r="G10" s="209"/>
      <c r="H10" s="210"/>
      <c r="I10" s="43">
        <v>796</v>
      </c>
      <c r="J10" s="44"/>
      <c r="K10" s="54">
        <v>1</v>
      </c>
      <c r="L10" s="66" t="s">
        <v>288</v>
      </c>
      <c r="M10" s="66">
        <v>4.6900000000000004</v>
      </c>
      <c r="N10" s="121"/>
      <c r="O10" s="118"/>
      <c r="P10" s="206"/>
      <c r="Q10" s="207"/>
      <c r="R10" s="118"/>
      <c r="S10" s="118"/>
      <c r="T10" s="118"/>
      <c r="U10" s="118"/>
      <c r="V10" s="118"/>
    </row>
    <row r="11" spans="1:22" ht="22.5" customHeight="1" x14ac:dyDescent="0.25">
      <c r="A11" s="40">
        <v>3</v>
      </c>
      <c r="B11" s="170">
        <v>112</v>
      </c>
      <c r="C11" s="240"/>
      <c r="D11" s="241"/>
      <c r="E11" s="242" t="s">
        <v>441</v>
      </c>
      <c r="F11" s="243"/>
      <c r="G11" s="243"/>
      <c r="H11" s="244"/>
      <c r="I11" s="171">
        <v>796</v>
      </c>
      <c r="J11" s="172"/>
      <c r="K11" s="173">
        <v>2</v>
      </c>
      <c r="L11" s="174">
        <v>4.5</v>
      </c>
      <c r="M11" s="174">
        <f t="shared" ref="M11" si="0">K11*L11</f>
        <v>9</v>
      </c>
      <c r="N11" s="66"/>
      <c r="O11" s="118"/>
      <c r="P11" s="206"/>
      <c r="Q11" s="207"/>
      <c r="R11" s="118"/>
      <c r="S11" s="118"/>
      <c r="T11" s="118"/>
      <c r="U11" s="118"/>
      <c r="V11" s="118"/>
    </row>
    <row r="12" spans="1:22" ht="22.5" customHeight="1" x14ac:dyDescent="0.25">
      <c r="A12" s="40">
        <v>4</v>
      </c>
      <c r="B12" s="143">
        <v>111</v>
      </c>
      <c r="C12" s="232"/>
      <c r="D12" s="233"/>
      <c r="E12" s="234" t="s">
        <v>440</v>
      </c>
      <c r="F12" s="235"/>
      <c r="G12" s="235"/>
      <c r="H12" s="236"/>
      <c r="I12" s="162">
        <v>796</v>
      </c>
      <c r="J12" s="144">
        <v>796</v>
      </c>
      <c r="K12" s="145">
        <v>2</v>
      </c>
      <c r="L12" s="146">
        <v>2.6</v>
      </c>
      <c r="M12" s="146">
        <f>K12*L12</f>
        <v>5.2</v>
      </c>
      <c r="N12" s="159"/>
      <c r="O12" s="160"/>
      <c r="P12" s="206"/>
      <c r="Q12" s="207"/>
      <c r="R12" s="160"/>
      <c r="S12" s="160"/>
      <c r="T12" s="160"/>
      <c r="U12" s="160"/>
      <c r="V12" s="160"/>
    </row>
    <row r="13" spans="1:22" ht="22.5" customHeight="1" x14ac:dyDescent="0.25">
      <c r="A13" s="40">
        <v>5</v>
      </c>
      <c r="B13" s="143">
        <v>112</v>
      </c>
      <c r="C13" s="232"/>
      <c r="D13" s="233"/>
      <c r="E13" s="234" t="s">
        <v>441</v>
      </c>
      <c r="F13" s="235"/>
      <c r="G13" s="235"/>
      <c r="H13" s="236"/>
      <c r="I13" s="162">
        <v>796</v>
      </c>
      <c r="J13" s="144"/>
      <c r="K13" s="145">
        <v>2</v>
      </c>
      <c r="L13" s="146">
        <v>4.5</v>
      </c>
      <c r="M13" s="146">
        <f t="shared" ref="M13:M14" si="1">K13*L13</f>
        <v>9</v>
      </c>
      <c r="N13" s="66"/>
      <c r="O13" s="160"/>
      <c r="P13" s="206"/>
      <c r="Q13" s="207"/>
      <c r="R13" s="160"/>
      <c r="S13" s="160"/>
      <c r="T13" s="160"/>
      <c r="U13" s="160"/>
      <c r="V13" s="160"/>
    </row>
    <row r="14" spans="1:22" ht="22.5" customHeight="1" x14ac:dyDescent="0.25">
      <c r="A14" s="40">
        <v>6</v>
      </c>
      <c r="B14" s="143">
        <v>113</v>
      </c>
      <c r="C14" s="232"/>
      <c r="D14" s="233"/>
      <c r="E14" s="234" t="s">
        <v>439</v>
      </c>
      <c r="F14" s="235"/>
      <c r="G14" s="235"/>
      <c r="H14" s="236"/>
      <c r="I14" s="162">
        <v>796</v>
      </c>
      <c r="J14" s="144"/>
      <c r="K14" s="145">
        <v>2</v>
      </c>
      <c r="L14" s="146">
        <v>1.5</v>
      </c>
      <c r="M14" s="146">
        <f t="shared" si="1"/>
        <v>3</v>
      </c>
      <c r="N14" s="66"/>
      <c r="O14" s="160"/>
      <c r="P14" s="206"/>
      <c r="Q14" s="207"/>
      <c r="R14" s="160"/>
      <c r="S14" s="160"/>
      <c r="T14" s="160"/>
      <c r="U14" s="160"/>
      <c r="V14" s="160"/>
    </row>
    <row r="15" spans="1:22" ht="22.5" customHeight="1" x14ac:dyDescent="0.25">
      <c r="A15" s="40">
        <v>7</v>
      </c>
      <c r="B15" s="160"/>
      <c r="C15" s="232"/>
      <c r="D15" s="233"/>
      <c r="E15" s="234"/>
      <c r="F15" s="235"/>
      <c r="G15" s="235"/>
      <c r="H15" s="236"/>
      <c r="I15" s="43"/>
      <c r="J15" s="44"/>
      <c r="K15" s="54"/>
      <c r="L15" s="66"/>
      <c r="M15" s="66"/>
      <c r="O15" s="160"/>
      <c r="P15" s="206"/>
      <c r="Q15" s="207"/>
      <c r="R15" s="160"/>
      <c r="S15" s="160"/>
      <c r="T15" s="160"/>
      <c r="U15" s="160"/>
      <c r="V15" s="160"/>
    </row>
    <row r="16" spans="1:22" ht="22.5" customHeight="1" x14ac:dyDescent="0.25">
      <c r="A16" s="40">
        <v>8</v>
      </c>
      <c r="B16" s="160"/>
      <c r="C16" s="232"/>
      <c r="D16" s="233"/>
      <c r="E16" s="237" t="s">
        <v>454</v>
      </c>
      <c r="F16" s="238"/>
      <c r="G16" s="238"/>
      <c r="H16" s="239"/>
      <c r="I16" s="43" t="s">
        <v>287</v>
      </c>
      <c r="J16" s="44"/>
      <c r="K16" s="54" t="s">
        <v>288</v>
      </c>
      <c r="L16" s="66" t="s">
        <v>288</v>
      </c>
      <c r="M16" s="178">
        <f>M18+M19</f>
        <v>5.71</v>
      </c>
      <c r="N16" s="66"/>
      <c r="O16" s="160"/>
      <c r="P16" s="206"/>
      <c r="Q16" s="207"/>
      <c r="R16" s="160"/>
      <c r="S16" s="160"/>
      <c r="T16" s="160"/>
      <c r="U16" s="160"/>
      <c r="V16" s="160"/>
    </row>
    <row r="17" spans="1:24" ht="22.5" customHeight="1" x14ac:dyDescent="0.25">
      <c r="A17" s="40">
        <v>9</v>
      </c>
      <c r="B17" s="160"/>
      <c r="C17" s="232"/>
      <c r="D17" s="233"/>
      <c r="E17" s="234" t="s">
        <v>455</v>
      </c>
      <c r="F17" s="235"/>
      <c r="G17" s="235"/>
      <c r="H17" s="236"/>
      <c r="I17" s="157"/>
      <c r="J17" s="163"/>
      <c r="K17" s="54"/>
      <c r="L17" s="66"/>
      <c r="M17" s="66"/>
      <c r="N17" s="66">
        <v>850</v>
      </c>
      <c r="O17" s="160"/>
      <c r="P17" s="206"/>
      <c r="Q17" s="207"/>
      <c r="R17" s="160"/>
      <c r="S17" s="160"/>
      <c r="T17" s="160"/>
      <c r="U17" s="160"/>
      <c r="V17" s="160"/>
      <c r="X17" s="45"/>
    </row>
    <row r="18" spans="1:24" ht="22.5" customHeight="1" x14ac:dyDescent="0.25">
      <c r="A18" s="40">
        <v>10</v>
      </c>
      <c r="B18" s="160">
        <v>120</v>
      </c>
      <c r="C18" s="232"/>
      <c r="D18" s="233"/>
      <c r="E18" s="234" t="s">
        <v>457</v>
      </c>
      <c r="F18" s="235"/>
      <c r="G18" s="235"/>
      <c r="H18" s="236"/>
      <c r="I18" s="157">
        <v>796</v>
      </c>
      <c r="J18" s="163"/>
      <c r="K18" s="54">
        <v>1</v>
      </c>
      <c r="L18" s="66" t="s">
        <v>355</v>
      </c>
      <c r="M18" s="66">
        <v>3.77</v>
      </c>
      <c r="N18" s="66"/>
      <c r="O18" s="160"/>
      <c r="P18" s="206"/>
      <c r="Q18" s="207"/>
      <c r="R18" s="160"/>
      <c r="S18" s="160"/>
      <c r="T18" s="160"/>
      <c r="U18" s="160"/>
      <c r="V18" s="154" t="s">
        <v>456</v>
      </c>
    </row>
    <row r="19" spans="1:24" ht="22.5" customHeight="1" x14ac:dyDescent="0.25">
      <c r="A19" s="40">
        <v>11</v>
      </c>
      <c r="B19" s="160">
        <v>121</v>
      </c>
      <c r="C19" s="232"/>
      <c r="D19" s="233"/>
      <c r="E19" s="234" t="s">
        <v>458</v>
      </c>
      <c r="F19" s="235"/>
      <c r="G19" s="235"/>
      <c r="H19" s="236"/>
      <c r="I19" s="157">
        <v>796</v>
      </c>
      <c r="J19" s="163"/>
      <c r="K19" s="54">
        <v>1</v>
      </c>
      <c r="L19" s="66" t="s">
        <v>355</v>
      </c>
      <c r="M19" s="66">
        <v>1.94</v>
      </c>
      <c r="N19" s="66"/>
      <c r="O19" s="160"/>
      <c r="P19" s="206"/>
      <c r="Q19" s="207"/>
      <c r="R19" s="160"/>
      <c r="S19" s="160"/>
      <c r="T19" s="160"/>
      <c r="U19" s="160"/>
      <c r="V19" s="154" t="s">
        <v>456</v>
      </c>
    </row>
    <row r="20" spans="1:24" ht="22.5" customHeight="1" x14ac:dyDescent="0.25">
      <c r="A20" s="40">
        <v>12</v>
      </c>
      <c r="B20" s="118"/>
      <c r="C20" s="206"/>
      <c r="D20" s="207"/>
      <c r="E20" s="208"/>
      <c r="F20" s="209"/>
      <c r="G20" s="209"/>
      <c r="H20" s="210"/>
      <c r="I20" s="43"/>
      <c r="J20" s="44"/>
      <c r="K20" s="54"/>
      <c r="L20" s="66"/>
      <c r="M20" s="120"/>
      <c r="N20" s="118"/>
      <c r="O20" s="118"/>
      <c r="P20" s="206"/>
      <c r="Q20" s="207"/>
      <c r="R20" s="118"/>
      <c r="S20" s="118"/>
      <c r="T20" s="118"/>
      <c r="U20" s="118"/>
      <c r="V20" s="118"/>
    </row>
    <row r="21" spans="1:24" ht="22.5" customHeight="1" x14ac:dyDescent="0.25">
      <c r="A21" s="40">
        <v>13</v>
      </c>
      <c r="B21" s="118"/>
      <c r="C21" s="206"/>
      <c r="D21" s="207"/>
      <c r="E21" s="208"/>
      <c r="F21" s="209"/>
      <c r="G21" s="209"/>
      <c r="H21" s="210"/>
      <c r="I21" s="43"/>
      <c r="J21" s="44"/>
      <c r="K21" s="54"/>
      <c r="L21" s="66"/>
      <c r="M21" s="120"/>
      <c r="N21" s="118"/>
      <c r="O21" s="118"/>
      <c r="P21" s="216"/>
      <c r="Q21" s="216"/>
      <c r="R21" s="118"/>
      <c r="S21" s="118"/>
      <c r="T21" s="118"/>
      <c r="U21" s="118"/>
      <c r="V21" s="118"/>
    </row>
    <row r="22" spans="1:24" ht="22.5" customHeight="1" x14ac:dyDescent="0.25">
      <c r="A22" s="40">
        <v>14</v>
      </c>
      <c r="B22" s="118"/>
      <c r="C22" s="206"/>
      <c r="D22" s="207"/>
      <c r="E22" s="208"/>
      <c r="F22" s="209"/>
      <c r="G22" s="209"/>
      <c r="H22" s="210"/>
      <c r="I22" s="43"/>
      <c r="J22" s="44"/>
      <c r="K22" s="54"/>
      <c r="L22" s="66"/>
      <c r="M22" s="120"/>
      <c r="N22" s="118"/>
      <c r="O22" s="118"/>
      <c r="P22" s="216"/>
      <c r="Q22" s="216"/>
      <c r="R22" s="118"/>
      <c r="S22" s="118"/>
      <c r="T22" s="118"/>
      <c r="U22" s="118"/>
      <c r="V22" s="118"/>
    </row>
    <row r="23" spans="1:24" ht="22.5" customHeight="1" x14ac:dyDescent="0.25">
      <c r="A23" s="40">
        <v>15</v>
      </c>
      <c r="B23" s="118"/>
      <c r="C23" s="206"/>
      <c r="D23" s="207"/>
      <c r="E23" s="208"/>
      <c r="F23" s="209"/>
      <c r="G23" s="209"/>
      <c r="H23" s="210"/>
      <c r="I23" s="43"/>
      <c r="J23" s="44"/>
      <c r="K23" s="54"/>
      <c r="L23" s="66"/>
      <c r="M23" s="120"/>
      <c r="N23" s="118"/>
      <c r="O23" s="118"/>
      <c r="P23" s="216"/>
      <c r="Q23" s="216"/>
      <c r="R23" s="118"/>
      <c r="S23" s="118"/>
      <c r="T23" s="118"/>
      <c r="U23" s="118"/>
      <c r="V23" s="118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46"/>
      <c r="J24" s="141"/>
      <c r="K24" s="55"/>
      <c r="L24" s="130"/>
      <c r="M24" s="130"/>
      <c r="N24" s="118"/>
      <c r="O24" s="119"/>
      <c r="P24" s="217"/>
      <c r="Q24" s="217"/>
      <c r="R24" s="119"/>
      <c r="S24" s="119"/>
      <c r="T24" s="119"/>
      <c r="U24" s="119"/>
      <c r="V24" s="11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</f>
        <v>18.89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24"/>
      <c r="F9" s="225"/>
      <c r="G9" s="225"/>
      <c r="H9" s="226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/>
      <c r="C10" s="206"/>
      <c r="D10" s="207"/>
      <c r="E10" s="211" t="s">
        <v>163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8">
        <f>M12+M13+M14+M15+M16+M17+M18+M19+M20+M21+M22+M23</f>
        <v>132.59100000000001</v>
      </c>
      <c r="N10" s="100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97"/>
      <c r="C11" s="206"/>
      <c r="D11" s="207"/>
      <c r="E11" s="208" t="s">
        <v>91</v>
      </c>
      <c r="F11" s="209"/>
      <c r="G11" s="209"/>
      <c r="H11" s="210"/>
      <c r="I11" s="95"/>
      <c r="J11" s="80"/>
      <c r="K11" s="54"/>
      <c r="L11" s="66"/>
      <c r="M11" s="66"/>
      <c r="N11" s="66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60">
        <v>129</v>
      </c>
      <c r="C12" s="206"/>
      <c r="D12" s="207"/>
      <c r="E12" s="208" t="s">
        <v>467</v>
      </c>
      <c r="F12" s="209"/>
      <c r="G12" s="209"/>
      <c r="H12" s="210"/>
      <c r="I12" s="43" t="s">
        <v>37</v>
      </c>
      <c r="J12" s="44"/>
      <c r="K12" s="54">
        <v>1</v>
      </c>
      <c r="L12" s="66" t="s">
        <v>355</v>
      </c>
      <c r="M12" s="66">
        <v>1.84</v>
      </c>
      <c r="N12" s="66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97">
        <v>130</v>
      </c>
      <c r="C13" s="206"/>
      <c r="D13" s="207"/>
      <c r="E13" s="208" t="s">
        <v>155</v>
      </c>
      <c r="F13" s="209"/>
      <c r="G13" s="209"/>
      <c r="H13" s="210"/>
      <c r="I13" s="43" t="s">
        <v>37</v>
      </c>
      <c r="J13" s="44"/>
      <c r="K13" s="54">
        <v>1</v>
      </c>
      <c r="L13" s="66" t="s">
        <v>355</v>
      </c>
      <c r="M13" s="66">
        <v>0.68</v>
      </c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97">
        <v>131</v>
      </c>
      <c r="C14" s="206"/>
      <c r="D14" s="207"/>
      <c r="E14" s="208" t="s">
        <v>156</v>
      </c>
      <c r="F14" s="214"/>
      <c r="G14" s="214"/>
      <c r="H14" s="215"/>
      <c r="I14" s="95">
        <v>796</v>
      </c>
      <c r="J14" s="80">
        <v>796</v>
      </c>
      <c r="K14" s="54">
        <v>1</v>
      </c>
      <c r="L14" s="66" t="s">
        <v>355</v>
      </c>
      <c r="M14" s="66">
        <v>0.86</v>
      </c>
      <c r="N14" s="66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97">
        <v>132</v>
      </c>
      <c r="C15" s="206"/>
      <c r="D15" s="207"/>
      <c r="E15" s="208" t="s">
        <v>157</v>
      </c>
      <c r="F15" s="209"/>
      <c r="G15" s="209"/>
      <c r="H15" s="210"/>
      <c r="I15" s="95">
        <v>796</v>
      </c>
      <c r="J15" s="80"/>
      <c r="K15" s="54">
        <v>1</v>
      </c>
      <c r="L15" s="66" t="s">
        <v>355</v>
      </c>
      <c r="M15" s="66">
        <v>0.9</v>
      </c>
      <c r="N15" s="66">
        <v>850</v>
      </c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97">
        <v>133</v>
      </c>
      <c r="C16" s="206"/>
      <c r="D16" s="207"/>
      <c r="E16" s="208" t="s">
        <v>158</v>
      </c>
      <c r="F16" s="209"/>
      <c r="G16" s="209"/>
      <c r="H16" s="210"/>
      <c r="I16" s="95">
        <v>796</v>
      </c>
      <c r="J16" s="80">
        <v>796</v>
      </c>
      <c r="K16" s="54">
        <v>3</v>
      </c>
      <c r="L16" s="66">
        <v>4.26</v>
      </c>
      <c r="M16" s="66">
        <f t="shared" ref="M16:M19" si="0">K16*L16</f>
        <v>12.78</v>
      </c>
      <c r="N16" s="66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97">
        <v>134</v>
      </c>
      <c r="C17" s="206"/>
      <c r="D17" s="207"/>
      <c r="E17" s="208" t="s">
        <v>159</v>
      </c>
      <c r="F17" s="209"/>
      <c r="G17" s="209"/>
      <c r="H17" s="210"/>
      <c r="I17" s="43" t="s">
        <v>37</v>
      </c>
      <c r="J17" s="44"/>
      <c r="K17" s="54">
        <v>5</v>
      </c>
      <c r="L17" s="66">
        <v>5.8140000000000001</v>
      </c>
      <c r="M17" s="66">
        <f t="shared" si="0"/>
        <v>29.07</v>
      </c>
      <c r="N17" s="66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97">
        <v>135</v>
      </c>
      <c r="C18" s="206"/>
      <c r="D18" s="207"/>
      <c r="E18" s="208" t="s">
        <v>160</v>
      </c>
      <c r="F18" s="209"/>
      <c r="G18" s="209"/>
      <c r="H18" s="210"/>
      <c r="I18" s="95">
        <v>796</v>
      </c>
      <c r="J18" s="80"/>
      <c r="K18" s="54">
        <v>2</v>
      </c>
      <c r="L18" s="66">
        <v>5.99</v>
      </c>
      <c r="M18" s="66">
        <f t="shared" si="0"/>
        <v>11.98</v>
      </c>
      <c r="N18" s="66">
        <v>1176</v>
      </c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97">
        <v>136</v>
      </c>
      <c r="C19" s="206"/>
      <c r="D19" s="207"/>
      <c r="E19" s="208" t="s">
        <v>161</v>
      </c>
      <c r="F19" s="209"/>
      <c r="G19" s="209"/>
      <c r="H19" s="210"/>
      <c r="I19" s="43" t="s">
        <v>37</v>
      </c>
      <c r="J19" s="44"/>
      <c r="K19" s="54">
        <v>6</v>
      </c>
      <c r="L19" s="66">
        <v>7.86</v>
      </c>
      <c r="M19" s="66">
        <f t="shared" si="0"/>
        <v>47.160000000000004</v>
      </c>
      <c r="N19" s="100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10">
        <v>137</v>
      </c>
      <c r="C20" s="206"/>
      <c r="D20" s="207"/>
      <c r="E20" s="208" t="s">
        <v>364</v>
      </c>
      <c r="F20" s="209"/>
      <c r="G20" s="209"/>
      <c r="H20" s="210"/>
      <c r="I20" s="106">
        <v>796</v>
      </c>
      <c r="J20" s="44"/>
      <c r="K20" s="54">
        <v>1</v>
      </c>
      <c r="L20" s="66" t="s">
        <v>355</v>
      </c>
      <c r="M20" s="66">
        <v>4.3600000000000003</v>
      </c>
      <c r="N20" s="97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10">
        <v>138</v>
      </c>
      <c r="C21" s="206"/>
      <c r="D21" s="207"/>
      <c r="E21" s="208" t="s">
        <v>365</v>
      </c>
      <c r="F21" s="209"/>
      <c r="G21" s="209"/>
      <c r="H21" s="210"/>
      <c r="I21" s="43" t="s">
        <v>37</v>
      </c>
      <c r="J21" s="44"/>
      <c r="K21" s="54">
        <v>1</v>
      </c>
      <c r="L21" s="66" t="s">
        <v>355</v>
      </c>
      <c r="M21" s="66">
        <v>4.6020000000000003</v>
      </c>
      <c r="N21" s="97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10">
        <v>139</v>
      </c>
      <c r="C22" s="206"/>
      <c r="D22" s="207"/>
      <c r="E22" s="208" t="s">
        <v>366</v>
      </c>
      <c r="F22" s="209"/>
      <c r="G22" s="209"/>
      <c r="H22" s="210"/>
      <c r="I22" s="106">
        <v>796</v>
      </c>
      <c r="J22" s="44"/>
      <c r="K22" s="54">
        <v>1</v>
      </c>
      <c r="L22" s="66" t="s">
        <v>355</v>
      </c>
      <c r="M22" s="66">
        <v>16.228000000000002</v>
      </c>
      <c r="N22" s="97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97">
        <v>140</v>
      </c>
      <c r="C23" s="206"/>
      <c r="D23" s="207"/>
      <c r="E23" s="208" t="s">
        <v>367</v>
      </c>
      <c r="F23" s="209"/>
      <c r="G23" s="209"/>
      <c r="H23" s="210"/>
      <c r="I23" s="106">
        <v>796</v>
      </c>
      <c r="J23" s="44"/>
      <c r="K23" s="54">
        <v>1</v>
      </c>
      <c r="L23" s="66" t="s">
        <v>288</v>
      </c>
      <c r="M23" s="66">
        <v>2.1309999999999998</v>
      </c>
      <c r="N23" s="97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55"/>
      <c r="C24" s="227"/>
      <c r="D24" s="228"/>
      <c r="E24" s="218"/>
      <c r="F24" s="229"/>
      <c r="G24" s="229"/>
      <c r="H24" s="230"/>
      <c r="I24" s="46"/>
      <c r="J24" s="141"/>
      <c r="K24" s="55"/>
      <c r="L24" s="156"/>
      <c r="M24" s="156"/>
      <c r="N24" s="97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24"/>
      <c r="F9" s="225"/>
      <c r="G9" s="225"/>
      <c r="H9" s="226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/>
      <c r="C10" s="206"/>
      <c r="D10" s="207"/>
      <c r="E10" s="211" t="s">
        <v>162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8">
        <f>M12+M13+M14+M15+M16+M17+M18+M19+M20+M21+M22+M23+M24+'13'!$M$10+'13'!$M$11+'13'!$M$12+'13'!$M$13+'13'!$M$14+'13'!$M$15+'13'!$M$16+'13'!$M$17+'13'!$M$18+'13'!$M$19+'13'!$M$20+'13'!$M$21+'13'!$M$22+'13'!$M$23+'13'!$M$24+'14'!$M$10+'14'!$M$11+'14'!$M$12+'14'!$M$13+'14'!$M$14+'14'!$M$15+'14'!$M$16+'14'!$M$17+'14'!$M$18+'14'!$M$19+'14'!$M$20+'14'!$M$21+'14'!$M$22+'14'!$M$23+'15'!$M$10+'15'!$M$11+'15'!$M$12+'15'!$M$13+'15'!$M$14+'15'!$M$15+'15'!$M$16+'15'!$M$17+'15'!$M$18+'15'!$M$19+'15'!$M$20+'15'!$M$21+'15'!$M$22+'15'!$M$23+'16'!$M$10</f>
        <v>821.64080000000001</v>
      </c>
      <c r="N10" s="100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97"/>
      <c r="C11" s="206"/>
      <c r="D11" s="207"/>
      <c r="E11" s="208" t="s">
        <v>91</v>
      </c>
      <c r="F11" s="209"/>
      <c r="G11" s="209"/>
      <c r="H11" s="210"/>
      <c r="I11" s="95"/>
      <c r="J11" s="80"/>
      <c r="K11" s="54"/>
      <c r="L11" s="66"/>
      <c r="M11" s="66"/>
      <c r="N11" s="66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60">
        <v>148</v>
      </c>
      <c r="C12" s="206"/>
      <c r="D12" s="207"/>
      <c r="E12" s="208" t="s">
        <v>468</v>
      </c>
      <c r="F12" s="209"/>
      <c r="G12" s="209"/>
      <c r="H12" s="210"/>
      <c r="I12" s="157" t="s">
        <v>37</v>
      </c>
      <c r="J12" s="163"/>
      <c r="K12" s="54">
        <v>1</v>
      </c>
      <c r="L12" s="66" t="s">
        <v>355</v>
      </c>
      <c r="M12" s="66">
        <v>7.4009999999999998</v>
      </c>
      <c r="N12" s="66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97">
        <v>149</v>
      </c>
      <c r="C13" s="206"/>
      <c r="D13" s="207"/>
      <c r="E13" s="208" t="s">
        <v>469</v>
      </c>
      <c r="F13" s="209"/>
      <c r="G13" s="209"/>
      <c r="H13" s="210"/>
      <c r="I13" s="95" t="s">
        <v>37</v>
      </c>
      <c r="J13" s="80"/>
      <c r="K13" s="54">
        <v>1</v>
      </c>
      <c r="L13" s="66" t="s">
        <v>355</v>
      </c>
      <c r="M13" s="66">
        <v>7.5890000000000004</v>
      </c>
      <c r="N13" s="97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60">
        <v>150</v>
      </c>
      <c r="C14" s="206"/>
      <c r="D14" s="207"/>
      <c r="E14" s="208" t="s">
        <v>164</v>
      </c>
      <c r="F14" s="209"/>
      <c r="G14" s="209"/>
      <c r="H14" s="210"/>
      <c r="I14" s="157" t="s">
        <v>37</v>
      </c>
      <c r="J14" s="163"/>
      <c r="K14" s="54">
        <v>1</v>
      </c>
      <c r="L14" s="66" t="s">
        <v>355</v>
      </c>
      <c r="M14" s="66">
        <v>1.3</v>
      </c>
      <c r="N14" s="97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60">
        <v>151</v>
      </c>
      <c r="C15" s="206"/>
      <c r="D15" s="207"/>
      <c r="E15" s="208" t="s">
        <v>165</v>
      </c>
      <c r="F15" s="209"/>
      <c r="G15" s="209"/>
      <c r="H15" s="210"/>
      <c r="I15" s="157" t="s">
        <v>37</v>
      </c>
      <c r="J15" s="163"/>
      <c r="K15" s="54">
        <v>2</v>
      </c>
      <c r="L15" s="66">
        <v>1.8839999999999999</v>
      </c>
      <c r="M15" s="66">
        <f>K15*L15</f>
        <v>3.7679999999999998</v>
      </c>
      <c r="N15" s="97">
        <v>1176</v>
      </c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60">
        <v>152</v>
      </c>
      <c r="C16" s="206"/>
      <c r="D16" s="207"/>
      <c r="E16" s="208" t="s">
        <v>166</v>
      </c>
      <c r="F16" s="209"/>
      <c r="G16" s="209"/>
      <c r="H16" s="210"/>
      <c r="I16" s="157" t="s">
        <v>37</v>
      </c>
      <c r="J16" s="163"/>
      <c r="K16" s="54">
        <v>2</v>
      </c>
      <c r="L16" s="66">
        <v>2.1</v>
      </c>
      <c r="M16" s="66">
        <f t="shared" ref="M16" si="0">K16*L16</f>
        <v>4.2</v>
      </c>
      <c r="N16" s="97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60">
        <v>153</v>
      </c>
      <c r="C17" s="206"/>
      <c r="D17" s="207"/>
      <c r="E17" s="208" t="s">
        <v>167</v>
      </c>
      <c r="F17" s="209"/>
      <c r="G17" s="209"/>
      <c r="H17" s="210"/>
      <c r="I17" s="157" t="s">
        <v>37</v>
      </c>
      <c r="J17" s="163"/>
      <c r="K17" s="54">
        <v>1</v>
      </c>
      <c r="L17" s="66" t="s">
        <v>355</v>
      </c>
      <c r="M17" s="66">
        <v>2.15</v>
      </c>
      <c r="N17" s="97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60">
        <v>154</v>
      </c>
      <c r="C18" s="206"/>
      <c r="D18" s="207"/>
      <c r="E18" s="208" t="s">
        <v>168</v>
      </c>
      <c r="F18" s="209"/>
      <c r="G18" s="209"/>
      <c r="H18" s="210"/>
      <c r="I18" s="157" t="s">
        <v>37</v>
      </c>
      <c r="J18" s="163"/>
      <c r="K18" s="54">
        <v>1</v>
      </c>
      <c r="L18" s="66" t="s">
        <v>355</v>
      </c>
      <c r="M18" s="66">
        <v>2.33</v>
      </c>
      <c r="N18" s="97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60">
        <v>155</v>
      </c>
      <c r="C19" s="206"/>
      <c r="D19" s="207"/>
      <c r="E19" s="208" t="s">
        <v>169</v>
      </c>
      <c r="F19" s="209"/>
      <c r="G19" s="209"/>
      <c r="H19" s="210"/>
      <c r="I19" s="157" t="s">
        <v>37</v>
      </c>
      <c r="J19" s="163"/>
      <c r="K19" s="54">
        <v>2</v>
      </c>
      <c r="L19" s="66">
        <v>2.69</v>
      </c>
      <c r="M19" s="66">
        <f t="shared" ref="M19" si="1">K19*L19</f>
        <v>5.38</v>
      </c>
      <c r="N19" s="97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60">
        <v>156</v>
      </c>
      <c r="C20" s="206"/>
      <c r="D20" s="207"/>
      <c r="E20" s="208" t="s">
        <v>170</v>
      </c>
      <c r="F20" s="209"/>
      <c r="G20" s="209"/>
      <c r="H20" s="210"/>
      <c r="I20" s="157">
        <v>796</v>
      </c>
      <c r="J20" s="163"/>
      <c r="K20" s="54">
        <v>1</v>
      </c>
      <c r="L20" s="66" t="s">
        <v>355</v>
      </c>
      <c r="M20" s="66">
        <v>2.83</v>
      </c>
      <c r="N20" s="97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60">
        <v>157</v>
      </c>
      <c r="C21" s="206"/>
      <c r="D21" s="207"/>
      <c r="E21" s="208" t="s">
        <v>171</v>
      </c>
      <c r="F21" s="209"/>
      <c r="G21" s="209"/>
      <c r="H21" s="210"/>
      <c r="I21" s="157">
        <v>796</v>
      </c>
      <c r="J21" s="163"/>
      <c r="K21" s="54">
        <v>2</v>
      </c>
      <c r="L21" s="66">
        <v>3.03</v>
      </c>
      <c r="M21" s="66">
        <f t="shared" ref="M21" si="2">K21*L21</f>
        <v>6.06</v>
      </c>
      <c r="N21" s="97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60">
        <v>158</v>
      </c>
      <c r="C22" s="206"/>
      <c r="D22" s="207"/>
      <c r="E22" s="208" t="s">
        <v>172</v>
      </c>
      <c r="F22" s="209"/>
      <c r="G22" s="209"/>
      <c r="H22" s="210"/>
      <c r="I22" s="157">
        <v>796</v>
      </c>
      <c r="J22" s="163"/>
      <c r="K22" s="54">
        <v>1</v>
      </c>
      <c r="L22" s="66" t="s">
        <v>355</v>
      </c>
      <c r="M22" s="66">
        <v>3.36</v>
      </c>
      <c r="N22" s="97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60">
        <v>159</v>
      </c>
      <c r="C23" s="206"/>
      <c r="D23" s="207"/>
      <c r="E23" s="208" t="s">
        <v>173</v>
      </c>
      <c r="F23" s="209"/>
      <c r="G23" s="209"/>
      <c r="H23" s="210"/>
      <c r="I23" s="157" t="s">
        <v>37</v>
      </c>
      <c r="J23" s="163"/>
      <c r="K23" s="54">
        <v>2</v>
      </c>
      <c r="L23" s="66">
        <v>3.47</v>
      </c>
      <c r="M23" s="66">
        <f t="shared" ref="M23" si="3">K23*L23</f>
        <v>6.94</v>
      </c>
      <c r="N23" s="97">
        <v>11.5</v>
      </c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55">
        <v>161</v>
      </c>
      <c r="C24" s="227"/>
      <c r="D24" s="228"/>
      <c r="E24" s="218" t="s">
        <v>174</v>
      </c>
      <c r="F24" s="229"/>
      <c r="G24" s="229"/>
      <c r="H24" s="230"/>
      <c r="I24" s="161">
        <v>796</v>
      </c>
      <c r="J24" s="142"/>
      <c r="K24" s="55">
        <v>1</v>
      </c>
      <c r="L24" s="156" t="s">
        <v>355</v>
      </c>
      <c r="M24" s="156">
        <v>4.13</v>
      </c>
      <c r="N24" s="97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R18" sqref="P18:R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24"/>
      <c r="F9" s="225"/>
      <c r="G9" s="225"/>
      <c r="H9" s="226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>
        <v>162</v>
      </c>
      <c r="C10" s="206"/>
      <c r="D10" s="207"/>
      <c r="E10" s="208" t="s">
        <v>175</v>
      </c>
      <c r="F10" s="209"/>
      <c r="G10" s="209"/>
      <c r="H10" s="210"/>
      <c r="I10" s="95">
        <v>796</v>
      </c>
      <c r="J10" s="80">
        <v>796</v>
      </c>
      <c r="K10" s="54">
        <v>2</v>
      </c>
      <c r="L10" s="66">
        <v>4.4400000000000004</v>
      </c>
      <c r="M10" s="66">
        <f>K10*L10</f>
        <v>8.8800000000000008</v>
      </c>
      <c r="N10" s="66">
        <v>1170</v>
      </c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97">
        <v>163</v>
      </c>
      <c r="C11" s="206"/>
      <c r="D11" s="207"/>
      <c r="E11" s="208" t="s">
        <v>176</v>
      </c>
      <c r="F11" s="209"/>
      <c r="G11" s="209"/>
      <c r="H11" s="210"/>
      <c r="I11" s="43" t="s">
        <v>37</v>
      </c>
      <c r="J11" s="44"/>
      <c r="K11" s="54">
        <v>1</v>
      </c>
      <c r="L11" s="66" t="s">
        <v>355</v>
      </c>
      <c r="M11" s="66">
        <v>4.4400000000000004</v>
      </c>
      <c r="N11" s="66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03">
        <v>164</v>
      </c>
      <c r="C12" s="206"/>
      <c r="D12" s="207"/>
      <c r="E12" s="208" t="s">
        <v>177</v>
      </c>
      <c r="F12" s="209"/>
      <c r="G12" s="209"/>
      <c r="H12" s="210"/>
      <c r="I12" s="43">
        <v>796</v>
      </c>
      <c r="J12" s="44"/>
      <c r="K12" s="54">
        <v>1</v>
      </c>
      <c r="L12" s="66" t="s">
        <v>355</v>
      </c>
      <c r="M12" s="66">
        <v>4.5999999999999996</v>
      </c>
      <c r="N12" s="103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03">
        <v>165</v>
      </c>
      <c r="C13" s="206"/>
      <c r="D13" s="207"/>
      <c r="E13" s="208" t="s">
        <v>178</v>
      </c>
      <c r="F13" s="209"/>
      <c r="G13" s="209"/>
      <c r="H13" s="210"/>
      <c r="I13" s="43" t="s">
        <v>37</v>
      </c>
      <c r="J13" s="44"/>
      <c r="K13" s="54">
        <v>1</v>
      </c>
      <c r="L13" s="66" t="s">
        <v>355</v>
      </c>
      <c r="M13" s="66">
        <v>4.9800000000000004</v>
      </c>
      <c r="N13" s="103">
        <v>850</v>
      </c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03">
        <v>166</v>
      </c>
      <c r="C14" s="206"/>
      <c r="D14" s="207"/>
      <c r="E14" s="208" t="s">
        <v>179</v>
      </c>
      <c r="F14" s="209"/>
      <c r="G14" s="209"/>
      <c r="H14" s="210"/>
      <c r="I14" s="43" t="s">
        <v>37</v>
      </c>
      <c r="J14" s="44"/>
      <c r="K14" s="54">
        <v>1</v>
      </c>
      <c r="L14" s="66" t="s">
        <v>355</v>
      </c>
      <c r="M14" s="66">
        <v>5.1100000000000003</v>
      </c>
      <c r="N14" s="103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03">
        <v>167</v>
      </c>
      <c r="C15" s="206"/>
      <c r="D15" s="207"/>
      <c r="E15" s="208" t="s">
        <v>180</v>
      </c>
      <c r="F15" s="209"/>
      <c r="G15" s="209"/>
      <c r="H15" s="210"/>
      <c r="I15" s="43" t="s">
        <v>37</v>
      </c>
      <c r="J15" s="44"/>
      <c r="K15" s="54">
        <v>2</v>
      </c>
      <c r="L15" s="66">
        <v>5.38</v>
      </c>
      <c r="M15" s="66">
        <f t="shared" ref="M15:M23" si="0">K15*L15</f>
        <v>10.76</v>
      </c>
      <c r="N15" s="103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03">
        <v>168</v>
      </c>
      <c r="C16" s="206"/>
      <c r="D16" s="207"/>
      <c r="E16" s="208" t="s">
        <v>181</v>
      </c>
      <c r="F16" s="209"/>
      <c r="G16" s="209"/>
      <c r="H16" s="210"/>
      <c r="I16" s="43" t="s">
        <v>37</v>
      </c>
      <c r="J16" s="44"/>
      <c r="K16" s="54">
        <v>1</v>
      </c>
      <c r="L16" s="66" t="s">
        <v>355</v>
      </c>
      <c r="M16" s="66">
        <v>5.95</v>
      </c>
      <c r="N16" s="103">
        <v>1176</v>
      </c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03">
        <v>169</v>
      </c>
      <c r="C17" s="206"/>
      <c r="D17" s="207"/>
      <c r="E17" s="208" t="s">
        <v>182</v>
      </c>
      <c r="F17" s="209"/>
      <c r="G17" s="209"/>
      <c r="H17" s="210"/>
      <c r="I17" s="43" t="s">
        <v>37</v>
      </c>
      <c r="J17" s="44"/>
      <c r="K17" s="54">
        <v>3</v>
      </c>
      <c r="L17" s="66">
        <v>6.46</v>
      </c>
      <c r="M17" s="66">
        <f t="shared" si="0"/>
        <v>19.38</v>
      </c>
      <c r="N17" s="103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03">
        <v>170</v>
      </c>
      <c r="C18" s="206"/>
      <c r="D18" s="207"/>
      <c r="E18" s="208" t="s">
        <v>183</v>
      </c>
      <c r="F18" s="209"/>
      <c r="G18" s="209"/>
      <c r="H18" s="210"/>
      <c r="I18" s="43" t="s">
        <v>37</v>
      </c>
      <c r="J18" s="44"/>
      <c r="K18" s="54">
        <v>5</v>
      </c>
      <c r="L18" s="66">
        <v>6.73</v>
      </c>
      <c r="M18" s="66">
        <f t="shared" si="0"/>
        <v>33.650000000000006</v>
      </c>
      <c r="N18" s="103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03">
        <v>172</v>
      </c>
      <c r="C19" s="206"/>
      <c r="D19" s="207"/>
      <c r="E19" s="208" t="s">
        <v>184</v>
      </c>
      <c r="F19" s="209"/>
      <c r="G19" s="209"/>
      <c r="H19" s="210"/>
      <c r="I19" s="43" t="s">
        <v>37</v>
      </c>
      <c r="J19" s="44"/>
      <c r="K19" s="54">
        <v>1</v>
      </c>
      <c r="L19" s="66" t="s">
        <v>355</v>
      </c>
      <c r="M19" s="66">
        <v>6.76</v>
      </c>
      <c r="N19" s="103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03">
        <v>173</v>
      </c>
      <c r="C20" s="206"/>
      <c r="D20" s="207"/>
      <c r="E20" s="208" t="s">
        <v>185</v>
      </c>
      <c r="F20" s="209"/>
      <c r="G20" s="209"/>
      <c r="H20" s="210"/>
      <c r="I20" s="43">
        <v>796</v>
      </c>
      <c r="J20" s="44"/>
      <c r="K20" s="54">
        <v>2</v>
      </c>
      <c r="L20" s="66">
        <v>7.13</v>
      </c>
      <c r="M20" s="66">
        <f t="shared" si="0"/>
        <v>14.26</v>
      </c>
      <c r="N20" s="103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03">
        <v>174</v>
      </c>
      <c r="C21" s="206"/>
      <c r="D21" s="207"/>
      <c r="E21" s="208" t="s">
        <v>186</v>
      </c>
      <c r="F21" s="209"/>
      <c r="G21" s="209"/>
      <c r="H21" s="210"/>
      <c r="I21" s="43">
        <v>796</v>
      </c>
      <c r="J21" s="44"/>
      <c r="K21" s="54">
        <v>4</v>
      </c>
      <c r="L21" s="66">
        <v>7.27</v>
      </c>
      <c r="M21" s="66">
        <f t="shared" si="0"/>
        <v>29.08</v>
      </c>
      <c r="N21" s="103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03">
        <v>175</v>
      </c>
      <c r="C22" s="206"/>
      <c r="D22" s="207"/>
      <c r="E22" s="208" t="s">
        <v>187</v>
      </c>
      <c r="F22" s="209"/>
      <c r="G22" s="209"/>
      <c r="H22" s="210"/>
      <c r="I22" s="43">
        <v>796</v>
      </c>
      <c r="J22" s="44"/>
      <c r="K22" s="54">
        <v>1</v>
      </c>
      <c r="L22" s="66" t="s">
        <v>355</v>
      </c>
      <c r="M22" s="66">
        <v>7.62</v>
      </c>
      <c r="N22" s="103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03">
        <v>176</v>
      </c>
      <c r="C23" s="206"/>
      <c r="D23" s="207"/>
      <c r="E23" s="208" t="s">
        <v>188</v>
      </c>
      <c r="F23" s="209"/>
      <c r="G23" s="209"/>
      <c r="H23" s="210"/>
      <c r="I23" s="43" t="s">
        <v>37</v>
      </c>
      <c r="J23" s="44"/>
      <c r="K23" s="54">
        <v>2</v>
      </c>
      <c r="L23" s="66">
        <v>6.12</v>
      </c>
      <c r="M23" s="66">
        <f t="shared" si="0"/>
        <v>12.24</v>
      </c>
      <c r="N23" s="103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28">
        <v>177</v>
      </c>
      <c r="C24" s="227"/>
      <c r="D24" s="228"/>
      <c r="E24" s="218" t="s">
        <v>189</v>
      </c>
      <c r="F24" s="229"/>
      <c r="G24" s="229"/>
      <c r="H24" s="230"/>
      <c r="I24" s="46">
        <v>796</v>
      </c>
      <c r="J24" s="141">
        <v>796</v>
      </c>
      <c r="K24" s="55">
        <v>1</v>
      </c>
      <c r="L24" s="130" t="s">
        <v>355</v>
      </c>
      <c r="M24" s="130">
        <v>8.61</v>
      </c>
      <c r="N24" s="103">
        <v>11.5</v>
      </c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8">
        <f>M10+M11+M12+M13+M14+M15+M16+M17+M18+M19+M20+M21+M22+M23+M24</f>
        <v>176.32000000000005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B20" sqref="B20:M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24"/>
      <c r="F9" s="225"/>
      <c r="G9" s="225"/>
      <c r="H9" s="226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>
        <v>178</v>
      </c>
      <c r="C10" s="206"/>
      <c r="D10" s="207"/>
      <c r="E10" s="208" t="s">
        <v>190</v>
      </c>
      <c r="F10" s="209"/>
      <c r="G10" s="209"/>
      <c r="H10" s="210"/>
      <c r="I10" s="95">
        <v>796</v>
      </c>
      <c r="J10" s="80"/>
      <c r="K10" s="54">
        <v>1</v>
      </c>
      <c r="L10" s="66" t="s">
        <v>288</v>
      </c>
      <c r="M10" s="66">
        <v>8.75</v>
      </c>
      <c r="N10" s="66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24">
        <v>179</v>
      </c>
      <c r="C11" s="206"/>
      <c r="D11" s="207"/>
      <c r="E11" s="208" t="s">
        <v>191</v>
      </c>
      <c r="F11" s="209"/>
      <c r="G11" s="209"/>
      <c r="H11" s="210"/>
      <c r="I11" s="122">
        <v>796</v>
      </c>
      <c r="J11" s="80">
        <v>796</v>
      </c>
      <c r="K11" s="54">
        <v>2</v>
      </c>
      <c r="L11" s="66">
        <v>9.02</v>
      </c>
      <c r="M11" s="66">
        <f t="shared" ref="M11:M12" si="0">K11*L11</f>
        <v>18.04</v>
      </c>
      <c r="N11" s="103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24">
        <v>180</v>
      </c>
      <c r="C12" s="206"/>
      <c r="D12" s="207"/>
      <c r="E12" s="208" t="s">
        <v>192</v>
      </c>
      <c r="F12" s="209"/>
      <c r="G12" s="209"/>
      <c r="H12" s="210"/>
      <c r="I12" s="122" t="s">
        <v>37</v>
      </c>
      <c r="J12" s="80"/>
      <c r="K12" s="54">
        <v>5</v>
      </c>
      <c r="L12" s="66">
        <v>7.47</v>
      </c>
      <c r="M12" s="66">
        <f t="shared" si="0"/>
        <v>37.35</v>
      </c>
      <c r="N12" s="103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24">
        <v>182</v>
      </c>
      <c r="C13" s="206"/>
      <c r="D13" s="207"/>
      <c r="E13" s="208" t="s">
        <v>193</v>
      </c>
      <c r="F13" s="209"/>
      <c r="G13" s="209"/>
      <c r="H13" s="210"/>
      <c r="I13" s="122" t="s">
        <v>37</v>
      </c>
      <c r="J13" s="80"/>
      <c r="K13" s="54">
        <v>1</v>
      </c>
      <c r="L13" s="66" t="s">
        <v>355</v>
      </c>
      <c r="M13" s="66">
        <v>9.5500000000000007</v>
      </c>
      <c r="N13" s="103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24">
        <v>183</v>
      </c>
      <c r="C14" s="206"/>
      <c r="D14" s="207"/>
      <c r="E14" s="208" t="s">
        <v>194</v>
      </c>
      <c r="F14" s="209"/>
      <c r="G14" s="209"/>
      <c r="H14" s="210"/>
      <c r="I14" s="122" t="s">
        <v>37</v>
      </c>
      <c r="J14" s="80"/>
      <c r="K14" s="54">
        <v>1</v>
      </c>
      <c r="L14" s="66" t="s">
        <v>355</v>
      </c>
      <c r="M14" s="66">
        <v>9.82</v>
      </c>
      <c r="N14" s="103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24">
        <v>185</v>
      </c>
      <c r="C15" s="206"/>
      <c r="D15" s="207"/>
      <c r="E15" s="208" t="s">
        <v>195</v>
      </c>
      <c r="F15" s="209"/>
      <c r="G15" s="209"/>
      <c r="H15" s="210"/>
      <c r="I15" s="122" t="s">
        <v>37</v>
      </c>
      <c r="J15" s="80"/>
      <c r="K15" s="54">
        <v>1</v>
      </c>
      <c r="L15" s="66" t="s">
        <v>355</v>
      </c>
      <c r="M15" s="66">
        <v>10.23</v>
      </c>
      <c r="N15" s="103">
        <v>1176</v>
      </c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24">
        <v>186</v>
      </c>
      <c r="C16" s="206"/>
      <c r="D16" s="207"/>
      <c r="E16" s="208" t="s">
        <v>196</v>
      </c>
      <c r="F16" s="209"/>
      <c r="G16" s="209"/>
      <c r="H16" s="210"/>
      <c r="I16" s="122" t="s">
        <v>37</v>
      </c>
      <c r="J16" s="80"/>
      <c r="K16" s="54">
        <v>1</v>
      </c>
      <c r="L16" s="66" t="s">
        <v>355</v>
      </c>
      <c r="M16" s="66">
        <v>10.47</v>
      </c>
      <c r="N16" s="103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24">
        <v>187</v>
      </c>
      <c r="C17" s="206"/>
      <c r="D17" s="207"/>
      <c r="E17" s="208" t="s">
        <v>197</v>
      </c>
      <c r="F17" s="209"/>
      <c r="G17" s="209"/>
      <c r="H17" s="210"/>
      <c r="I17" s="122" t="s">
        <v>37</v>
      </c>
      <c r="J17" s="80"/>
      <c r="K17" s="54">
        <v>1</v>
      </c>
      <c r="L17" s="66" t="s">
        <v>355</v>
      </c>
      <c r="M17" s="66">
        <v>10.52</v>
      </c>
      <c r="N17" s="103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24">
        <v>188</v>
      </c>
      <c r="C18" s="206"/>
      <c r="D18" s="207"/>
      <c r="E18" s="208" t="s">
        <v>198</v>
      </c>
      <c r="F18" s="209"/>
      <c r="G18" s="209"/>
      <c r="H18" s="210"/>
      <c r="I18" s="122">
        <v>796</v>
      </c>
      <c r="J18" s="80"/>
      <c r="K18" s="54">
        <v>2</v>
      </c>
      <c r="L18" s="66">
        <v>10.76</v>
      </c>
      <c r="M18" s="66">
        <f t="shared" ref="M18:M23" si="1">K18*L18</f>
        <v>21.52</v>
      </c>
      <c r="N18" s="103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24">
        <v>189</v>
      </c>
      <c r="C19" s="206"/>
      <c r="D19" s="207"/>
      <c r="E19" s="208" t="s">
        <v>199</v>
      </c>
      <c r="F19" s="209"/>
      <c r="G19" s="209"/>
      <c r="H19" s="210"/>
      <c r="I19" s="122">
        <v>796</v>
      </c>
      <c r="J19" s="80"/>
      <c r="K19" s="54">
        <v>3</v>
      </c>
      <c r="L19" s="66">
        <v>11.84</v>
      </c>
      <c r="M19" s="66">
        <f t="shared" si="1"/>
        <v>35.519999999999996</v>
      </c>
      <c r="N19" s="103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24"/>
      <c r="C20" s="206"/>
      <c r="D20" s="207"/>
      <c r="E20" s="208"/>
      <c r="F20" s="209"/>
      <c r="G20" s="209"/>
      <c r="H20" s="210"/>
      <c r="I20" s="122"/>
      <c r="J20" s="80"/>
      <c r="K20" s="54"/>
      <c r="L20" s="66"/>
      <c r="M20" s="66"/>
      <c r="N20" s="103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24">
        <v>191</v>
      </c>
      <c r="C21" s="206"/>
      <c r="D21" s="207"/>
      <c r="E21" s="208" t="s">
        <v>200</v>
      </c>
      <c r="F21" s="209"/>
      <c r="G21" s="209"/>
      <c r="H21" s="210"/>
      <c r="I21" s="122" t="s">
        <v>37</v>
      </c>
      <c r="J21" s="80"/>
      <c r="K21" s="54">
        <v>2</v>
      </c>
      <c r="L21" s="66">
        <v>12.11</v>
      </c>
      <c r="M21" s="66">
        <f t="shared" si="1"/>
        <v>24.22</v>
      </c>
      <c r="N21" s="103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24">
        <v>192</v>
      </c>
      <c r="C22" s="206"/>
      <c r="D22" s="207"/>
      <c r="E22" s="208" t="s">
        <v>201</v>
      </c>
      <c r="F22" s="209"/>
      <c r="G22" s="209"/>
      <c r="H22" s="210"/>
      <c r="I22" s="122">
        <v>796</v>
      </c>
      <c r="J22" s="80">
        <v>796</v>
      </c>
      <c r="K22" s="54">
        <v>1</v>
      </c>
      <c r="L22" s="66" t="s">
        <v>355</v>
      </c>
      <c r="M22" s="66">
        <v>11.5</v>
      </c>
      <c r="N22" s="103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24">
        <v>193</v>
      </c>
      <c r="C23" s="206"/>
      <c r="D23" s="207"/>
      <c r="E23" s="208" t="s">
        <v>202</v>
      </c>
      <c r="F23" s="209"/>
      <c r="G23" s="209"/>
      <c r="H23" s="210"/>
      <c r="I23" s="122">
        <v>796</v>
      </c>
      <c r="J23" s="80"/>
      <c r="K23" s="54">
        <v>2</v>
      </c>
      <c r="L23" s="66">
        <v>14.33</v>
      </c>
      <c r="M23" s="66">
        <f t="shared" si="1"/>
        <v>28.66</v>
      </c>
      <c r="N23" s="103">
        <v>11.5</v>
      </c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139"/>
      <c r="J24" s="142"/>
      <c r="K24" s="55"/>
      <c r="L24" s="130"/>
      <c r="M24" s="130"/>
      <c r="N24" s="103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8">
        <f>M10+M11+M12+M13+M14+M15+M16+M17+M18+M19+M20+M21+M22+M23</f>
        <v>236.14999999999998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G26" sqref="G2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24"/>
      <c r="F9" s="225"/>
      <c r="G9" s="225"/>
      <c r="H9" s="226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>
        <v>194</v>
      </c>
      <c r="C10" s="206"/>
      <c r="D10" s="207"/>
      <c r="E10" s="208" t="s">
        <v>203</v>
      </c>
      <c r="F10" s="209"/>
      <c r="G10" s="209"/>
      <c r="H10" s="210"/>
      <c r="I10" s="95">
        <v>796</v>
      </c>
      <c r="J10" s="80">
        <v>796</v>
      </c>
      <c r="K10" s="54">
        <v>2</v>
      </c>
      <c r="L10" s="66">
        <v>15.88</v>
      </c>
      <c r="M10" s="66">
        <f>K10*L10</f>
        <v>31.76</v>
      </c>
      <c r="N10" s="66">
        <v>1170</v>
      </c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24">
        <v>195</v>
      </c>
      <c r="C11" s="206"/>
      <c r="D11" s="207"/>
      <c r="E11" s="208" t="s">
        <v>204</v>
      </c>
      <c r="F11" s="209"/>
      <c r="G11" s="209"/>
      <c r="H11" s="210"/>
      <c r="I11" s="122" t="s">
        <v>37</v>
      </c>
      <c r="J11" s="80"/>
      <c r="K11" s="54">
        <v>2</v>
      </c>
      <c r="L11" s="66">
        <v>16.149999999999999</v>
      </c>
      <c r="M11" s="66">
        <f t="shared" ref="M11:M12" si="0">K11*L11</f>
        <v>32.299999999999997</v>
      </c>
      <c r="N11" s="103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24">
        <v>196</v>
      </c>
      <c r="C12" s="206"/>
      <c r="D12" s="207"/>
      <c r="E12" s="208" t="s">
        <v>205</v>
      </c>
      <c r="F12" s="209"/>
      <c r="G12" s="209"/>
      <c r="H12" s="210"/>
      <c r="I12" s="122">
        <v>796</v>
      </c>
      <c r="J12" s="80"/>
      <c r="K12" s="54">
        <v>2</v>
      </c>
      <c r="L12" s="66">
        <v>16.55</v>
      </c>
      <c r="M12" s="66">
        <f t="shared" si="0"/>
        <v>33.1</v>
      </c>
      <c r="N12" s="103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24">
        <v>197</v>
      </c>
      <c r="C13" s="206"/>
      <c r="D13" s="207"/>
      <c r="E13" s="208" t="s">
        <v>206</v>
      </c>
      <c r="F13" s="209"/>
      <c r="G13" s="209"/>
      <c r="H13" s="210"/>
      <c r="I13" s="122" t="s">
        <v>37</v>
      </c>
      <c r="J13" s="80"/>
      <c r="K13" s="54">
        <v>1</v>
      </c>
      <c r="L13" s="66" t="s">
        <v>355</v>
      </c>
      <c r="M13" s="66">
        <v>20.18</v>
      </c>
      <c r="N13" s="103">
        <v>850</v>
      </c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24">
        <v>198</v>
      </c>
      <c r="C14" s="206"/>
      <c r="D14" s="207"/>
      <c r="E14" s="208" t="s">
        <v>207</v>
      </c>
      <c r="F14" s="209"/>
      <c r="G14" s="209"/>
      <c r="H14" s="210"/>
      <c r="I14" s="122" t="s">
        <v>37</v>
      </c>
      <c r="J14" s="80"/>
      <c r="K14" s="54">
        <v>1</v>
      </c>
      <c r="L14" s="66" t="s">
        <v>355</v>
      </c>
      <c r="M14" s="66">
        <v>20.79</v>
      </c>
      <c r="N14" s="103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24">
        <v>199</v>
      </c>
      <c r="C15" s="206"/>
      <c r="D15" s="207"/>
      <c r="E15" s="208" t="s">
        <v>208</v>
      </c>
      <c r="F15" s="209"/>
      <c r="G15" s="209"/>
      <c r="H15" s="210"/>
      <c r="I15" s="122" t="s">
        <v>37</v>
      </c>
      <c r="J15" s="80"/>
      <c r="K15" s="54">
        <v>1</v>
      </c>
      <c r="L15" s="66" t="s">
        <v>355</v>
      </c>
      <c r="M15" s="66">
        <v>26.78</v>
      </c>
      <c r="N15" s="103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24">
        <v>201</v>
      </c>
      <c r="C16" s="206"/>
      <c r="D16" s="207"/>
      <c r="E16" s="208" t="s">
        <v>209</v>
      </c>
      <c r="F16" s="209"/>
      <c r="G16" s="209"/>
      <c r="H16" s="210"/>
      <c r="I16" s="122" t="s">
        <v>37</v>
      </c>
      <c r="J16" s="80"/>
      <c r="K16" s="54">
        <v>2</v>
      </c>
      <c r="L16" s="66">
        <v>28.03</v>
      </c>
      <c r="M16" s="66">
        <f t="shared" ref="M16:M22" si="1">K16*L16</f>
        <v>56.06</v>
      </c>
      <c r="N16" s="103">
        <v>1176</v>
      </c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24">
        <v>202</v>
      </c>
      <c r="C17" s="206"/>
      <c r="D17" s="207"/>
      <c r="E17" s="208" t="s">
        <v>210</v>
      </c>
      <c r="F17" s="209"/>
      <c r="G17" s="209"/>
      <c r="H17" s="210"/>
      <c r="I17" s="122" t="s">
        <v>37</v>
      </c>
      <c r="J17" s="80"/>
      <c r="K17" s="54">
        <v>2</v>
      </c>
      <c r="L17" s="66">
        <v>29.54</v>
      </c>
      <c r="M17" s="66">
        <f t="shared" si="1"/>
        <v>59.08</v>
      </c>
      <c r="N17" s="103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24">
        <v>204</v>
      </c>
      <c r="C18" s="206"/>
      <c r="D18" s="207"/>
      <c r="E18" s="208" t="s">
        <v>211</v>
      </c>
      <c r="F18" s="209"/>
      <c r="G18" s="209"/>
      <c r="H18" s="210"/>
      <c r="I18" s="122">
        <v>796</v>
      </c>
      <c r="J18" s="80"/>
      <c r="K18" s="54">
        <v>1</v>
      </c>
      <c r="L18" s="66" t="s">
        <v>355</v>
      </c>
      <c r="M18" s="66">
        <v>32.56</v>
      </c>
      <c r="N18" s="103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24">
        <v>270</v>
      </c>
      <c r="C19" s="206"/>
      <c r="D19" s="207"/>
      <c r="E19" s="208" t="s">
        <v>368</v>
      </c>
      <c r="F19" s="209"/>
      <c r="G19" s="209"/>
      <c r="H19" s="210"/>
      <c r="I19" s="122" t="s">
        <v>37</v>
      </c>
      <c r="J19" s="80"/>
      <c r="K19" s="54">
        <v>1</v>
      </c>
      <c r="L19" s="66" t="s">
        <v>355</v>
      </c>
      <c r="M19" s="66">
        <v>1.0089999999999999</v>
      </c>
      <c r="N19" s="103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24">
        <v>271</v>
      </c>
      <c r="C20" s="206"/>
      <c r="D20" s="207"/>
      <c r="E20" s="208" t="s">
        <v>369</v>
      </c>
      <c r="F20" s="209"/>
      <c r="G20" s="209"/>
      <c r="H20" s="210"/>
      <c r="I20" s="122" t="s">
        <v>37</v>
      </c>
      <c r="J20" s="80"/>
      <c r="K20" s="54">
        <v>1</v>
      </c>
      <c r="L20" s="66" t="s">
        <v>355</v>
      </c>
      <c r="M20" s="66">
        <v>3.593</v>
      </c>
      <c r="N20" s="103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24">
        <v>272</v>
      </c>
      <c r="C21" s="206"/>
      <c r="D21" s="207"/>
      <c r="E21" s="208" t="s">
        <v>370</v>
      </c>
      <c r="F21" s="209"/>
      <c r="G21" s="209"/>
      <c r="H21" s="210"/>
      <c r="I21" s="122">
        <v>796</v>
      </c>
      <c r="J21" s="80"/>
      <c r="K21" s="54">
        <v>1</v>
      </c>
      <c r="L21" s="66" t="s">
        <v>355</v>
      </c>
      <c r="M21" s="66">
        <v>4.1050000000000004</v>
      </c>
      <c r="N21" s="103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24">
        <v>273</v>
      </c>
      <c r="C22" s="206"/>
      <c r="D22" s="207"/>
      <c r="E22" s="208" t="s">
        <v>371</v>
      </c>
      <c r="F22" s="209"/>
      <c r="G22" s="209"/>
      <c r="H22" s="210"/>
      <c r="I22" s="122" t="s">
        <v>37</v>
      </c>
      <c r="J22" s="80"/>
      <c r="K22" s="54">
        <v>2</v>
      </c>
      <c r="L22" s="66">
        <v>8.2779000000000007</v>
      </c>
      <c r="M22" s="66">
        <f t="shared" si="1"/>
        <v>16.555800000000001</v>
      </c>
      <c r="N22" s="103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60"/>
      <c r="C23" s="206"/>
      <c r="D23" s="207"/>
      <c r="E23" s="208"/>
      <c r="F23" s="214"/>
      <c r="G23" s="214"/>
      <c r="H23" s="215"/>
      <c r="I23" s="157"/>
      <c r="J23" s="163"/>
      <c r="K23" s="54"/>
      <c r="L23" s="66"/>
      <c r="M23" s="66"/>
      <c r="N23" s="103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139"/>
      <c r="J24" s="142"/>
      <c r="K24" s="55"/>
      <c r="L24" s="130"/>
      <c r="M24" s="130"/>
      <c r="N24" s="66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M10+M11+M12+M13+M14+M15+M16+M17+M18+M19+M20+M21+M22</f>
        <v>337.87280000000004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G26" sqref="G2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113">
        <v>1</v>
      </c>
      <c r="B7" s="113">
        <v>2</v>
      </c>
      <c r="C7" s="198">
        <v>3</v>
      </c>
      <c r="D7" s="198"/>
      <c r="E7" s="198">
        <v>4</v>
      </c>
      <c r="F7" s="198"/>
      <c r="G7" s="198"/>
      <c r="H7" s="198"/>
      <c r="I7" s="113">
        <v>5</v>
      </c>
      <c r="J7" s="198">
        <v>6</v>
      </c>
      <c r="K7" s="198"/>
      <c r="L7" s="113">
        <v>7</v>
      </c>
      <c r="M7" s="113">
        <v>8</v>
      </c>
      <c r="N7" s="198">
        <v>9</v>
      </c>
      <c r="O7" s="198"/>
      <c r="P7" s="198"/>
      <c r="Q7" s="113">
        <v>10</v>
      </c>
      <c r="R7" s="113">
        <v>11</v>
      </c>
      <c r="S7" s="113">
        <v>12</v>
      </c>
      <c r="T7" s="113">
        <v>13</v>
      </c>
      <c r="U7" s="113">
        <v>14</v>
      </c>
      <c r="V7" s="11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113"/>
      <c r="M8" s="198"/>
      <c r="N8" s="198"/>
      <c r="O8" s="198"/>
      <c r="P8" s="198"/>
      <c r="Q8" s="198"/>
      <c r="R8" s="113"/>
      <c r="S8" s="113"/>
      <c r="T8" s="113"/>
      <c r="U8" s="113"/>
      <c r="V8" s="113"/>
    </row>
    <row r="9" spans="1:22" x14ac:dyDescent="0.25">
      <c r="A9" s="39">
        <v>1</v>
      </c>
      <c r="B9" s="111"/>
      <c r="C9" s="200"/>
      <c r="D9" s="200"/>
      <c r="E9" s="224"/>
      <c r="F9" s="225"/>
      <c r="G9" s="225"/>
      <c r="H9" s="226"/>
      <c r="I9" s="204"/>
      <c r="J9" s="204"/>
      <c r="K9" s="56"/>
      <c r="L9" s="112"/>
      <c r="M9" s="205"/>
      <c r="N9" s="205"/>
      <c r="O9" s="111"/>
      <c r="P9" s="200"/>
      <c r="Q9" s="200"/>
      <c r="R9" s="111"/>
      <c r="S9" s="111"/>
      <c r="T9" s="111"/>
      <c r="U9" s="111"/>
      <c r="V9" s="111"/>
    </row>
    <row r="10" spans="1:22" ht="22.5" customHeight="1" x14ac:dyDescent="0.25">
      <c r="A10" s="40">
        <v>2</v>
      </c>
      <c r="B10" s="110">
        <v>274</v>
      </c>
      <c r="C10" s="206"/>
      <c r="D10" s="207"/>
      <c r="E10" s="208" t="s">
        <v>372</v>
      </c>
      <c r="F10" s="209"/>
      <c r="G10" s="209"/>
      <c r="H10" s="210"/>
      <c r="I10" s="106">
        <v>796</v>
      </c>
      <c r="J10" s="80">
        <v>796</v>
      </c>
      <c r="K10" s="54">
        <v>1</v>
      </c>
      <c r="L10" s="66" t="s">
        <v>450</v>
      </c>
      <c r="M10" s="66">
        <v>13.86</v>
      </c>
      <c r="N10" s="66">
        <v>1170</v>
      </c>
      <c r="O10" s="110"/>
      <c r="P10" s="206"/>
      <c r="Q10" s="207"/>
      <c r="R10" s="110"/>
      <c r="S10" s="110"/>
      <c r="T10" s="110"/>
      <c r="U10" s="110"/>
      <c r="V10" s="110"/>
    </row>
    <row r="11" spans="1:22" ht="22.5" customHeight="1" x14ac:dyDescent="0.25">
      <c r="A11" s="40">
        <v>3</v>
      </c>
      <c r="B11" s="110"/>
      <c r="C11" s="206"/>
      <c r="D11" s="207"/>
      <c r="E11" s="208"/>
      <c r="F11" s="209"/>
      <c r="G11" s="209"/>
      <c r="H11" s="210"/>
      <c r="I11" s="106"/>
      <c r="J11" s="80"/>
      <c r="K11" s="54"/>
      <c r="L11" s="66"/>
      <c r="M11" s="66"/>
      <c r="N11" s="110"/>
      <c r="O11" s="110"/>
      <c r="P11" s="206"/>
      <c r="Q11" s="207"/>
      <c r="R11" s="110"/>
      <c r="S11" s="110"/>
      <c r="T11" s="110"/>
      <c r="U11" s="110"/>
      <c r="V11" s="110"/>
    </row>
    <row r="12" spans="1:22" ht="22.5" customHeight="1" x14ac:dyDescent="0.25">
      <c r="A12" s="40">
        <v>4</v>
      </c>
      <c r="B12" s="110"/>
      <c r="C12" s="206"/>
      <c r="D12" s="207"/>
      <c r="E12" s="208"/>
      <c r="F12" s="209"/>
      <c r="G12" s="209"/>
      <c r="H12" s="210"/>
      <c r="I12" s="106"/>
      <c r="J12" s="80"/>
      <c r="K12" s="54"/>
      <c r="L12" s="66"/>
      <c r="M12" s="66"/>
      <c r="N12" s="110"/>
      <c r="O12" s="110"/>
      <c r="P12" s="206"/>
      <c r="Q12" s="207"/>
      <c r="R12" s="110"/>
      <c r="S12" s="110"/>
      <c r="T12" s="110"/>
      <c r="U12" s="110"/>
      <c r="V12" s="110"/>
    </row>
    <row r="13" spans="1:22" ht="22.5" customHeight="1" x14ac:dyDescent="0.25">
      <c r="A13" s="40">
        <v>5</v>
      </c>
      <c r="B13" s="110"/>
      <c r="C13" s="206"/>
      <c r="D13" s="207"/>
      <c r="E13" s="208"/>
      <c r="F13" s="209"/>
      <c r="G13" s="209"/>
      <c r="H13" s="210"/>
      <c r="I13" s="106"/>
      <c r="J13" s="80"/>
      <c r="K13" s="54"/>
      <c r="L13" s="66"/>
      <c r="M13" s="66"/>
      <c r="N13" s="110">
        <v>850</v>
      </c>
      <c r="O13" s="110"/>
      <c r="P13" s="206"/>
      <c r="Q13" s="207"/>
      <c r="R13" s="110"/>
      <c r="S13" s="110"/>
      <c r="T13" s="110"/>
      <c r="U13" s="110"/>
      <c r="V13" s="110"/>
    </row>
    <row r="14" spans="1:22" ht="22.5" customHeight="1" x14ac:dyDescent="0.25">
      <c r="A14" s="40">
        <v>6</v>
      </c>
      <c r="B14" s="110"/>
      <c r="C14" s="206"/>
      <c r="D14" s="207"/>
      <c r="E14" s="208"/>
      <c r="F14" s="209"/>
      <c r="G14" s="209"/>
      <c r="H14" s="210"/>
      <c r="I14" s="106"/>
      <c r="J14" s="80"/>
      <c r="K14" s="54"/>
      <c r="L14" s="66"/>
      <c r="M14" s="66"/>
      <c r="N14" s="110"/>
      <c r="O14" s="110"/>
      <c r="P14" s="206"/>
      <c r="Q14" s="207"/>
      <c r="R14" s="110"/>
      <c r="S14" s="110"/>
      <c r="T14" s="110"/>
      <c r="U14" s="110"/>
      <c r="V14" s="110"/>
    </row>
    <row r="15" spans="1:22" ht="22.5" customHeight="1" x14ac:dyDescent="0.25">
      <c r="A15" s="40">
        <v>7</v>
      </c>
      <c r="B15" s="160"/>
      <c r="C15" s="206"/>
      <c r="D15" s="207"/>
      <c r="E15" s="208"/>
      <c r="F15" s="214"/>
      <c r="G15" s="214"/>
      <c r="H15" s="215"/>
      <c r="I15" s="157"/>
      <c r="J15" s="163"/>
      <c r="K15" s="54"/>
      <c r="L15" s="66"/>
      <c r="M15" s="66"/>
      <c r="N15" s="110"/>
      <c r="O15" s="110"/>
      <c r="P15" s="206"/>
      <c r="Q15" s="207"/>
      <c r="R15" s="110"/>
      <c r="S15" s="110"/>
      <c r="T15" s="110"/>
      <c r="U15" s="110"/>
      <c r="V15" s="110"/>
    </row>
    <row r="16" spans="1:22" ht="22.5" customHeight="1" x14ac:dyDescent="0.25">
      <c r="A16" s="40">
        <v>8</v>
      </c>
      <c r="B16" s="160"/>
      <c r="C16" s="206"/>
      <c r="D16" s="207"/>
      <c r="E16" s="208"/>
      <c r="F16" s="214"/>
      <c r="G16" s="214"/>
      <c r="H16" s="215"/>
      <c r="I16" s="157"/>
      <c r="J16" s="163"/>
      <c r="K16" s="54"/>
      <c r="L16" s="66"/>
      <c r="M16" s="66"/>
      <c r="N16" s="110">
        <v>1176</v>
      </c>
      <c r="O16" s="110"/>
      <c r="P16" s="206"/>
      <c r="Q16" s="207"/>
      <c r="R16" s="110"/>
      <c r="S16" s="110"/>
      <c r="T16" s="110"/>
      <c r="U16" s="110"/>
      <c r="V16" s="110"/>
    </row>
    <row r="17" spans="1:24" ht="22.5" customHeight="1" x14ac:dyDescent="0.25">
      <c r="A17" s="40">
        <v>9</v>
      </c>
      <c r="B17" s="160"/>
      <c r="C17" s="206"/>
      <c r="D17" s="207"/>
      <c r="E17" s="208"/>
      <c r="F17" s="214"/>
      <c r="G17" s="214"/>
      <c r="H17" s="215"/>
      <c r="I17" s="157"/>
      <c r="J17" s="163"/>
      <c r="K17" s="54"/>
      <c r="L17" s="66"/>
      <c r="M17" s="66"/>
      <c r="N17" s="110"/>
      <c r="O17" s="110"/>
      <c r="P17" s="206"/>
      <c r="Q17" s="207"/>
      <c r="R17" s="110"/>
      <c r="S17" s="110"/>
      <c r="T17" s="110"/>
      <c r="U17" s="110"/>
      <c r="V17" s="110"/>
      <c r="X17" s="45"/>
    </row>
    <row r="18" spans="1:24" ht="22.5" customHeight="1" x14ac:dyDescent="0.25">
      <c r="A18" s="40">
        <v>10</v>
      </c>
      <c r="B18" s="160"/>
      <c r="C18" s="206"/>
      <c r="D18" s="207"/>
      <c r="E18" s="208"/>
      <c r="F18" s="214"/>
      <c r="G18" s="214"/>
      <c r="H18" s="215"/>
      <c r="I18" s="157"/>
      <c r="J18" s="163"/>
      <c r="K18" s="54"/>
      <c r="L18" s="66"/>
      <c r="M18" s="66"/>
      <c r="N18" s="110"/>
      <c r="O18" s="110"/>
      <c r="P18" s="206"/>
      <c r="Q18" s="207"/>
      <c r="R18" s="110"/>
      <c r="S18" s="110"/>
      <c r="T18" s="110"/>
      <c r="U18" s="110"/>
      <c r="V18" s="110"/>
    </row>
    <row r="19" spans="1:24" ht="22.5" customHeight="1" x14ac:dyDescent="0.25">
      <c r="A19" s="40">
        <v>11</v>
      </c>
      <c r="B19" s="160"/>
      <c r="C19" s="206"/>
      <c r="D19" s="207"/>
      <c r="E19" s="208"/>
      <c r="F19" s="214"/>
      <c r="G19" s="214"/>
      <c r="H19" s="215"/>
      <c r="I19" s="157"/>
      <c r="J19" s="163"/>
      <c r="K19" s="54"/>
      <c r="L19" s="66"/>
      <c r="M19" s="66"/>
      <c r="N19" s="110"/>
      <c r="O19" s="110"/>
      <c r="P19" s="206"/>
      <c r="Q19" s="207"/>
      <c r="R19" s="110"/>
      <c r="S19" s="110"/>
      <c r="T19" s="110"/>
      <c r="U19" s="110"/>
      <c r="V19" s="110"/>
    </row>
    <row r="20" spans="1:24" ht="22.5" customHeight="1" x14ac:dyDescent="0.25">
      <c r="A20" s="40">
        <v>12</v>
      </c>
      <c r="B20" s="110"/>
      <c r="C20" s="206"/>
      <c r="D20" s="207"/>
      <c r="E20" s="208"/>
      <c r="F20" s="209"/>
      <c r="G20" s="209"/>
      <c r="H20" s="210"/>
      <c r="I20" s="106"/>
      <c r="J20" s="80"/>
      <c r="K20" s="54"/>
      <c r="L20" s="66"/>
      <c r="M20" s="66"/>
      <c r="N20" s="110"/>
      <c r="O20" s="110"/>
      <c r="P20" s="206"/>
      <c r="Q20" s="207"/>
      <c r="R20" s="110"/>
      <c r="S20" s="110"/>
      <c r="T20" s="110"/>
      <c r="U20" s="110"/>
      <c r="V20" s="110"/>
    </row>
    <row r="21" spans="1:24" ht="22.5" customHeight="1" x14ac:dyDescent="0.25">
      <c r="A21" s="40">
        <v>13</v>
      </c>
      <c r="B21" s="110"/>
      <c r="C21" s="206"/>
      <c r="D21" s="207"/>
      <c r="E21" s="208"/>
      <c r="F21" s="209"/>
      <c r="G21" s="209"/>
      <c r="H21" s="210"/>
      <c r="I21" s="106"/>
      <c r="J21" s="80"/>
      <c r="K21" s="54"/>
      <c r="L21" s="66"/>
      <c r="M21" s="66"/>
      <c r="N21" s="110"/>
      <c r="O21" s="110"/>
      <c r="P21" s="216"/>
      <c r="Q21" s="216"/>
      <c r="R21" s="110"/>
      <c r="S21" s="110"/>
      <c r="T21" s="110"/>
      <c r="U21" s="110"/>
      <c r="V21" s="110"/>
    </row>
    <row r="22" spans="1:24" ht="22.5" customHeight="1" x14ac:dyDescent="0.25">
      <c r="A22" s="40">
        <v>14</v>
      </c>
      <c r="B22" s="110"/>
      <c r="C22" s="206"/>
      <c r="D22" s="207"/>
      <c r="E22" s="208"/>
      <c r="F22" s="209"/>
      <c r="G22" s="209"/>
      <c r="H22" s="210"/>
      <c r="I22" s="106"/>
      <c r="J22" s="80"/>
      <c r="K22" s="54"/>
      <c r="L22" s="66"/>
      <c r="M22" s="66"/>
      <c r="N22" s="110"/>
      <c r="O22" s="110"/>
      <c r="P22" s="216"/>
      <c r="Q22" s="216"/>
      <c r="R22" s="110"/>
      <c r="S22" s="110"/>
      <c r="T22" s="110"/>
      <c r="U22" s="110"/>
      <c r="V22" s="110"/>
    </row>
    <row r="23" spans="1:24" ht="22.5" customHeight="1" x14ac:dyDescent="0.25">
      <c r="A23" s="40">
        <v>15</v>
      </c>
      <c r="B23" s="110"/>
      <c r="C23" s="206"/>
      <c r="D23" s="207"/>
      <c r="E23" s="208"/>
      <c r="F23" s="209"/>
      <c r="G23" s="209"/>
      <c r="H23" s="210"/>
      <c r="I23" s="106"/>
      <c r="J23" s="80"/>
      <c r="K23" s="54"/>
      <c r="L23" s="66"/>
      <c r="M23" s="66"/>
      <c r="N23" s="110"/>
      <c r="O23" s="110"/>
      <c r="P23" s="216"/>
      <c r="Q23" s="216"/>
      <c r="R23" s="110"/>
      <c r="S23" s="110"/>
      <c r="T23" s="110"/>
      <c r="U23" s="110"/>
      <c r="V23" s="110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139"/>
      <c r="J24" s="142"/>
      <c r="K24" s="55"/>
      <c r="L24" s="130"/>
      <c r="M24" s="130"/>
      <c r="N24" s="66"/>
      <c r="O24" s="104"/>
      <c r="P24" s="217"/>
      <c r="Q24" s="217"/>
      <c r="R24" s="104"/>
      <c r="S24" s="104"/>
      <c r="T24" s="104"/>
      <c r="U24" s="104"/>
      <c r="V24" s="10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16:D16"/>
    <mergeCell ref="E16:H16"/>
    <mergeCell ref="P16:Q16"/>
    <mergeCell ref="C17:D17"/>
    <mergeCell ref="E17:H17"/>
    <mergeCell ref="P17:Q17"/>
    <mergeCell ref="C14:D14"/>
    <mergeCell ref="E14:H14"/>
    <mergeCell ref="P14:Q14"/>
    <mergeCell ref="C15:D15"/>
    <mergeCell ref="E15:H15"/>
    <mergeCell ref="P15:Q15"/>
    <mergeCell ref="C12:D12"/>
    <mergeCell ref="E12:H12"/>
    <mergeCell ref="P12:Q12"/>
    <mergeCell ref="C13:D13"/>
    <mergeCell ref="E13:H13"/>
    <mergeCell ref="P13:Q13"/>
    <mergeCell ref="C10:D10"/>
    <mergeCell ref="E10:H10"/>
    <mergeCell ref="P10:Q10"/>
    <mergeCell ref="C11:D11"/>
    <mergeCell ref="E11:H11"/>
    <mergeCell ref="P11:Q11"/>
    <mergeCell ref="A8:C8"/>
    <mergeCell ref="I8:K8"/>
    <mergeCell ref="M8:Q8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R20" sqref="R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57">
        <v>1</v>
      </c>
      <c r="B7" s="57">
        <v>2</v>
      </c>
      <c r="C7" s="198">
        <v>3</v>
      </c>
      <c r="D7" s="198"/>
      <c r="E7" s="198">
        <v>4</v>
      </c>
      <c r="F7" s="198"/>
      <c r="G7" s="198"/>
      <c r="H7" s="198"/>
      <c r="I7" s="57">
        <v>5</v>
      </c>
      <c r="J7" s="198">
        <v>6</v>
      </c>
      <c r="K7" s="198"/>
      <c r="L7" s="57">
        <v>7</v>
      </c>
      <c r="M7" s="57">
        <v>8</v>
      </c>
      <c r="N7" s="198">
        <v>9</v>
      </c>
      <c r="O7" s="198"/>
      <c r="P7" s="198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57"/>
      <c r="M8" s="198"/>
      <c r="N8" s="198"/>
      <c r="O8" s="198"/>
      <c r="P8" s="198"/>
      <c r="Q8" s="198"/>
      <c r="R8" s="57"/>
      <c r="S8" s="57"/>
      <c r="T8" s="57"/>
      <c r="U8" s="57"/>
      <c r="V8" s="57"/>
    </row>
    <row r="9" spans="1:22" x14ac:dyDescent="0.25">
      <c r="A9" s="39">
        <v>1</v>
      </c>
      <c r="B9" s="60"/>
      <c r="C9" s="200"/>
      <c r="D9" s="200"/>
      <c r="E9" s="224"/>
      <c r="F9" s="225"/>
      <c r="G9" s="225"/>
      <c r="H9" s="226"/>
      <c r="I9" s="204"/>
      <c r="J9" s="204"/>
      <c r="K9" s="56"/>
      <c r="L9" s="65"/>
      <c r="M9" s="205"/>
      <c r="N9" s="205"/>
      <c r="O9" s="60"/>
      <c r="P9" s="200"/>
      <c r="Q9" s="200"/>
      <c r="R9" s="60"/>
      <c r="S9" s="60"/>
      <c r="T9" s="60"/>
      <c r="U9" s="60"/>
      <c r="V9" s="60"/>
    </row>
    <row r="10" spans="1:22" ht="22.5" customHeight="1" x14ac:dyDescent="0.25">
      <c r="A10" s="40">
        <v>2</v>
      </c>
      <c r="B10" s="62"/>
      <c r="C10" s="206"/>
      <c r="D10" s="207"/>
      <c r="E10" s="211" t="s">
        <v>82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8">
        <f>M12+M13+M14+M15+M16+M17+M18+M19+M20+M21+M22+M23+M24+'18'!$M$10:$N$10+'18'!$M$11:$N$11+'18'!$M$12+'18'!$M$13+'18'!$M$14:$N$14+'18'!$M$15:$N$15+'18'!$M$16:$N$16+'18'!$M$17+'18'!$M$18+'18'!$M$19+'18'!$M$20+'18'!$M$21+'18'!$M$22+'18'!$M$23:$N$23+'19'!M10+'19'!M11+'19'!M12+'19'!M13+'19'!M14+'19'!M15+'19'!M16+'19'!M17+'19'!M18+'19'!M19+'19'!M20+'19'!M21+'19'!M22+'19'!M23+'19'!M24+'20'!$M$10+'20'!$M$11+'20'!$M$12+'20'!$M$13+'20'!$M$14+'20'!$M$15+'20'!$M$16+'20'!$M$17+'20'!$M$18+'20'!$M$19+'20'!$M$20+'20'!$M$21+'20'!$M$22+'20'!$M$23+'20'!$M$24+'21'!$M$10+'21'!$M$11+'21'!$M$12+'21'!$M$13+'21'!$M$14+'21'!$M$15+'21'!$M$16+'21'!$M$17+'21'!$M$18+'21'!$M$19+'21'!$M$20+'21'!$M$21+'21'!$M$22:$N$22+'21'!$M$23:$N$23</f>
        <v>1910.7881999999995</v>
      </c>
      <c r="N10" s="70"/>
      <c r="O10" s="62"/>
      <c r="P10" s="206"/>
      <c r="Q10" s="207"/>
      <c r="R10" s="62"/>
      <c r="S10" s="62"/>
      <c r="T10" s="62"/>
      <c r="U10" s="62"/>
      <c r="V10" s="62"/>
    </row>
    <row r="11" spans="1:22" ht="22.5" customHeight="1" x14ac:dyDescent="0.25">
      <c r="A11" s="40">
        <v>3</v>
      </c>
      <c r="B11" s="62"/>
      <c r="C11" s="206"/>
      <c r="D11" s="207"/>
      <c r="E11" s="208" t="s">
        <v>91</v>
      </c>
      <c r="F11" s="209"/>
      <c r="G11" s="209"/>
      <c r="H11" s="210"/>
      <c r="I11" s="58"/>
      <c r="J11" s="61"/>
      <c r="K11" s="54"/>
      <c r="L11" s="66"/>
      <c r="M11" s="66"/>
      <c r="N11" s="66"/>
      <c r="O11" s="62"/>
      <c r="P11" s="206"/>
      <c r="Q11" s="207"/>
      <c r="R11" s="62"/>
      <c r="S11" s="62"/>
      <c r="T11" s="62"/>
      <c r="U11" s="62"/>
      <c r="V11" s="62"/>
    </row>
    <row r="12" spans="1:22" ht="22.5" customHeight="1" x14ac:dyDescent="0.25">
      <c r="A12" s="40">
        <v>4</v>
      </c>
      <c r="B12" s="97"/>
      <c r="C12" s="206"/>
      <c r="D12" s="207"/>
      <c r="E12" s="208"/>
      <c r="F12" s="209"/>
      <c r="G12" s="209"/>
      <c r="H12" s="210"/>
      <c r="I12" s="95"/>
      <c r="J12" s="80"/>
      <c r="K12" s="54"/>
      <c r="L12" s="66"/>
      <c r="M12" s="66"/>
      <c r="N12" s="97"/>
      <c r="O12" s="62"/>
      <c r="P12" s="206"/>
      <c r="Q12" s="207"/>
      <c r="R12" s="62"/>
      <c r="S12" s="62"/>
      <c r="T12" s="62"/>
      <c r="U12" s="62"/>
      <c r="V12" s="62"/>
    </row>
    <row r="13" spans="1:22" ht="22.5" customHeight="1" x14ac:dyDescent="0.25">
      <c r="A13" s="40">
        <v>5</v>
      </c>
      <c r="B13" s="97">
        <v>205</v>
      </c>
      <c r="C13" s="206"/>
      <c r="D13" s="207"/>
      <c r="E13" s="208" t="s">
        <v>212</v>
      </c>
      <c r="F13" s="209"/>
      <c r="G13" s="209"/>
      <c r="H13" s="210"/>
      <c r="I13" s="95">
        <v>796</v>
      </c>
      <c r="J13" s="96"/>
      <c r="K13" s="54">
        <v>2</v>
      </c>
      <c r="L13" s="66">
        <v>9.4</v>
      </c>
      <c r="M13" s="99">
        <f>K13*L13</f>
        <v>18.8</v>
      </c>
      <c r="N13" s="97"/>
      <c r="O13" s="62"/>
      <c r="P13" s="206"/>
      <c r="Q13" s="207"/>
      <c r="R13" s="62"/>
      <c r="S13" s="62"/>
      <c r="T13" s="62"/>
      <c r="U13" s="62"/>
      <c r="V13" s="62"/>
    </row>
    <row r="14" spans="1:22" ht="22.5" customHeight="1" x14ac:dyDescent="0.25">
      <c r="A14" s="40">
        <v>6</v>
      </c>
      <c r="B14" s="97">
        <v>206</v>
      </c>
      <c r="C14" s="206"/>
      <c r="D14" s="207"/>
      <c r="E14" s="208" t="s">
        <v>213</v>
      </c>
      <c r="F14" s="209"/>
      <c r="G14" s="209"/>
      <c r="H14" s="210"/>
      <c r="I14" s="95">
        <v>796</v>
      </c>
      <c r="J14" s="80"/>
      <c r="K14" s="54">
        <v>1</v>
      </c>
      <c r="L14" s="66" t="s">
        <v>355</v>
      </c>
      <c r="M14" s="66">
        <v>14.81</v>
      </c>
      <c r="N14" s="97"/>
      <c r="O14" s="62"/>
      <c r="P14" s="206"/>
      <c r="Q14" s="207"/>
      <c r="R14" s="62"/>
      <c r="S14" s="62"/>
      <c r="T14" s="62"/>
      <c r="U14" s="62"/>
      <c r="V14" s="62"/>
    </row>
    <row r="15" spans="1:22" ht="22.5" customHeight="1" x14ac:dyDescent="0.25">
      <c r="A15" s="40">
        <v>7</v>
      </c>
      <c r="B15" s="97">
        <v>207</v>
      </c>
      <c r="C15" s="206"/>
      <c r="D15" s="207"/>
      <c r="E15" s="208" t="s">
        <v>44</v>
      </c>
      <c r="F15" s="209"/>
      <c r="G15" s="209"/>
      <c r="H15" s="210"/>
      <c r="I15" s="43" t="s">
        <v>37</v>
      </c>
      <c r="J15" s="44"/>
      <c r="K15" s="54">
        <v>1</v>
      </c>
      <c r="L15" s="66" t="s">
        <v>355</v>
      </c>
      <c r="M15" s="66">
        <v>0.96</v>
      </c>
      <c r="N15" s="97"/>
      <c r="O15" s="62"/>
      <c r="P15" s="206"/>
      <c r="Q15" s="207"/>
      <c r="R15" s="62"/>
      <c r="S15" s="62"/>
      <c r="T15" s="62"/>
      <c r="U15" s="62"/>
      <c r="V15" s="62"/>
    </row>
    <row r="16" spans="1:22" ht="22.5" customHeight="1" x14ac:dyDescent="0.25">
      <c r="A16" s="40">
        <v>8</v>
      </c>
      <c r="B16" s="97">
        <v>208</v>
      </c>
      <c r="C16" s="206"/>
      <c r="D16" s="207"/>
      <c r="E16" s="208" t="s">
        <v>45</v>
      </c>
      <c r="F16" s="214"/>
      <c r="G16" s="214"/>
      <c r="H16" s="215"/>
      <c r="I16" s="95">
        <v>796</v>
      </c>
      <c r="J16" s="80">
        <v>796</v>
      </c>
      <c r="K16" s="54">
        <v>1</v>
      </c>
      <c r="L16" s="66" t="s">
        <v>355</v>
      </c>
      <c r="M16" s="66">
        <v>1.29</v>
      </c>
      <c r="N16" s="97"/>
      <c r="O16" s="62"/>
      <c r="P16" s="206"/>
      <c r="Q16" s="207"/>
      <c r="R16" s="62"/>
      <c r="S16" s="62"/>
      <c r="T16" s="62"/>
      <c r="U16" s="62"/>
      <c r="V16" s="62"/>
    </row>
    <row r="17" spans="1:24" ht="22.5" customHeight="1" x14ac:dyDescent="0.25">
      <c r="A17" s="40">
        <v>9</v>
      </c>
      <c r="B17" s="97">
        <v>209</v>
      </c>
      <c r="C17" s="206"/>
      <c r="D17" s="207"/>
      <c r="E17" s="208" t="s">
        <v>46</v>
      </c>
      <c r="F17" s="209"/>
      <c r="G17" s="209"/>
      <c r="H17" s="210"/>
      <c r="I17" s="95">
        <v>796</v>
      </c>
      <c r="J17" s="80"/>
      <c r="K17" s="54">
        <v>1</v>
      </c>
      <c r="L17" s="66" t="s">
        <v>355</v>
      </c>
      <c r="M17" s="66">
        <v>1.7</v>
      </c>
      <c r="N17" s="97">
        <v>3.39</v>
      </c>
      <c r="O17" s="62"/>
      <c r="P17" s="206"/>
      <c r="Q17" s="207"/>
      <c r="R17" s="62"/>
      <c r="S17" s="62"/>
      <c r="T17" s="62"/>
      <c r="U17" s="62"/>
      <c r="V17" s="62"/>
      <c r="X17" s="45"/>
    </row>
    <row r="18" spans="1:24" ht="22.5" customHeight="1" x14ac:dyDescent="0.25">
      <c r="A18" s="40">
        <v>10</v>
      </c>
      <c r="B18" s="97">
        <v>210</v>
      </c>
      <c r="C18" s="206"/>
      <c r="D18" s="207"/>
      <c r="E18" s="208" t="s">
        <v>47</v>
      </c>
      <c r="F18" s="209"/>
      <c r="G18" s="209"/>
      <c r="H18" s="210"/>
      <c r="I18" s="95">
        <v>796</v>
      </c>
      <c r="J18" s="80">
        <v>796</v>
      </c>
      <c r="K18" s="54">
        <v>1</v>
      </c>
      <c r="L18" s="66" t="s">
        <v>355</v>
      </c>
      <c r="M18" s="66">
        <v>3.39</v>
      </c>
      <c r="N18" s="97">
        <v>4.2699999999999996</v>
      </c>
      <c r="O18" s="62"/>
      <c r="P18" s="206"/>
      <c r="Q18" s="207"/>
      <c r="R18" s="62"/>
      <c r="S18" s="62"/>
      <c r="T18" s="62"/>
      <c r="U18" s="62"/>
      <c r="V18" s="62"/>
    </row>
    <row r="19" spans="1:24" ht="22.5" customHeight="1" x14ac:dyDescent="0.25">
      <c r="A19" s="40">
        <v>11</v>
      </c>
      <c r="B19" s="176">
        <v>211</v>
      </c>
      <c r="C19" s="206"/>
      <c r="D19" s="207"/>
      <c r="E19" s="208" t="s">
        <v>499</v>
      </c>
      <c r="F19" s="209"/>
      <c r="G19" s="209"/>
      <c r="H19" s="210"/>
      <c r="I19" s="175">
        <v>796</v>
      </c>
      <c r="J19" s="169">
        <v>796</v>
      </c>
      <c r="K19" s="54">
        <v>1</v>
      </c>
      <c r="L19" s="66" t="s">
        <v>355</v>
      </c>
      <c r="M19" s="66">
        <v>18.942</v>
      </c>
      <c r="N19" s="97"/>
      <c r="O19" s="62"/>
      <c r="P19" s="206"/>
      <c r="Q19" s="207"/>
      <c r="R19" s="62"/>
      <c r="S19" s="62"/>
      <c r="T19" s="62"/>
      <c r="U19" s="62"/>
      <c r="V19" s="62"/>
    </row>
    <row r="20" spans="1:24" ht="22.5" customHeight="1" x14ac:dyDescent="0.25">
      <c r="A20" s="40">
        <v>12</v>
      </c>
      <c r="B20" s="97">
        <v>212</v>
      </c>
      <c r="C20" s="206"/>
      <c r="D20" s="207"/>
      <c r="E20" s="208" t="s">
        <v>48</v>
      </c>
      <c r="F20" s="209"/>
      <c r="G20" s="209"/>
      <c r="H20" s="210"/>
      <c r="I20" s="95">
        <v>796</v>
      </c>
      <c r="J20" s="80"/>
      <c r="K20" s="54">
        <v>1</v>
      </c>
      <c r="L20" s="66" t="s">
        <v>355</v>
      </c>
      <c r="M20" s="66">
        <v>5.25</v>
      </c>
      <c r="N20" s="97">
        <v>6.51</v>
      </c>
      <c r="O20" s="62"/>
      <c r="P20" s="206"/>
      <c r="Q20" s="207"/>
      <c r="R20" s="62"/>
      <c r="S20" s="62"/>
      <c r="T20" s="62"/>
      <c r="U20" s="62"/>
      <c r="V20" s="62"/>
    </row>
    <row r="21" spans="1:24" ht="22.5" customHeight="1" x14ac:dyDescent="0.25">
      <c r="A21" s="40">
        <v>13</v>
      </c>
      <c r="B21" s="97">
        <v>213</v>
      </c>
      <c r="C21" s="206"/>
      <c r="D21" s="207"/>
      <c r="E21" s="208" t="s">
        <v>49</v>
      </c>
      <c r="F21" s="209"/>
      <c r="G21" s="209"/>
      <c r="H21" s="210"/>
      <c r="I21" s="43" t="s">
        <v>37</v>
      </c>
      <c r="J21" s="44"/>
      <c r="K21" s="54">
        <v>1</v>
      </c>
      <c r="L21" s="66" t="s">
        <v>355</v>
      </c>
      <c r="M21" s="66">
        <v>6.51</v>
      </c>
      <c r="N21" s="97"/>
      <c r="O21" s="62"/>
      <c r="P21" s="216"/>
      <c r="Q21" s="216"/>
      <c r="R21" s="62"/>
      <c r="S21" s="62"/>
      <c r="T21" s="62"/>
      <c r="U21" s="62"/>
      <c r="V21" s="62"/>
    </row>
    <row r="22" spans="1:24" ht="22.5" customHeight="1" x14ac:dyDescent="0.25">
      <c r="A22" s="40">
        <v>14</v>
      </c>
      <c r="B22" s="97">
        <v>214</v>
      </c>
      <c r="C22" s="206"/>
      <c r="D22" s="207"/>
      <c r="E22" s="208" t="s">
        <v>214</v>
      </c>
      <c r="F22" s="209"/>
      <c r="G22" s="209"/>
      <c r="H22" s="210"/>
      <c r="I22" s="43" t="s">
        <v>37</v>
      </c>
      <c r="J22" s="44"/>
      <c r="K22" s="54">
        <v>1</v>
      </c>
      <c r="L22" s="66" t="s">
        <v>355</v>
      </c>
      <c r="M22" s="66">
        <v>7.51</v>
      </c>
      <c r="N22" s="97">
        <v>11.5</v>
      </c>
      <c r="O22" s="62"/>
      <c r="P22" s="216"/>
      <c r="Q22" s="216"/>
      <c r="R22" s="62"/>
      <c r="S22" s="62"/>
      <c r="T22" s="62"/>
      <c r="U22" s="62"/>
      <c r="V22" s="62"/>
    </row>
    <row r="23" spans="1:24" ht="22.5" customHeight="1" x14ac:dyDescent="0.25">
      <c r="A23" s="40">
        <v>15</v>
      </c>
      <c r="B23" s="97">
        <v>215</v>
      </c>
      <c r="C23" s="206"/>
      <c r="D23" s="207"/>
      <c r="E23" s="208" t="s">
        <v>215</v>
      </c>
      <c r="F23" s="209"/>
      <c r="G23" s="209"/>
      <c r="H23" s="210"/>
      <c r="I23" s="43" t="s">
        <v>37</v>
      </c>
      <c r="J23" s="44"/>
      <c r="K23" s="54">
        <v>3</v>
      </c>
      <c r="L23" s="66">
        <v>8.0934000000000008</v>
      </c>
      <c r="M23" s="125">
        <f t="shared" ref="M23" si="0">K23*L23</f>
        <v>24.280200000000001</v>
      </c>
      <c r="N23" s="97"/>
      <c r="O23" s="62"/>
      <c r="P23" s="216"/>
      <c r="Q23" s="216"/>
      <c r="R23" s="62"/>
      <c r="S23" s="62"/>
      <c r="T23" s="62"/>
      <c r="U23" s="62"/>
      <c r="V23" s="62"/>
    </row>
    <row r="24" spans="1:24" ht="22.5" customHeight="1" thickBot="1" x14ac:dyDescent="0.3">
      <c r="A24" s="41">
        <v>16</v>
      </c>
      <c r="B24" s="128">
        <v>216</v>
      </c>
      <c r="C24" s="227"/>
      <c r="D24" s="228"/>
      <c r="E24" s="218" t="s">
        <v>470</v>
      </c>
      <c r="F24" s="229"/>
      <c r="G24" s="229"/>
      <c r="H24" s="230"/>
      <c r="I24" s="46" t="s">
        <v>37</v>
      </c>
      <c r="J24" s="141"/>
      <c r="K24" s="55">
        <v>1</v>
      </c>
      <c r="L24" s="130" t="s">
        <v>355</v>
      </c>
      <c r="M24" s="130">
        <v>5.62</v>
      </c>
      <c r="N24" s="97">
        <v>1170</v>
      </c>
      <c r="O24" s="63"/>
      <c r="P24" s="217"/>
      <c r="Q24" s="217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B7" zoomScaleNormal="100" zoomScaleSheetLayoutView="90" workbookViewId="0">
      <selection activeCell="M18" sqref="M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57">
        <v>1</v>
      </c>
      <c r="B7" s="57">
        <v>2</v>
      </c>
      <c r="C7" s="198">
        <v>3</v>
      </c>
      <c r="D7" s="198"/>
      <c r="E7" s="198">
        <v>4</v>
      </c>
      <c r="F7" s="198"/>
      <c r="G7" s="198"/>
      <c r="H7" s="198"/>
      <c r="I7" s="57">
        <v>5</v>
      </c>
      <c r="J7" s="198">
        <v>6</v>
      </c>
      <c r="K7" s="198"/>
      <c r="L7" s="57">
        <v>7</v>
      </c>
      <c r="M7" s="57">
        <v>8</v>
      </c>
      <c r="N7" s="198">
        <v>9</v>
      </c>
      <c r="O7" s="198"/>
      <c r="P7" s="198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57"/>
      <c r="M8" s="198"/>
      <c r="N8" s="198"/>
      <c r="O8" s="198"/>
      <c r="P8" s="198"/>
      <c r="Q8" s="198"/>
      <c r="R8" s="57"/>
      <c r="S8" s="57"/>
      <c r="T8" s="57"/>
      <c r="U8" s="57"/>
      <c r="V8" s="57"/>
    </row>
    <row r="9" spans="1:22" x14ac:dyDescent="0.25">
      <c r="A9" s="39">
        <v>1</v>
      </c>
      <c r="B9" s="97"/>
      <c r="C9" s="206"/>
      <c r="D9" s="207"/>
      <c r="E9" s="208"/>
      <c r="F9" s="209"/>
      <c r="G9" s="209"/>
      <c r="H9" s="210"/>
      <c r="I9" s="95"/>
      <c r="J9" s="80"/>
      <c r="K9" s="54"/>
      <c r="L9" s="66"/>
      <c r="M9" s="66"/>
      <c r="N9" s="97"/>
      <c r="O9" s="60"/>
      <c r="P9" s="200"/>
      <c r="Q9" s="200"/>
      <c r="R9" s="60"/>
      <c r="S9" s="60"/>
      <c r="T9" s="60"/>
      <c r="U9" s="60"/>
      <c r="V9" s="60"/>
    </row>
    <row r="10" spans="1:22" ht="22.5" customHeight="1" x14ac:dyDescent="0.25">
      <c r="A10" s="40">
        <v>2</v>
      </c>
      <c r="B10" s="97">
        <v>217</v>
      </c>
      <c r="C10" s="206"/>
      <c r="D10" s="207"/>
      <c r="E10" s="208" t="s">
        <v>216</v>
      </c>
      <c r="F10" s="214"/>
      <c r="G10" s="214"/>
      <c r="H10" s="215"/>
      <c r="I10" s="43" t="s">
        <v>37</v>
      </c>
      <c r="J10" s="44"/>
      <c r="K10" s="54">
        <v>1</v>
      </c>
      <c r="L10" s="66" t="s">
        <v>355</v>
      </c>
      <c r="M10" s="222">
        <v>9.94</v>
      </c>
      <c r="N10" s="223"/>
      <c r="O10" s="62"/>
      <c r="P10" s="206"/>
      <c r="Q10" s="207"/>
      <c r="R10" s="62"/>
      <c r="S10" s="62"/>
      <c r="T10" s="62"/>
      <c r="U10" s="62"/>
      <c r="V10" s="62"/>
    </row>
    <row r="11" spans="1:22" ht="22.5" customHeight="1" x14ac:dyDescent="0.25">
      <c r="A11" s="40">
        <v>3</v>
      </c>
      <c r="B11" s="103">
        <v>218</v>
      </c>
      <c r="C11" s="206"/>
      <c r="D11" s="207"/>
      <c r="E11" s="208" t="s">
        <v>93</v>
      </c>
      <c r="F11" s="214"/>
      <c r="G11" s="214"/>
      <c r="H11" s="215"/>
      <c r="I11" s="43" t="s">
        <v>37</v>
      </c>
      <c r="J11" s="44"/>
      <c r="K11" s="54">
        <v>9</v>
      </c>
      <c r="L11" s="66">
        <v>10.63</v>
      </c>
      <c r="M11" s="222">
        <f>K11*L11</f>
        <v>95.67</v>
      </c>
      <c r="N11" s="223"/>
      <c r="O11" s="62"/>
      <c r="P11" s="206"/>
      <c r="Q11" s="207"/>
      <c r="R11" s="62"/>
      <c r="S11" s="62"/>
      <c r="T11" s="62"/>
      <c r="U11" s="62"/>
      <c r="V11" s="62"/>
    </row>
    <row r="12" spans="1:22" ht="22.5" customHeight="1" x14ac:dyDescent="0.25">
      <c r="A12" s="40">
        <v>4</v>
      </c>
      <c r="B12" s="103">
        <v>219</v>
      </c>
      <c r="C12" s="206"/>
      <c r="D12" s="207"/>
      <c r="E12" s="208" t="s">
        <v>217</v>
      </c>
      <c r="F12" s="214"/>
      <c r="G12" s="214"/>
      <c r="H12" s="215"/>
      <c r="I12" s="43">
        <v>796</v>
      </c>
      <c r="J12" s="44"/>
      <c r="K12" s="54">
        <v>1</v>
      </c>
      <c r="L12" s="66" t="s">
        <v>355</v>
      </c>
      <c r="M12" s="66">
        <v>11.2</v>
      </c>
      <c r="N12" s="66">
        <v>11.2</v>
      </c>
      <c r="O12" s="62"/>
      <c r="P12" s="206"/>
      <c r="Q12" s="207"/>
      <c r="R12" s="62"/>
      <c r="S12" s="62"/>
      <c r="T12" s="62"/>
      <c r="U12" s="62"/>
      <c r="V12" s="62"/>
    </row>
    <row r="13" spans="1:22" ht="22.5" customHeight="1" x14ac:dyDescent="0.25">
      <c r="A13" s="40">
        <v>5</v>
      </c>
      <c r="B13" s="103">
        <v>220</v>
      </c>
      <c r="C13" s="206"/>
      <c r="D13" s="207"/>
      <c r="E13" s="208" t="s">
        <v>218</v>
      </c>
      <c r="F13" s="214"/>
      <c r="G13" s="214"/>
      <c r="H13" s="215"/>
      <c r="I13" s="43" t="s">
        <v>37</v>
      </c>
      <c r="J13" s="44"/>
      <c r="K13" s="54">
        <v>1</v>
      </c>
      <c r="L13" s="66" t="s">
        <v>355</v>
      </c>
      <c r="M13" s="66">
        <v>12.2</v>
      </c>
      <c r="N13" s="66">
        <v>12.2</v>
      </c>
      <c r="O13" s="62"/>
      <c r="P13" s="206"/>
      <c r="Q13" s="207"/>
      <c r="R13" s="62"/>
      <c r="S13" s="62"/>
      <c r="T13" s="62"/>
      <c r="U13" s="62"/>
      <c r="V13" s="62"/>
    </row>
    <row r="14" spans="1:22" ht="22.5" customHeight="1" x14ac:dyDescent="0.25">
      <c r="A14" s="40">
        <v>6</v>
      </c>
      <c r="B14" s="110">
        <v>221</v>
      </c>
      <c r="C14" s="206"/>
      <c r="D14" s="207"/>
      <c r="E14" s="208" t="s">
        <v>219</v>
      </c>
      <c r="F14" s="214"/>
      <c r="G14" s="214"/>
      <c r="H14" s="215"/>
      <c r="I14" s="43">
        <v>796</v>
      </c>
      <c r="J14" s="44">
        <v>796</v>
      </c>
      <c r="K14" s="54">
        <v>2</v>
      </c>
      <c r="L14" s="66">
        <v>12.23</v>
      </c>
      <c r="M14" s="222">
        <v>24.46</v>
      </c>
      <c r="N14" s="223"/>
      <c r="O14" s="62"/>
      <c r="P14" s="206"/>
      <c r="Q14" s="207"/>
      <c r="R14" s="62"/>
      <c r="S14" s="62"/>
      <c r="T14" s="62"/>
      <c r="U14" s="62"/>
      <c r="V14" s="62"/>
    </row>
    <row r="15" spans="1:22" ht="22.5" customHeight="1" x14ac:dyDescent="0.25">
      <c r="A15" s="40">
        <v>7</v>
      </c>
      <c r="B15" s="110">
        <v>222</v>
      </c>
      <c r="C15" s="206"/>
      <c r="D15" s="207"/>
      <c r="E15" s="208" t="s">
        <v>220</v>
      </c>
      <c r="F15" s="214"/>
      <c r="G15" s="214"/>
      <c r="H15" s="215"/>
      <c r="I15" s="43">
        <v>796</v>
      </c>
      <c r="J15" s="44">
        <v>796</v>
      </c>
      <c r="K15" s="54">
        <v>1</v>
      </c>
      <c r="L15" s="66" t="s">
        <v>355</v>
      </c>
      <c r="M15" s="222">
        <v>13.26</v>
      </c>
      <c r="N15" s="223"/>
      <c r="O15" s="62"/>
      <c r="P15" s="206"/>
      <c r="Q15" s="207"/>
      <c r="R15" s="62"/>
      <c r="S15" s="62"/>
      <c r="T15" s="62"/>
      <c r="U15" s="62"/>
      <c r="V15" s="62"/>
    </row>
    <row r="16" spans="1:22" ht="22.5" customHeight="1" x14ac:dyDescent="0.25">
      <c r="A16" s="40">
        <v>8</v>
      </c>
      <c r="B16" s="110">
        <v>223</v>
      </c>
      <c r="C16" s="206"/>
      <c r="D16" s="207"/>
      <c r="E16" s="208" t="s">
        <v>221</v>
      </c>
      <c r="F16" s="214"/>
      <c r="G16" s="214"/>
      <c r="H16" s="215"/>
      <c r="I16" s="43" t="s">
        <v>37</v>
      </c>
      <c r="J16" s="44"/>
      <c r="K16" s="54">
        <v>6</v>
      </c>
      <c r="L16" s="66">
        <v>13.69</v>
      </c>
      <c r="M16" s="222">
        <f>K16*L16</f>
        <v>82.14</v>
      </c>
      <c r="N16" s="223"/>
      <c r="O16" s="62"/>
      <c r="P16" s="206"/>
      <c r="Q16" s="207"/>
      <c r="R16" s="62"/>
      <c r="S16" s="62"/>
      <c r="T16" s="62"/>
      <c r="U16" s="62"/>
      <c r="V16" s="62"/>
    </row>
    <row r="17" spans="1:24" ht="22.5" customHeight="1" x14ac:dyDescent="0.25">
      <c r="A17" s="40">
        <v>9</v>
      </c>
      <c r="B17" s="110">
        <v>224</v>
      </c>
      <c r="C17" s="206"/>
      <c r="D17" s="207"/>
      <c r="E17" s="208" t="s">
        <v>222</v>
      </c>
      <c r="F17" s="214"/>
      <c r="G17" s="214"/>
      <c r="H17" s="215"/>
      <c r="I17" s="43" t="s">
        <v>37</v>
      </c>
      <c r="J17" s="44"/>
      <c r="K17" s="54">
        <v>2</v>
      </c>
      <c r="L17" s="66">
        <v>13.78</v>
      </c>
      <c r="M17" s="66">
        <f>K17*L17</f>
        <v>27.56</v>
      </c>
      <c r="N17" s="109">
        <v>45.13</v>
      </c>
      <c r="O17" s="62"/>
      <c r="P17" s="206"/>
      <c r="Q17" s="207"/>
      <c r="R17" s="62"/>
      <c r="S17" s="62"/>
      <c r="T17" s="62"/>
      <c r="U17" s="62"/>
      <c r="V17" s="62"/>
      <c r="X17" s="45"/>
    </row>
    <row r="18" spans="1:24" ht="22.5" customHeight="1" x14ac:dyDescent="0.25">
      <c r="A18" s="40">
        <v>10</v>
      </c>
      <c r="B18" s="110">
        <v>225</v>
      </c>
      <c r="C18" s="206"/>
      <c r="D18" s="207"/>
      <c r="E18" s="208" t="s">
        <v>223</v>
      </c>
      <c r="F18" s="214"/>
      <c r="G18" s="214"/>
      <c r="H18" s="215"/>
      <c r="I18" s="43" t="s">
        <v>37</v>
      </c>
      <c r="J18" s="44"/>
      <c r="K18" s="54">
        <v>1</v>
      </c>
      <c r="L18" s="66" t="s">
        <v>355</v>
      </c>
      <c r="M18" s="66">
        <v>13.93</v>
      </c>
      <c r="N18" s="109">
        <v>26.01</v>
      </c>
      <c r="O18" s="62"/>
      <c r="P18" s="206"/>
      <c r="Q18" s="207"/>
      <c r="R18" s="62"/>
      <c r="S18" s="62"/>
      <c r="T18" s="62"/>
      <c r="U18" s="62"/>
      <c r="V18" s="62"/>
    </row>
    <row r="19" spans="1:24" ht="22.5" customHeight="1" x14ac:dyDescent="0.25">
      <c r="A19" s="40">
        <v>11</v>
      </c>
      <c r="B19" s="110">
        <v>226</v>
      </c>
      <c r="C19" s="206"/>
      <c r="D19" s="207"/>
      <c r="E19" s="208" t="s">
        <v>224</v>
      </c>
      <c r="F19" s="214"/>
      <c r="G19" s="214"/>
      <c r="H19" s="215"/>
      <c r="I19" s="43" t="s">
        <v>37</v>
      </c>
      <c r="J19" s="44"/>
      <c r="K19" s="54">
        <v>1</v>
      </c>
      <c r="L19" s="66" t="s">
        <v>355</v>
      </c>
      <c r="M19" s="66">
        <v>14.38</v>
      </c>
      <c r="N19" s="109"/>
      <c r="O19" s="62"/>
      <c r="P19" s="206"/>
      <c r="Q19" s="207"/>
      <c r="R19" s="62"/>
      <c r="S19" s="62"/>
      <c r="T19" s="62"/>
      <c r="U19" s="62"/>
      <c r="V19" s="62"/>
    </row>
    <row r="20" spans="1:24" ht="22.5" customHeight="1" x14ac:dyDescent="0.25">
      <c r="A20" s="40">
        <v>12</v>
      </c>
      <c r="B20" s="110">
        <v>229</v>
      </c>
      <c r="C20" s="206"/>
      <c r="D20" s="207"/>
      <c r="E20" s="208" t="s">
        <v>225</v>
      </c>
      <c r="F20" s="214"/>
      <c r="G20" s="214"/>
      <c r="H20" s="215"/>
      <c r="I20" s="43" t="s">
        <v>37</v>
      </c>
      <c r="J20" s="44"/>
      <c r="K20" s="54">
        <v>4</v>
      </c>
      <c r="L20" s="66">
        <v>16.02</v>
      </c>
      <c r="M20" s="108">
        <f>K20*L20</f>
        <v>64.08</v>
      </c>
      <c r="N20" s="109"/>
      <c r="O20" s="62"/>
      <c r="P20" s="206"/>
      <c r="Q20" s="207"/>
      <c r="R20" s="62"/>
      <c r="S20" s="62"/>
      <c r="T20" s="62"/>
      <c r="U20" s="62"/>
      <c r="V20" s="62"/>
    </row>
    <row r="21" spans="1:24" ht="22.5" customHeight="1" x14ac:dyDescent="0.25">
      <c r="A21" s="40">
        <v>13</v>
      </c>
      <c r="B21" s="110">
        <v>230</v>
      </c>
      <c r="C21" s="206"/>
      <c r="D21" s="207"/>
      <c r="E21" s="208" t="s">
        <v>226</v>
      </c>
      <c r="F21" s="214"/>
      <c r="G21" s="214"/>
      <c r="H21" s="215"/>
      <c r="I21" s="43" t="s">
        <v>37</v>
      </c>
      <c r="J21" s="44"/>
      <c r="K21" s="54">
        <v>2</v>
      </c>
      <c r="L21" s="66">
        <v>16.36</v>
      </c>
      <c r="M21" s="108">
        <f>K21*L21</f>
        <v>32.72</v>
      </c>
      <c r="N21" s="109"/>
      <c r="O21" s="62"/>
      <c r="P21" s="216"/>
      <c r="Q21" s="216"/>
      <c r="R21" s="62"/>
      <c r="S21" s="62"/>
      <c r="T21" s="62"/>
      <c r="U21" s="62"/>
      <c r="V21" s="62"/>
    </row>
    <row r="22" spans="1:24" ht="22.5" customHeight="1" x14ac:dyDescent="0.25">
      <c r="A22" s="40">
        <v>14</v>
      </c>
      <c r="B22" s="110">
        <v>231</v>
      </c>
      <c r="C22" s="206"/>
      <c r="D22" s="207"/>
      <c r="E22" s="208" t="s">
        <v>89</v>
      </c>
      <c r="F22" s="214"/>
      <c r="G22" s="214"/>
      <c r="H22" s="215"/>
      <c r="I22" s="43">
        <v>796</v>
      </c>
      <c r="J22" s="44"/>
      <c r="K22" s="54">
        <v>2</v>
      </c>
      <c r="L22" s="66">
        <v>18.09</v>
      </c>
      <c r="M22" s="108">
        <f>K22*L22</f>
        <v>36.18</v>
      </c>
      <c r="N22" s="109"/>
      <c r="O22" s="62"/>
      <c r="P22" s="216"/>
      <c r="Q22" s="216"/>
      <c r="R22" s="62"/>
      <c r="S22" s="62"/>
      <c r="T22" s="62"/>
      <c r="U22" s="62"/>
      <c r="V22" s="62"/>
    </row>
    <row r="23" spans="1:24" ht="22.5" customHeight="1" x14ac:dyDescent="0.25">
      <c r="A23" s="40">
        <v>15</v>
      </c>
      <c r="B23" s="110">
        <v>232</v>
      </c>
      <c r="C23" s="206"/>
      <c r="D23" s="207"/>
      <c r="E23" s="208" t="s">
        <v>50</v>
      </c>
      <c r="F23" s="214"/>
      <c r="G23" s="214"/>
      <c r="H23" s="215"/>
      <c r="I23" s="43">
        <v>796</v>
      </c>
      <c r="J23" s="44"/>
      <c r="K23" s="54">
        <v>1</v>
      </c>
      <c r="L23" s="66" t="s">
        <v>355</v>
      </c>
      <c r="M23" s="222">
        <v>18.34</v>
      </c>
      <c r="N23" s="223"/>
      <c r="O23" s="62"/>
      <c r="P23" s="216"/>
      <c r="Q23" s="216"/>
      <c r="R23" s="62"/>
      <c r="S23" s="62"/>
      <c r="T23" s="62"/>
      <c r="U23" s="62"/>
      <c r="V23" s="62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19"/>
      <c r="G24" s="219"/>
      <c r="H24" s="220"/>
      <c r="I24" s="46"/>
      <c r="J24" s="141"/>
      <c r="K24" s="55"/>
      <c r="L24" s="130"/>
      <c r="M24" s="245"/>
      <c r="N24" s="246"/>
      <c r="O24" s="128"/>
      <c r="P24" s="217"/>
      <c r="Q24" s="217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M10+M11+M12+M13+M14+M15+M16+M17+M18+M19+M20+M21+M22+M23</f>
        <v>456.05999999999995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0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0:N10"/>
    <mergeCell ref="M11:N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4:N14"/>
    <mergeCell ref="M15:N15"/>
    <mergeCell ref="C16:D16"/>
    <mergeCell ref="E16:H16"/>
    <mergeCell ref="P16:Q16"/>
    <mergeCell ref="C17:D17"/>
    <mergeCell ref="E17:H17"/>
    <mergeCell ref="P17:Q17"/>
    <mergeCell ref="M16:N16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M23:N23"/>
    <mergeCell ref="M24:N2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E28" sqref="E2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7"/>
      <c r="C9" s="206"/>
      <c r="D9" s="207"/>
      <c r="E9" s="208"/>
      <c r="F9" s="209"/>
      <c r="G9" s="209"/>
      <c r="H9" s="210"/>
      <c r="I9" s="95"/>
      <c r="J9" s="80"/>
      <c r="K9" s="54"/>
      <c r="L9" s="66"/>
      <c r="M9" s="66"/>
      <c r="N9" s="97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>
        <v>233</v>
      </c>
      <c r="C10" s="206"/>
      <c r="D10" s="207"/>
      <c r="E10" s="208" t="s">
        <v>51</v>
      </c>
      <c r="F10" s="209"/>
      <c r="G10" s="209"/>
      <c r="H10" s="210"/>
      <c r="I10" s="95">
        <v>796</v>
      </c>
      <c r="J10" s="44"/>
      <c r="K10" s="54">
        <v>5</v>
      </c>
      <c r="L10" s="66">
        <v>19.64</v>
      </c>
      <c r="M10" s="66">
        <f>K10*L10</f>
        <v>98.2</v>
      </c>
      <c r="N10" s="66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97">
        <v>234</v>
      </c>
      <c r="C11" s="206"/>
      <c r="D11" s="207"/>
      <c r="E11" s="208" t="s">
        <v>227</v>
      </c>
      <c r="F11" s="209"/>
      <c r="G11" s="209"/>
      <c r="H11" s="210"/>
      <c r="I11" s="43" t="s">
        <v>37</v>
      </c>
      <c r="J11" s="44"/>
      <c r="K11" s="54">
        <v>2</v>
      </c>
      <c r="L11" s="66">
        <v>21.53</v>
      </c>
      <c r="M11" s="66">
        <f t="shared" ref="M11:M23" si="0">K11*L11</f>
        <v>43.06</v>
      </c>
      <c r="N11" s="66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97">
        <v>235</v>
      </c>
      <c r="C12" s="206"/>
      <c r="D12" s="207"/>
      <c r="E12" s="208" t="s">
        <v>228</v>
      </c>
      <c r="F12" s="214"/>
      <c r="G12" s="214"/>
      <c r="H12" s="215"/>
      <c r="I12" s="95">
        <v>796</v>
      </c>
      <c r="J12" s="44"/>
      <c r="K12" s="54">
        <v>2</v>
      </c>
      <c r="L12" s="66">
        <v>22.22</v>
      </c>
      <c r="M12" s="66">
        <f t="shared" si="0"/>
        <v>44.44</v>
      </c>
      <c r="N12" s="66">
        <v>11.5</v>
      </c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97">
        <v>236</v>
      </c>
      <c r="C13" s="206"/>
      <c r="D13" s="207"/>
      <c r="E13" s="208" t="s">
        <v>229</v>
      </c>
      <c r="F13" s="214"/>
      <c r="G13" s="214"/>
      <c r="H13" s="215"/>
      <c r="I13" s="95">
        <v>796</v>
      </c>
      <c r="J13" s="44"/>
      <c r="K13" s="54">
        <v>1</v>
      </c>
      <c r="L13" s="66" t="s">
        <v>355</v>
      </c>
      <c r="M13" s="66">
        <v>22.56</v>
      </c>
      <c r="N13" s="97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97">
        <v>237</v>
      </c>
      <c r="C14" s="206"/>
      <c r="D14" s="207"/>
      <c r="E14" s="208" t="s">
        <v>230</v>
      </c>
      <c r="F14" s="214"/>
      <c r="G14" s="214"/>
      <c r="H14" s="215"/>
      <c r="I14" s="95">
        <v>796</v>
      </c>
      <c r="J14" s="44"/>
      <c r="K14" s="54">
        <v>2</v>
      </c>
      <c r="L14" s="66">
        <v>22.91</v>
      </c>
      <c r="M14" s="66">
        <f t="shared" si="0"/>
        <v>45.82</v>
      </c>
      <c r="N14" s="97">
        <v>1170</v>
      </c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97">
        <v>238</v>
      </c>
      <c r="C15" s="206"/>
      <c r="D15" s="207"/>
      <c r="E15" s="208" t="s">
        <v>231</v>
      </c>
      <c r="F15" s="214"/>
      <c r="G15" s="214"/>
      <c r="H15" s="215"/>
      <c r="I15" s="95" t="s">
        <v>37</v>
      </c>
      <c r="J15" s="44"/>
      <c r="K15" s="54">
        <v>1</v>
      </c>
      <c r="L15" s="66" t="s">
        <v>355</v>
      </c>
      <c r="M15" s="66">
        <v>24.11</v>
      </c>
      <c r="N15" s="97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97">
        <v>239</v>
      </c>
      <c r="C16" s="206"/>
      <c r="D16" s="207"/>
      <c r="E16" s="208" t="s">
        <v>451</v>
      </c>
      <c r="F16" s="214"/>
      <c r="G16" s="214"/>
      <c r="H16" s="215"/>
      <c r="I16" s="95">
        <v>796</v>
      </c>
      <c r="J16" s="44"/>
      <c r="K16" s="54">
        <v>2</v>
      </c>
      <c r="L16" s="66">
        <v>28.59</v>
      </c>
      <c r="M16" s="66">
        <f t="shared" si="0"/>
        <v>57.18</v>
      </c>
      <c r="N16" s="97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97">
        <v>240</v>
      </c>
      <c r="C17" s="206"/>
      <c r="D17" s="207"/>
      <c r="E17" s="208" t="s">
        <v>232</v>
      </c>
      <c r="F17" s="214"/>
      <c r="G17" s="214"/>
      <c r="H17" s="215"/>
      <c r="I17" s="95" t="s">
        <v>37</v>
      </c>
      <c r="J17" s="44"/>
      <c r="K17" s="54">
        <v>1</v>
      </c>
      <c r="L17" s="66" t="s">
        <v>355</v>
      </c>
      <c r="M17" s="66">
        <v>34.619999999999997</v>
      </c>
      <c r="N17" s="97">
        <v>850</v>
      </c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97">
        <v>241</v>
      </c>
      <c r="C18" s="206"/>
      <c r="D18" s="207"/>
      <c r="E18" s="208" t="s">
        <v>233</v>
      </c>
      <c r="F18" s="214"/>
      <c r="G18" s="214"/>
      <c r="H18" s="215"/>
      <c r="I18" s="95" t="s">
        <v>37</v>
      </c>
      <c r="J18" s="44"/>
      <c r="K18" s="54">
        <v>2</v>
      </c>
      <c r="L18" s="66">
        <v>38.24</v>
      </c>
      <c r="M18" s="66">
        <f>K18*L18</f>
        <v>76.48</v>
      </c>
      <c r="N18" s="97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97">
        <v>242</v>
      </c>
      <c r="C19" s="206"/>
      <c r="D19" s="207"/>
      <c r="E19" s="208" t="s">
        <v>234</v>
      </c>
      <c r="F19" s="214"/>
      <c r="G19" s="214"/>
      <c r="H19" s="215"/>
      <c r="I19" s="95" t="s">
        <v>37</v>
      </c>
      <c r="J19" s="44"/>
      <c r="K19" s="54">
        <v>1</v>
      </c>
      <c r="L19" s="66" t="s">
        <v>355</v>
      </c>
      <c r="M19" s="66">
        <v>40.99</v>
      </c>
      <c r="N19" s="97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97">
        <v>243</v>
      </c>
      <c r="C20" s="206"/>
      <c r="D20" s="207"/>
      <c r="E20" s="208" t="s">
        <v>235</v>
      </c>
      <c r="F20" s="214"/>
      <c r="G20" s="214"/>
      <c r="H20" s="215"/>
      <c r="I20" s="95" t="s">
        <v>37</v>
      </c>
      <c r="J20" s="44"/>
      <c r="K20" s="54">
        <v>1</v>
      </c>
      <c r="L20" s="66" t="s">
        <v>355</v>
      </c>
      <c r="M20" s="66">
        <v>44.87</v>
      </c>
      <c r="N20" s="97">
        <v>1176</v>
      </c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97">
        <v>244</v>
      </c>
      <c r="C21" s="206"/>
      <c r="D21" s="207"/>
      <c r="E21" s="208" t="s">
        <v>236</v>
      </c>
      <c r="F21" s="214"/>
      <c r="G21" s="214"/>
      <c r="H21" s="215"/>
      <c r="I21" s="95" t="s">
        <v>37</v>
      </c>
      <c r="J21" s="44"/>
      <c r="K21" s="54">
        <v>1</v>
      </c>
      <c r="L21" s="66" t="s">
        <v>355</v>
      </c>
      <c r="M21" s="66">
        <v>48.23</v>
      </c>
      <c r="N21" s="97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97">
        <v>245</v>
      </c>
      <c r="C22" s="206"/>
      <c r="D22" s="207"/>
      <c r="E22" s="208" t="s">
        <v>237</v>
      </c>
      <c r="F22" s="214"/>
      <c r="G22" s="214"/>
      <c r="H22" s="215"/>
      <c r="I22" s="95" t="s">
        <v>37</v>
      </c>
      <c r="J22" s="44"/>
      <c r="K22" s="54">
        <v>1</v>
      </c>
      <c r="L22" s="66" t="s">
        <v>355</v>
      </c>
      <c r="M22" s="66">
        <v>48.4</v>
      </c>
      <c r="N22" s="97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97">
        <v>246</v>
      </c>
      <c r="C23" s="206"/>
      <c r="D23" s="207"/>
      <c r="E23" s="208" t="s">
        <v>238</v>
      </c>
      <c r="F23" s="214"/>
      <c r="G23" s="214"/>
      <c r="H23" s="215"/>
      <c r="I23" s="95" t="s">
        <v>37</v>
      </c>
      <c r="J23" s="44"/>
      <c r="K23" s="54">
        <v>2</v>
      </c>
      <c r="L23" s="66">
        <v>37.200000000000003</v>
      </c>
      <c r="M23" s="66">
        <f t="shared" si="0"/>
        <v>74.400000000000006</v>
      </c>
      <c r="N23" s="97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36">
        <v>247</v>
      </c>
      <c r="C24" s="227"/>
      <c r="D24" s="228"/>
      <c r="E24" s="218" t="s">
        <v>239</v>
      </c>
      <c r="F24" s="219"/>
      <c r="G24" s="219"/>
      <c r="H24" s="220"/>
      <c r="I24" s="139">
        <v>796</v>
      </c>
      <c r="J24" s="141"/>
      <c r="K24" s="55">
        <v>1</v>
      </c>
      <c r="L24" s="137" t="s">
        <v>355</v>
      </c>
      <c r="M24" s="137">
        <v>49.95</v>
      </c>
      <c r="N24" s="97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4" spans="13:13" x14ac:dyDescent="0.25">
      <c r="M34" s="138">
        <f>M10+M11+M12+M13+M14+M15+M16+M17+M18+M19+M20+M21+M22+M23+M24</f>
        <v>753.31000000000006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3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1"/>
  <sheetViews>
    <sheetView view="pageLayout" topLeftCell="A4" zoomScaleNormal="100" zoomScaleSheetLayoutView="90" workbookViewId="0">
      <selection activeCell="B23" sqref="B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4" ht="19.5" customHeight="1" thickBot="1" x14ac:dyDescent="0.3"/>
    <row r="4" spans="1:24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4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4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4" ht="15.75" thickBot="1" x14ac:dyDescent="0.3">
      <c r="A7" s="38">
        <v>1</v>
      </c>
      <c r="B7" s="38">
        <v>2</v>
      </c>
      <c r="C7" s="198">
        <v>3</v>
      </c>
      <c r="D7" s="198"/>
      <c r="E7" s="198">
        <v>4</v>
      </c>
      <c r="F7" s="198"/>
      <c r="G7" s="198"/>
      <c r="H7" s="198"/>
      <c r="I7" s="38">
        <v>5</v>
      </c>
      <c r="J7" s="198">
        <v>6</v>
      </c>
      <c r="K7" s="198"/>
      <c r="L7" s="38">
        <v>7</v>
      </c>
      <c r="M7" s="38">
        <v>8</v>
      </c>
      <c r="N7" s="198">
        <v>9</v>
      </c>
      <c r="O7" s="198"/>
      <c r="P7" s="198"/>
      <c r="Q7" s="38">
        <v>10</v>
      </c>
      <c r="R7" s="38">
        <v>11</v>
      </c>
      <c r="S7" s="38">
        <v>12</v>
      </c>
      <c r="T7" s="38">
        <v>13</v>
      </c>
      <c r="U7" s="38">
        <v>14</v>
      </c>
      <c r="V7" s="38">
        <v>15</v>
      </c>
    </row>
    <row r="8" spans="1:24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38"/>
      <c r="M8" s="198"/>
      <c r="N8" s="198"/>
      <c r="O8" s="198"/>
      <c r="P8" s="198"/>
      <c r="Q8" s="198"/>
      <c r="R8" s="38"/>
      <c r="S8" s="38"/>
      <c r="T8" s="38"/>
      <c r="U8" s="38"/>
      <c r="V8" s="38"/>
    </row>
    <row r="9" spans="1:24" x14ac:dyDescent="0.25">
      <c r="A9" s="39">
        <v>1</v>
      </c>
      <c r="B9" s="49"/>
      <c r="C9" s="200"/>
      <c r="D9" s="200"/>
      <c r="E9" s="201" t="s">
        <v>36</v>
      </c>
      <c r="F9" s="202"/>
      <c r="G9" s="202"/>
      <c r="H9" s="203"/>
      <c r="I9" s="204"/>
      <c r="J9" s="204"/>
      <c r="K9" s="56"/>
      <c r="L9" s="64"/>
      <c r="M9" s="205"/>
      <c r="N9" s="205"/>
      <c r="O9" s="49"/>
      <c r="P9" s="200"/>
      <c r="Q9" s="200"/>
      <c r="R9" s="49"/>
      <c r="S9" s="49"/>
      <c r="T9" s="49"/>
      <c r="U9" s="49"/>
      <c r="V9" s="49"/>
    </row>
    <row r="10" spans="1:24" ht="22.5" customHeight="1" x14ac:dyDescent="0.25">
      <c r="A10" s="40">
        <v>3</v>
      </c>
      <c r="B10" s="53"/>
      <c r="C10" s="206"/>
      <c r="D10" s="207"/>
      <c r="E10" s="208"/>
      <c r="F10" s="209"/>
      <c r="G10" s="209"/>
      <c r="H10" s="210"/>
      <c r="I10" s="51"/>
      <c r="J10" s="52"/>
      <c r="K10" s="54"/>
      <c r="L10" s="66"/>
      <c r="M10" s="66"/>
      <c r="N10" s="66"/>
      <c r="O10" s="53"/>
      <c r="P10" s="206"/>
      <c r="Q10" s="207"/>
      <c r="R10" s="53"/>
      <c r="S10" s="53"/>
      <c r="T10" s="53"/>
      <c r="U10" s="53"/>
      <c r="V10" s="53"/>
    </row>
    <row r="11" spans="1:24" ht="22.5" customHeight="1" x14ac:dyDescent="0.25">
      <c r="A11" s="40">
        <v>4</v>
      </c>
      <c r="B11" s="53"/>
      <c r="C11" s="206"/>
      <c r="D11" s="207"/>
      <c r="E11" s="211" t="s">
        <v>80</v>
      </c>
      <c r="F11" s="212"/>
      <c r="G11" s="212"/>
      <c r="H11" s="213"/>
      <c r="I11" s="43" t="s">
        <v>287</v>
      </c>
      <c r="J11" s="44"/>
      <c r="K11" s="54" t="s">
        <v>355</v>
      </c>
      <c r="L11" s="66" t="s">
        <v>355</v>
      </c>
      <c r="M11" s="177">
        <f>M14+M15+M16+M17+M18</f>
        <v>48.27600000000001</v>
      </c>
      <c r="N11" s="66"/>
      <c r="O11" s="53"/>
      <c r="P11" s="206"/>
      <c r="Q11" s="207"/>
      <c r="R11" s="53"/>
      <c r="S11" s="53"/>
      <c r="T11" s="53"/>
      <c r="U11" s="53"/>
      <c r="V11" s="53"/>
    </row>
    <row r="12" spans="1:24" ht="22.5" customHeight="1" x14ac:dyDescent="0.25">
      <c r="A12" s="40">
        <v>5</v>
      </c>
      <c r="B12" s="53"/>
      <c r="C12" s="206"/>
      <c r="D12" s="207"/>
      <c r="E12" s="208" t="s">
        <v>77</v>
      </c>
      <c r="F12" s="209"/>
      <c r="G12" s="209"/>
      <c r="H12" s="210"/>
      <c r="I12" s="51"/>
      <c r="J12" s="52"/>
      <c r="K12" s="54"/>
      <c r="L12" s="66"/>
      <c r="M12" s="66"/>
      <c r="N12" s="66"/>
      <c r="O12" s="53"/>
      <c r="P12" s="206"/>
      <c r="Q12" s="207"/>
      <c r="R12" s="53"/>
      <c r="S12" s="53"/>
      <c r="T12" s="53"/>
      <c r="U12" s="53"/>
      <c r="V12" s="53"/>
    </row>
    <row r="13" spans="1:24" ht="22.5" customHeight="1" x14ac:dyDescent="0.25">
      <c r="A13" s="40">
        <v>6</v>
      </c>
      <c r="B13" s="53"/>
      <c r="C13" s="206"/>
      <c r="D13" s="207"/>
      <c r="E13" s="208"/>
      <c r="F13" s="209"/>
      <c r="G13" s="209"/>
      <c r="H13" s="210"/>
      <c r="I13" s="51"/>
      <c r="J13" s="52"/>
      <c r="K13" s="54"/>
      <c r="L13" s="66"/>
      <c r="M13" s="66"/>
      <c r="N13" s="66"/>
      <c r="O13" s="53"/>
      <c r="P13" s="206"/>
      <c r="Q13" s="207"/>
      <c r="R13" s="53"/>
      <c r="S13" s="53"/>
      <c r="T13" s="53"/>
      <c r="U13" s="53"/>
      <c r="V13" s="53"/>
    </row>
    <row r="14" spans="1:24" ht="22.5" customHeight="1" x14ac:dyDescent="0.25">
      <c r="A14" s="40">
        <v>7</v>
      </c>
      <c r="B14" s="53">
        <v>1</v>
      </c>
      <c r="C14" s="206"/>
      <c r="D14" s="207"/>
      <c r="E14" s="208" t="s">
        <v>96</v>
      </c>
      <c r="F14" s="209"/>
      <c r="G14" s="209"/>
      <c r="H14" s="210"/>
      <c r="I14" s="95">
        <v>796</v>
      </c>
      <c r="J14" s="96"/>
      <c r="K14" s="54">
        <v>9</v>
      </c>
      <c r="L14" s="66">
        <v>0.09</v>
      </c>
      <c r="M14" s="99">
        <f>K14*L14</f>
        <v>0.80999999999999994</v>
      </c>
      <c r="N14" s="66"/>
      <c r="O14" s="53"/>
      <c r="P14" s="206"/>
      <c r="Q14" s="207"/>
      <c r="R14" s="53"/>
      <c r="S14" s="53"/>
      <c r="T14" s="53"/>
      <c r="U14" s="53"/>
      <c r="V14" s="53"/>
    </row>
    <row r="15" spans="1:24" ht="22.5" customHeight="1" x14ac:dyDescent="0.25">
      <c r="A15" s="40">
        <v>8</v>
      </c>
      <c r="B15" s="82">
        <v>2</v>
      </c>
      <c r="C15" s="206"/>
      <c r="D15" s="207"/>
      <c r="E15" s="208" t="s">
        <v>95</v>
      </c>
      <c r="F15" s="209"/>
      <c r="G15" s="209"/>
      <c r="H15" s="210"/>
      <c r="I15" s="95">
        <v>796</v>
      </c>
      <c r="J15" s="80"/>
      <c r="K15" s="54">
        <v>68</v>
      </c>
      <c r="L15" s="66">
        <v>0.17</v>
      </c>
      <c r="M15" s="125">
        <f t="shared" ref="M15:M17" si="0">K15*L15</f>
        <v>11.56</v>
      </c>
      <c r="N15" s="66"/>
      <c r="O15" s="53"/>
      <c r="P15" s="206"/>
      <c r="Q15" s="207"/>
      <c r="R15" s="53"/>
      <c r="S15" s="53"/>
      <c r="T15" s="53"/>
      <c r="U15" s="53"/>
      <c r="V15" s="53"/>
    </row>
    <row r="16" spans="1:24" ht="22.5" customHeight="1" x14ac:dyDescent="0.25">
      <c r="A16" s="40">
        <v>9</v>
      </c>
      <c r="B16" s="77">
        <v>3</v>
      </c>
      <c r="C16" s="206"/>
      <c r="D16" s="207"/>
      <c r="E16" s="208" t="s">
        <v>38</v>
      </c>
      <c r="F16" s="209"/>
      <c r="G16" s="209"/>
      <c r="H16" s="210"/>
      <c r="I16" s="43" t="s">
        <v>37</v>
      </c>
      <c r="J16" s="44"/>
      <c r="K16" s="54">
        <v>116</v>
      </c>
      <c r="L16" s="66">
        <v>0.28000000000000003</v>
      </c>
      <c r="M16" s="125">
        <f t="shared" si="0"/>
        <v>32.480000000000004</v>
      </c>
      <c r="N16" s="66"/>
      <c r="O16" s="53"/>
      <c r="P16" s="206"/>
      <c r="Q16" s="207"/>
      <c r="R16" s="53"/>
      <c r="S16" s="53"/>
      <c r="T16" s="53"/>
      <c r="U16" s="53"/>
      <c r="V16" s="53"/>
      <c r="X16" s="45"/>
    </row>
    <row r="17" spans="1:22" ht="22.5" customHeight="1" x14ac:dyDescent="0.25">
      <c r="A17" s="40">
        <v>10</v>
      </c>
      <c r="B17" s="88">
        <v>4</v>
      </c>
      <c r="C17" s="206"/>
      <c r="D17" s="207"/>
      <c r="E17" s="208" t="s">
        <v>94</v>
      </c>
      <c r="F17" s="214"/>
      <c r="G17" s="214"/>
      <c r="H17" s="215"/>
      <c r="I17" s="95">
        <v>796</v>
      </c>
      <c r="J17" s="80">
        <v>796</v>
      </c>
      <c r="K17" s="54">
        <v>6</v>
      </c>
      <c r="L17" s="66">
        <v>0.41</v>
      </c>
      <c r="M17" s="125">
        <f t="shared" si="0"/>
        <v>2.46</v>
      </c>
      <c r="N17" s="66"/>
      <c r="O17" s="53"/>
      <c r="P17" s="206"/>
      <c r="Q17" s="207"/>
      <c r="R17" s="53"/>
      <c r="S17" s="53"/>
      <c r="T17" s="53"/>
      <c r="U17" s="53"/>
      <c r="V17" s="53"/>
    </row>
    <row r="18" spans="1:22" ht="22.5" customHeight="1" x14ac:dyDescent="0.25">
      <c r="A18" s="40">
        <v>11</v>
      </c>
      <c r="B18" s="160">
        <v>4</v>
      </c>
      <c r="C18" s="206"/>
      <c r="D18" s="207"/>
      <c r="E18" s="208" t="s">
        <v>461</v>
      </c>
      <c r="F18" s="214"/>
      <c r="G18" s="214"/>
      <c r="H18" s="215"/>
      <c r="I18" s="157">
        <v>796</v>
      </c>
      <c r="J18" s="163">
        <v>796</v>
      </c>
      <c r="K18" s="54">
        <v>4</v>
      </c>
      <c r="L18" s="66">
        <v>0.24149999999999999</v>
      </c>
      <c r="M18" s="158">
        <f t="shared" ref="M18" si="1">K18*L18</f>
        <v>0.96599999999999997</v>
      </c>
      <c r="N18" s="66"/>
      <c r="O18" s="53"/>
      <c r="P18" s="206"/>
      <c r="Q18" s="207"/>
      <c r="R18" s="53"/>
      <c r="S18" s="53"/>
      <c r="T18" s="53"/>
      <c r="U18" s="53"/>
      <c r="V18" s="53"/>
    </row>
    <row r="19" spans="1:22" ht="22.5" customHeight="1" x14ac:dyDescent="0.25">
      <c r="A19" s="40">
        <v>12</v>
      </c>
      <c r="B19" s="77"/>
      <c r="C19" s="206"/>
      <c r="D19" s="207"/>
      <c r="E19" s="208"/>
      <c r="F19" s="209"/>
      <c r="G19" s="209"/>
      <c r="H19" s="210"/>
      <c r="I19" s="43"/>
      <c r="J19" s="44"/>
      <c r="K19" s="54"/>
      <c r="L19" s="66"/>
      <c r="M19" s="66"/>
      <c r="N19" s="66"/>
      <c r="O19" s="53"/>
      <c r="P19" s="206"/>
      <c r="Q19" s="207"/>
      <c r="R19" s="53"/>
      <c r="S19" s="53"/>
      <c r="T19" s="53"/>
      <c r="U19" s="53"/>
      <c r="V19" s="53"/>
    </row>
    <row r="20" spans="1:22" ht="22.5" customHeight="1" x14ac:dyDescent="0.25">
      <c r="A20" s="40">
        <v>13</v>
      </c>
      <c r="B20" s="77"/>
      <c r="C20" s="206"/>
      <c r="D20" s="207"/>
      <c r="E20" s="208"/>
      <c r="F20" s="209"/>
      <c r="G20" s="209"/>
      <c r="H20" s="210"/>
      <c r="I20" s="43"/>
      <c r="J20" s="44"/>
      <c r="K20" s="54"/>
      <c r="L20" s="66"/>
      <c r="M20" s="66"/>
      <c r="N20" s="66"/>
      <c r="O20" s="53"/>
      <c r="P20" s="216"/>
      <c r="Q20" s="216"/>
      <c r="R20" s="53"/>
      <c r="S20" s="53"/>
      <c r="T20" s="53"/>
      <c r="U20" s="53"/>
      <c r="V20" s="53"/>
    </row>
    <row r="21" spans="1:22" ht="22.5" customHeight="1" x14ac:dyDescent="0.25">
      <c r="A21" s="40">
        <v>14</v>
      </c>
      <c r="B21" s="77"/>
      <c r="C21" s="206"/>
      <c r="D21" s="207"/>
      <c r="E21" s="208"/>
      <c r="F21" s="209"/>
      <c r="G21" s="209"/>
      <c r="H21" s="210"/>
      <c r="I21" s="43"/>
      <c r="J21" s="44"/>
      <c r="K21" s="54"/>
      <c r="L21" s="66"/>
      <c r="M21" s="67"/>
      <c r="N21" s="68"/>
      <c r="O21" s="53"/>
      <c r="P21" s="216"/>
      <c r="Q21" s="216"/>
      <c r="R21" s="53"/>
      <c r="S21" s="53"/>
      <c r="T21" s="53"/>
      <c r="U21" s="53"/>
      <c r="V21" s="53"/>
    </row>
    <row r="22" spans="1:22" ht="22.5" customHeight="1" x14ac:dyDescent="0.25">
      <c r="A22" s="40">
        <v>15</v>
      </c>
      <c r="B22" s="77"/>
      <c r="C22" s="206"/>
      <c r="D22" s="207"/>
      <c r="E22" s="208"/>
      <c r="F22" s="214"/>
      <c r="G22" s="214"/>
      <c r="H22" s="215"/>
      <c r="I22" s="43"/>
      <c r="J22" s="44"/>
      <c r="K22" s="54"/>
      <c r="L22" s="66"/>
      <c r="M22" s="222"/>
      <c r="N22" s="223"/>
      <c r="O22" s="53"/>
      <c r="P22" s="216"/>
      <c r="Q22" s="216"/>
      <c r="R22" s="53"/>
      <c r="S22" s="53"/>
      <c r="T22" s="53"/>
      <c r="U22" s="53"/>
      <c r="V22" s="53"/>
    </row>
    <row r="23" spans="1:22" ht="22.5" customHeight="1" thickBot="1" x14ac:dyDescent="0.3">
      <c r="A23" s="41">
        <v>16</v>
      </c>
      <c r="B23" s="166"/>
      <c r="C23" s="217"/>
      <c r="D23" s="217"/>
      <c r="E23" s="218"/>
      <c r="F23" s="219"/>
      <c r="G23" s="219"/>
      <c r="H23" s="220"/>
      <c r="I23" s="46"/>
      <c r="J23" s="44"/>
      <c r="K23" s="55"/>
      <c r="L23" s="71"/>
      <c r="M23" s="221"/>
      <c r="N23" s="221"/>
      <c r="O23" s="50"/>
      <c r="P23" s="217"/>
      <c r="Q23" s="217"/>
      <c r="R23" s="50"/>
      <c r="S23" s="50"/>
      <c r="T23" s="50"/>
      <c r="U23" s="50"/>
      <c r="V23" s="50"/>
    </row>
    <row r="24" spans="1:22" ht="22.5" customHeight="1" x14ac:dyDescent="0.25"/>
    <row r="25" spans="1:22" ht="22.5" customHeight="1" x14ac:dyDescent="0.25"/>
    <row r="26" spans="1:22" ht="22.5" customHeight="1" x14ac:dyDescent="0.25"/>
    <row r="27" spans="1:22" ht="22.5" customHeight="1" x14ac:dyDescent="0.25"/>
    <row r="29" spans="1:22" ht="15.75" customHeight="1" x14ac:dyDescent="0.25"/>
    <row r="30" spans="1:22" ht="15.75" customHeight="1" x14ac:dyDescent="0.25"/>
    <row r="31" spans="1:22" ht="15.75" customHeight="1" x14ac:dyDescent="0.25"/>
    <row r="32" spans="1:22" ht="15.75" customHeight="1" x14ac:dyDescent="0.25"/>
    <row r="36" ht="15.75" customHeight="1" x14ac:dyDescent="0.25"/>
    <row r="37" ht="15.75" customHeight="1" x14ac:dyDescent="0.25"/>
    <row r="40" ht="15.75" customHeight="1" x14ac:dyDescent="0.25"/>
    <row r="43" ht="15.75" customHeight="1" x14ac:dyDescent="0.25"/>
    <row r="49" ht="15.75" customHeight="1" x14ac:dyDescent="0.25"/>
    <row r="51" ht="15.75" customHeight="1" x14ac:dyDescent="0.25"/>
    <row r="52" ht="15.75" customHeight="1" x14ac:dyDescent="0.25"/>
    <row r="53" ht="15.75" customHeight="1" x14ac:dyDescent="0.25"/>
    <row r="55" ht="15.75" customHeight="1" x14ac:dyDescent="0.25"/>
    <row r="56" ht="15.75" customHeight="1" x14ac:dyDescent="0.25"/>
    <row r="57" ht="15.75" customHeight="1" x14ac:dyDescent="0.25"/>
    <row r="59" ht="15.75" customHeight="1" x14ac:dyDescent="0.25"/>
    <row r="61" ht="15.75" customHeight="1" x14ac:dyDescent="0.25"/>
    <row r="63" ht="15.75" customHeight="1" x14ac:dyDescent="0.25"/>
    <row r="67" ht="15.75" customHeight="1" x14ac:dyDescent="0.25"/>
    <row r="68" ht="15.75" customHeight="1" x14ac:dyDescent="0.25"/>
    <row r="70" ht="15.75" customHeight="1" x14ac:dyDescent="0.25"/>
    <row r="71" ht="15.75" customHeight="1" x14ac:dyDescent="0.25"/>
  </sheetData>
  <mergeCells count="74">
    <mergeCell ref="C23:D23"/>
    <mergeCell ref="E23:H23"/>
    <mergeCell ref="M23:N23"/>
    <mergeCell ref="P23:Q23"/>
    <mergeCell ref="C22:D22"/>
    <mergeCell ref="E22:H22"/>
    <mergeCell ref="M22:N22"/>
    <mergeCell ref="P22:Q22"/>
    <mergeCell ref="C21:D21"/>
    <mergeCell ref="P21:Q21"/>
    <mergeCell ref="C20:D20"/>
    <mergeCell ref="P20:Q20"/>
    <mergeCell ref="C19:D19"/>
    <mergeCell ref="P19:Q19"/>
    <mergeCell ref="E19:H19"/>
    <mergeCell ref="E20:H20"/>
    <mergeCell ref="E21:H21"/>
    <mergeCell ref="C18:D18"/>
    <mergeCell ref="P18:Q18"/>
    <mergeCell ref="C17:D17"/>
    <mergeCell ref="P17:Q17"/>
    <mergeCell ref="C16:D16"/>
    <mergeCell ref="P16:Q16"/>
    <mergeCell ref="E16:H16"/>
    <mergeCell ref="E17:H17"/>
    <mergeCell ref="E18:H18"/>
    <mergeCell ref="C15:D15"/>
    <mergeCell ref="P15:Q15"/>
    <mergeCell ref="C14:D14"/>
    <mergeCell ref="P14:Q14"/>
    <mergeCell ref="C13:D13"/>
    <mergeCell ref="P13:Q13"/>
    <mergeCell ref="E13:H13"/>
    <mergeCell ref="E14:H14"/>
    <mergeCell ref="E15:H15"/>
    <mergeCell ref="C12:D12"/>
    <mergeCell ref="P12:Q12"/>
    <mergeCell ref="C11:D11"/>
    <mergeCell ref="P11:Q11"/>
    <mergeCell ref="C10:D10"/>
    <mergeCell ref="P10:Q10"/>
    <mergeCell ref="E12:H12"/>
    <mergeCell ref="E10:H10"/>
    <mergeCell ref="E11:H11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A8:C8"/>
    <mergeCell ref="I8:K8"/>
    <mergeCell ref="M8:Q8"/>
    <mergeCell ref="A4:A6"/>
    <mergeCell ref="B4:B6"/>
    <mergeCell ref="N5:P6"/>
    <mergeCell ref="C4:D6"/>
    <mergeCell ref="U4:U6"/>
    <mergeCell ref="R4:R6"/>
    <mergeCell ref="S4:T4"/>
    <mergeCell ref="E4:H6"/>
    <mergeCell ref="I4:I6"/>
    <mergeCell ref="J4:K6"/>
    <mergeCell ref="V4:V6"/>
    <mergeCell ref="L5:L6"/>
    <mergeCell ref="M5:M6"/>
    <mergeCell ref="Q5:Q6"/>
    <mergeCell ref="S5:S6"/>
    <mergeCell ref="T5:T6"/>
    <mergeCell ref="L4:M4"/>
    <mergeCell ref="N4:Q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2" zoomScaleNormal="100" zoomScaleSheetLayoutView="90" workbookViewId="0">
      <selection activeCell="Y18" sqref="Y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7"/>
      <c r="C9" s="206"/>
      <c r="D9" s="207"/>
      <c r="E9" s="208"/>
      <c r="F9" s="209"/>
      <c r="G9" s="209"/>
      <c r="H9" s="210"/>
      <c r="I9" s="95"/>
      <c r="J9" s="80"/>
      <c r="K9" s="54"/>
      <c r="L9" s="66"/>
      <c r="M9" s="66"/>
      <c r="N9" s="97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>
        <v>248</v>
      </c>
      <c r="C10" s="206"/>
      <c r="D10" s="207"/>
      <c r="E10" s="208" t="s">
        <v>240</v>
      </c>
      <c r="F10" s="209"/>
      <c r="G10" s="209"/>
      <c r="H10" s="210"/>
      <c r="I10" s="95">
        <v>796</v>
      </c>
      <c r="J10" s="96"/>
      <c r="K10" s="54">
        <v>1</v>
      </c>
      <c r="L10" s="66" t="s">
        <v>355</v>
      </c>
      <c r="M10" s="66">
        <v>59.01</v>
      </c>
      <c r="N10" s="66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03">
        <v>249</v>
      </c>
      <c r="C11" s="206"/>
      <c r="D11" s="207"/>
      <c r="E11" s="208" t="s">
        <v>52</v>
      </c>
      <c r="F11" s="209"/>
      <c r="G11" s="209"/>
      <c r="H11" s="210"/>
      <c r="I11" s="101">
        <v>796</v>
      </c>
      <c r="J11" s="102"/>
      <c r="K11" s="54">
        <v>5</v>
      </c>
      <c r="L11" s="66">
        <v>5.17</v>
      </c>
      <c r="M11" s="125">
        <f t="shared" ref="M11:M17" si="0">K11*L11</f>
        <v>25.85</v>
      </c>
      <c r="N11" s="103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03">
        <v>250</v>
      </c>
      <c r="C12" s="206"/>
      <c r="D12" s="207"/>
      <c r="E12" s="208" t="s">
        <v>241</v>
      </c>
      <c r="F12" s="209"/>
      <c r="G12" s="209"/>
      <c r="H12" s="210"/>
      <c r="I12" s="101" t="s">
        <v>37</v>
      </c>
      <c r="J12" s="102"/>
      <c r="K12" s="54">
        <v>3</v>
      </c>
      <c r="L12" s="66">
        <v>5.68</v>
      </c>
      <c r="M12" s="125">
        <f t="shared" si="0"/>
        <v>17.04</v>
      </c>
      <c r="N12" s="103">
        <v>11.5</v>
      </c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03">
        <v>251</v>
      </c>
      <c r="C13" s="206"/>
      <c r="D13" s="207"/>
      <c r="E13" s="208" t="s">
        <v>242</v>
      </c>
      <c r="F13" s="209"/>
      <c r="G13" s="209"/>
      <c r="H13" s="210"/>
      <c r="I13" s="101">
        <v>796</v>
      </c>
      <c r="J13" s="102">
        <v>796</v>
      </c>
      <c r="K13" s="54">
        <v>4</v>
      </c>
      <c r="L13" s="66">
        <v>6.72</v>
      </c>
      <c r="M13" s="125">
        <f t="shared" si="0"/>
        <v>26.88</v>
      </c>
      <c r="N13" s="103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03">
        <v>252</v>
      </c>
      <c r="C14" s="206"/>
      <c r="D14" s="207"/>
      <c r="E14" s="208" t="s">
        <v>243</v>
      </c>
      <c r="F14" s="209"/>
      <c r="G14" s="209"/>
      <c r="H14" s="210"/>
      <c r="I14" s="101">
        <v>796</v>
      </c>
      <c r="J14" s="102"/>
      <c r="K14" s="54">
        <v>1</v>
      </c>
      <c r="L14" s="66" t="s">
        <v>355</v>
      </c>
      <c r="M14" s="66">
        <v>6.79</v>
      </c>
      <c r="N14" s="103">
        <v>1170</v>
      </c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03">
        <v>253</v>
      </c>
      <c r="C15" s="206"/>
      <c r="D15" s="207"/>
      <c r="E15" s="208" t="s">
        <v>53</v>
      </c>
      <c r="F15" s="209"/>
      <c r="G15" s="209"/>
      <c r="H15" s="210"/>
      <c r="I15" s="101">
        <v>796</v>
      </c>
      <c r="J15" s="102">
        <v>796</v>
      </c>
      <c r="K15" s="54">
        <v>7</v>
      </c>
      <c r="L15" s="66">
        <v>6.89</v>
      </c>
      <c r="M15" s="125">
        <f t="shared" si="0"/>
        <v>48.23</v>
      </c>
      <c r="N15" s="103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03">
        <v>254</v>
      </c>
      <c r="C16" s="206"/>
      <c r="D16" s="207"/>
      <c r="E16" s="208" t="s">
        <v>244</v>
      </c>
      <c r="F16" s="209"/>
      <c r="G16" s="209"/>
      <c r="H16" s="210"/>
      <c r="I16" s="101" t="s">
        <v>37</v>
      </c>
      <c r="J16" s="102"/>
      <c r="K16" s="54">
        <v>2</v>
      </c>
      <c r="L16" s="66">
        <v>7.92</v>
      </c>
      <c r="M16" s="125">
        <f t="shared" si="0"/>
        <v>15.84</v>
      </c>
      <c r="N16" s="103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03">
        <v>255</v>
      </c>
      <c r="C17" s="206"/>
      <c r="D17" s="207"/>
      <c r="E17" s="208" t="s">
        <v>54</v>
      </c>
      <c r="F17" s="209"/>
      <c r="G17" s="209"/>
      <c r="H17" s="210"/>
      <c r="I17" s="101">
        <v>796</v>
      </c>
      <c r="J17" s="102"/>
      <c r="K17" s="54">
        <v>3</v>
      </c>
      <c r="L17" s="66">
        <v>9.82</v>
      </c>
      <c r="M17" s="125">
        <f t="shared" si="0"/>
        <v>29.46</v>
      </c>
      <c r="N17" s="103">
        <v>850</v>
      </c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03">
        <v>257</v>
      </c>
      <c r="C18" s="206"/>
      <c r="D18" s="207"/>
      <c r="E18" s="208" t="s">
        <v>55</v>
      </c>
      <c r="F18" s="209"/>
      <c r="G18" s="209"/>
      <c r="H18" s="210"/>
      <c r="I18" s="101" t="s">
        <v>37</v>
      </c>
      <c r="J18" s="102"/>
      <c r="K18" s="54">
        <v>1</v>
      </c>
      <c r="L18" s="66" t="s">
        <v>355</v>
      </c>
      <c r="M18" s="66">
        <v>12.57</v>
      </c>
      <c r="N18" s="103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03">
        <v>258</v>
      </c>
      <c r="C19" s="206"/>
      <c r="D19" s="207"/>
      <c r="E19" s="208" t="s">
        <v>245</v>
      </c>
      <c r="F19" s="209"/>
      <c r="G19" s="209"/>
      <c r="H19" s="210"/>
      <c r="I19" s="101" t="s">
        <v>37</v>
      </c>
      <c r="J19" s="102"/>
      <c r="K19" s="54">
        <v>1</v>
      </c>
      <c r="L19" s="66" t="s">
        <v>355</v>
      </c>
      <c r="M19" s="66">
        <v>13.44</v>
      </c>
      <c r="N19" s="103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03">
        <v>259</v>
      </c>
      <c r="C20" s="206"/>
      <c r="D20" s="207"/>
      <c r="E20" s="208" t="s">
        <v>246</v>
      </c>
      <c r="F20" s="209"/>
      <c r="G20" s="209"/>
      <c r="H20" s="210"/>
      <c r="I20" s="101" t="s">
        <v>37</v>
      </c>
      <c r="J20" s="102"/>
      <c r="K20" s="54">
        <v>1</v>
      </c>
      <c r="L20" s="66" t="s">
        <v>355</v>
      </c>
      <c r="M20" s="66">
        <v>14.12</v>
      </c>
      <c r="N20" s="103">
        <v>1176</v>
      </c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03">
        <v>260</v>
      </c>
      <c r="C21" s="206"/>
      <c r="D21" s="207"/>
      <c r="E21" s="208" t="s">
        <v>247</v>
      </c>
      <c r="F21" s="209"/>
      <c r="G21" s="209"/>
      <c r="H21" s="210"/>
      <c r="I21" s="101" t="s">
        <v>37</v>
      </c>
      <c r="J21" s="102"/>
      <c r="K21" s="54">
        <v>1</v>
      </c>
      <c r="L21" s="66" t="s">
        <v>355</v>
      </c>
      <c r="M21" s="66">
        <v>14.61</v>
      </c>
      <c r="N21" s="103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03">
        <v>261</v>
      </c>
      <c r="C22" s="206"/>
      <c r="D22" s="207"/>
      <c r="E22" s="208" t="s">
        <v>248</v>
      </c>
      <c r="F22" s="209"/>
      <c r="G22" s="209"/>
      <c r="H22" s="210"/>
      <c r="I22" s="101" t="s">
        <v>37</v>
      </c>
      <c r="J22" s="102"/>
      <c r="K22" s="54">
        <v>1</v>
      </c>
      <c r="L22" s="66" t="s">
        <v>355</v>
      </c>
      <c r="M22" s="66">
        <v>15.33</v>
      </c>
      <c r="N22" s="103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03">
        <v>262</v>
      </c>
      <c r="C23" s="206"/>
      <c r="D23" s="207"/>
      <c r="E23" s="208" t="s">
        <v>249</v>
      </c>
      <c r="F23" s="209"/>
      <c r="G23" s="209"/>
      <c r="H23" s="210"/>
      <c r="I23" s="101" t="s">
        <v>37</v>
      </c>
      <c r="J23" s="102"/>
      <c r="K23" s="54">
        <v>1</v>
      </c>
      <c r="L23" s="66" t="s">
        <v>355</v>
      </c>
      <c r="M23" s="66">
        <v>16.329999999999998</v>
      </c>
      <c r="N23" s="103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36">
        <v>263</v>
      </c>
      <c r="C24" s="227"/>
      <c r="D24" s="228"/>
      <c r="E24" s="218" t="s">
        <v>56</v>
      </c>
      <c r="F24" s="229"/>
      <c r="G24" s="229"/>
      <c r="H24" s="230"/>
      <c r="I24" s="139">
        <v>796</v>
      </c>
      <c r="J24" s="140"/>
      <c r="K24" s="55">
        <v>1</v>
      </c>
      <c r="L24" s="137" t="s">
        <v>355</v>
      </c>
      <c r="M24" s="137">
        <v>16.48</v>
      </c>
      <c r="N24" s="136"/>
      <c r="O24" s="136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M10+M11+M12+M13+M14+M15+M16+M17+M18+M19+M20+M21+M22+M23+M24</f>
        <v>331.97999999999996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3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B12" sqref="B12:Q1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7"/>
      <c r="C9" s="206"/>
      <c r="D9" s="207"/>
      <c r="E9" s="208"/>
      <c r="F9" s="209"/>
      <c r="G9" s="209"/>
      <c r="H9" s="210"/>
      <c r="I9" s="95"/>
      <c r="J9" s="80"/>
      <c r="K9" s="54"/>
      <c r="L9" s="66"/>
      <c r="M9" s="66"/>
      <c r="N9" s="97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>
        <v>264</v>
      </c>
      <c r="C10" s="206"/>
      <c r="D10" s="207"/>
      <c r="E10" s="208" t="s">
        <v>250</v>
      </c>
      <c r="F10" s="209"/>
      <c r="G10" s="209"/>
      <c r="H10" s="210"/>
      <c r="I10" s="95">
        <v>796</v>
      </c>
      <c r="J10" s="96"/>
      <c r="K10" s="54">
        <v>2</v>
      </c>
      <c r="L10" s="66">
        <v>19.809999999999999</v>
      </c>
      <c r="M10" s="99">
        <f>K10*L10</f>
        <v>39.619999999999997</v>
      </c>
      <c r="N10" s="66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97">
        <v>265</v>
      </c>
      <c r="C11" s="206"/>
      <c r="D11" s="207"/>
      <c r="E11" s="208" t="s">
        <v>251</v>
      </c>
      <c r="F11" s="209"/>
      <c r="G11" s="209"/>
      <c r="H11" s="210"/>
      <c r="I11" s="95">
        <v>796</v>
      </c>
      <c r="J11" s="80"/>
      <c r="K11" s="54">
        <v>1</v>
      </c>
      <c r="L11" s="66" t="s">
        <v>355</v>
      </c>
      <c r="M11" s="66">
        <v>29.8</v>
      </c>
      <c r="N11" s="66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97"/>
      <c r="C12" s="206"/>
      <c r="D12" s="207"/>
      <c r="E12" s="208"/>
      <c r="F12" s="209"/>
      <c r="G12" s="209"/>
      <c r="H12" s="210"/>
      <c r="I12" s="43"/>
      <c r="J12" s="44"/>
      <c r="K12" s="54"/>
      <c r="L12" s="66"/>
      <c r="M12" s="66"/>
      <c r="N12" s="66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97">
        <v>275</v>
      </c>
      <c r="C13" s="206"/>
      <c r="D13" s="207"/>
      <c r="E13" s="208" t="s">
        <v>373</v>
      </c>
      <c r="F13" s="209"/>
      <c r="G13" s="209"/>
      <c r="H13" s="210"/>
      <c r="I13" s="95">
        <v>796</v>
      </c>
      <c r="J13" s="80"/>
      <c r="K13" s="54">
        <v>1</v>
      </c>
      <c r="L13" s="66" t="s">
        <v>355</v>
      </c>
      <c r="M13" s="66">
        <v>7.7850000000000001</v>
      </c>
      <c r="N13" s="97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97">
        <v>276</v>
      </c>
      <c r="C14" s="206"/>
      <c r="D14" s="207"/>
      <c r="E14" s="208" t="s">
        <v>374</v>
      </c>
      <c r="F14" s="209"/>
      <c r="G14" s="209"/>
      <c r="H14" s="210"/>
      <c r="I14" s="95">
        <v>796</v>
      </c>
      <c r="J14" s="80"/>
      <c r="K14" s="54">
        <v>1</v>
      </c>
      <c r="L14" s="66" t="s">
        <v>355</v>
      </c>
      <c r="M14" s="66">
        <v>11.712999999999999</v>
      </c>
      <c r="N14" s="97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10">
        <v>277</v>
      </c>
      <c r="C15" s="206"/>
      <c r="D15" s="207"/>
      <c r="E15" s="208" t="s">
        <v>375</v>
      </c>
      <c r="F15" s="209"/>
      <c r="G15" s="209"/>
      <c r="H15" s="210"/>
      <c r="I15" s="95">
        <v>796</v>
      </c>
      <c r="J15" s="80"/>
      <c r="K15" s="54">
        <v>1</v>
      </c>
      <c r="L15" s="66" t="s">
        <v>355</v>
      </c>
      <c r="M15" s="66">
        <v>24.803000000000001</v>
      </c>
      <c r="N15" s="97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10">
        <v>278</v>
      </c>
      <c r="C16" s="206"/>
      <c r="D16" s="207"/>
      <c r="E16" s="208" t="s">
        <v>376</v>
      </c>
      <c r="F16" s="209"/>
      <c r="G16" s="209"/>
      <c r="H16" s="210"/>
      <c r="I16" s="43" t="s">
        <v>37</v>
      </c>
      <c r="J16" s="44"/>
      <c r="K16" s="54">
        <v>1</v>
      </c>
      <c r="L16" s="66" t="s">
        <v>355</v>
      </c>
      <c r="M16" s="66">
        <v>7.4930000000000003</v>
      </c>
      <c r="N16" s="97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10">
        <v>279</v>
      </c>
      <c r="C17" s="206"/>
      <c r="D17" s="207"/>
      <c r="E17" s="208" t="s">
        <v>377</v>
      </c>
      <c r="F17" s="209"/>
      <c r="G17" s="209"/>
      <c r="H17" s="210"/>
      <c r="I17" s="95">
        <v>796</v>
      </c>
      <c r="J17" s="80"/>
      <c r="K17" s="54">
        <v>1</v>
      </c>
      <c r="L17" s="66" t="s">
        <v>355</v>
      </c>
      <c r="M17" s="66">
        <v>9.4730000000000008</v>
      </c>
      <c r="N17" s="97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10">
        <v>280</v>
      </c>
      <c r="C18" s="206"/>
      <c r="D18" s="207"/>
      <c r="E18" s="208" t="s">
        <v>378</v>
      </c>
      <c r="F18" s="209"/>
      <c r="G18" s="209"/>
      <c r="H18" s="210"/>
      <c r="I18" s="43" t="s">
        <v>37</v>
      </c>
      <c r="J18" s="44"/>
      <c r="K18" s="54">
        <v>1</v>
      </c>
      <c r="L18" s="66" t="s">
        <v>355</v>
      </c>
      <c r="M18" s="66">
        <v>29.280999999999999</v>
      </c>
      <c r="N18" s="97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35">
        <v>281</v>
      </c>
      <c r="C19" s="206"/>
      <c r="D19" s="207"/>
      <c r="E19" s="208" t="s">
        <v>459</v>
      </c>
      <c r="F19" s="209"/>
      <c r="G19" s="209"/>
      <c r="H19" s="210"/>
      <c r="I19" s="43" t="s">
        <v>37</v>
      </c>
      <c r="J19" s="44"/>
      <c r="K19" s="54">
        <v>1</v>
      </c>
      <c r="L19" s="66" t="s">
        <v>355</v>
      </c>
      <c r="M19" s="66">
        <v>13.77</v>
      </c>
      <c r="N19" s="97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60">
        <v>282</v>
      </c>
      <c r="C20" s="206"/>
      <c r="D20" s="207"/>
      <c r="E20" s="208" t="s">
        <v>471</v>
      </c>
      <c r="F20" s="209"/>
      <c r="G20" s="209"/>
      <c r="H20" s="210"/>
      <c r="I20" s="157">
        <v>796</v>
      </c>
      <c r="J20" s="163"/>
      <c r="K20" s="54">
        <v>1</v>
      </c>
      <c r="L20" s="66" t="s">
        <v>355</v>
      </c>
      <c r="M20" s="66">
        <v>54.773000000000003</v>
      </c>
      <c r="N20" s="66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60">
        <v>283</v>
      </c>
      <c r="C21" s="206"/>
      <c r="D21" s="207"/>
      <c r="E21" s="208" t="s">
        <v>472</v>
      </c>
      <c r="F21" s="209"/>
      <c r="G21" s="209"/>
      <c r="H21" s="210"/>
      <c r="I21" s="157">
        <v>796</v>
      </c>
      <c r="J21" s="163"/>
      <c r="K21" s="54">
        <v>1</v>
      </c>
      <c r="L21" s="66" t="s">
        <v>355</v>
      </c>
      <c r="M21" s="66">
        <v>31.864999999999998</v>
      </c>
      <c r="N21" s="100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10"/>
      <c r="C22" s="206"/>
      <c r="D22" s="207"/>
      <c r="E22" s="208"/>
      <c r="F22" s="214"/>
      <c r="G22" s="214"/>
      <c r="H22" s="215"/>
      <c r="I22" s="43"/>
      <c r="J22" s="44"/>
      <c r="K22" s="54"/>
      <c r="L22" s="66"/>
      <c r="M22" s="222"/>
      <c r="N22" s="223"/>
      <c r="O22" s="160"/>
      <c r="P22" s="206"/>
      <c r="Q22" s="207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47"/>
      <c r="C23" s="248"/>
      <c r="D23" s="248"/>
      <c r="E23" s="249"/>
      <c r="F23" s="250"/>
      <c r="G23" s="250"/>
      <c r="H23" s="251"/>
      <c r="I23" s="148"/>
      <c r="J23" s="149"/>
      <c r="K23" s="150"/>
      <c r="L23" s="151"/>
      <c r="M23" s="252"/>
      <c r="N23" s="252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28"/>
      <c r="C24" s="217"/>
      <c r="D24" s="217"/>
      <c r="E24" s="218"/>
      <c r="F24" s="219"/>
      <c r="G24" s="219"/>
      <c r="H24" s="220"/>
      <c r="I24" s="247"/>
      <c r="J24" s="247"/>
      <c r="K24" s="55"/>
      <c r="L24" s="130"/>
      <c r="M24" s="221"/>
      <c r="N24" s="221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>
      <c r="M32" s="138">
        <f>M10+M11+M12+M13+M14+M15+M16+M17+M18+M19+M20+M21</f>
        <v>260.37599999999998</v>
      </c>
    </row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2:D22"/>
    <mergeCell ref="E22:H22"/>
    <mergeCell ref="M22:N22"/>
    <mergeCell ref="P22:Q22"/>
    <mergeCell ref="C23:D23"/>
    <mergeCell ref="E23:H23"/>
    <mergeCell ref="M23:N23"/>
    <mergeCell ref="P23:Q23"/>
    <mergeCell ref="C24:D24"/>
    <mergeCell ref="E24:H24"/>
    <mergeCell ref="I24:J24"/>
    <mergeCell ref="M24:N24"/>
    <mergeCell ref="P24:Q2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73">
        <v>1</v>
      </c>
      <c r="B7" s="73">
        <v>2</v>
      </c>
      <c r="C7" s="198">
        <v>3</v>
      </c>
      <c r="D7" s="198"/>
      <c r="E7" s="198">
        <v>4</v>
      </c>
      <c r="F7" s="198"/>
      <c r="G7" s="198"/>
      <c r="H7" s="198"/>
      <c r="I7" s="73">
        <v>5</v>
      </c>
      <c r="J7" s="198">
        <v>6</v>
      </c>
      <c r="K7" s="198"/>
      <c r="L7" s="73">
        <v>7</v>
      </c>
      <c r="M7" s="73">
        <v>8</v>
      </c>
      <c r="N7" s="198">
        <v>9</v>
      </c>
      <c r="O7" s="198"/>
      <c r="P7" s="198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73"/>
      <c r="M8" s="198"/>
      <c r="N8" s="198"/>
      <c r="O8" s="198"/>
      <c r="P8" s="198"/>
      <c r="Q8" s="198"/>
      <c r="R8" s="73"/>
      <c r="S8" s="73"/>
      <c r="T8" s="73"/>
      <c r="U8" s="73"/>
      <c r="V8" s="73"/>
    </row>
    <row r="9" spans="1:22" x14ac:dyDescent="0.25">
      <c r="A9" s="39">
        <v>1</v>
      </c>
      <c r="B9" s="75"/>
      <c r="C9" s="200"/>
      <c r="D9" s="200"/>
      <c r="E9" s="224"/>
      <c r="F9" s="225"/>
      <c r="G9" s="225"/>
      <c r="H9" s="226"/>
      <c r="I9" s="204"/>
      <c r="J9" s="204"/>
      <c r="K9" s="56"/>
      <c r="L9" s="76"/>
      <c r="M9" s="205"/>
      <c r="N9" s="205"/>
      <c r="O9" s="75"/>
      <c r="P9" s="200"/>
      <c r="Q9" s="200"/>
      <c r="R9" s="75"/>
      <c r="S9" s="75"/>
      <c r="T9" s="75"/>
      <c r="U9" s="75"/>
      <c r="V9" s="75"/>
    </row>
    <row r="10" spans="1:22" ht="22.5" customHeight="1" x14ac:dyDescent="0.25">
      <c r="A10" s="40">
        <v>2</v>
      </c>
      <c r="B10" s="97"/>
      <c r="C10" s="206"/>
      <c r="D10" s="207"/>
      <c r="E10" s="211" t="s">
        <v>84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7">
        <f>M12+M13+M14+M15+M16+M17+M18+M19+M20</f>
        <v>71.83</v>
      </c>
      <c r="N10" s="66"/>
      <c r="O10" s="77"/>
      <c r="P10" s="206"/>
      <c r="Q10" s="207"/>
      <c r="R10" s="77"/>
      <c r="S10" s="77"/>
      <c r="T10" s="77"/>
      <c r="U10" s="77"/>
      <c r="V10" s="77"/>
    </row>
    <row r="11" spans="1:22" ht="22.5" customHeight="1" x14ac:dyDescent="0.25">
      <c r="A11" s="40">
        <v>3</v>
      </c>
      <c r="B11" s="97"/>
      <c r="C11" s="206"/>
      <c r="D11" s="207"/>
      <c r="E11" s="208" t="s">
        <v>83</v>
      </c>
      <c r="F11" s="209"/>
      <c r="G11" s="209"/>
      <c r="H11" s="210"/>
      <c r="I11" s="95"/>
      <c r="J11" s="80"/>
      <c r="K11" s="54"/>
      <c r="L11" s="66"/>
      <c r="M11" s="66"/>
      <c r="N11" s="66"/>
      <c r="O11" s="77"/>
      <c r="P11" s="206"/>
      <c r="Q11" s="207"/>
      <c r="R11" s="77"/>
      <c r="S11" s="77"/>
      <c r="T11" s="77"/>
      <c r="U11" s="77"/>
      <c r="V11" s="77"/>
    </row>
    <row r="12" spans="1:22" ht="22.5" customHeight="1" x14ac:dyDescent="0.25">
      <c r="A12" s="40">
        <v>4</v>
      </c>
      <c r="B12" s="97"/>
      <c r="C12" s="206"/>
      <c r="D12" s="207"/>
      <c r="E12" s="208"/>
      <c r="F12" s="209"/>
      <c r="G12" s="209"/>
      <c r="H12" s="210"/>
      <c r="I12" s="95"/>
      <c r="J12" s="80"/>
      <c r="K12" s="54"/>
      <c r="L12" s="66"/>
      <c r="M12" s="66"/>
      <c r="N12" s="79"/>
      <c r="O12" s="77"/>
      <c r="P12" s="206"/>
      <c r="Q12" s="207"/>
      <c r="R12" s="77"/>
      <c r="S12" s="77"/>
      <c r="T12" s="77"/>
      <c r="U12" s="77"/>
      <c r="V12" s="77"/>
    </row>
    <row r="13" spans="1:22" ht="22.5" customHeight="1" x14ac:dyDescent="0.25">
      <c r="A13" s="40">
        <v>5</v>
      </c>
      <c r="B13" s="97">
        <v>290</v>
      </c>
      <c r="C13" s="206"/>
      <c r="D13" s="207"/>
      <c r="E13" s="208" t="s">
        <v>57</v>
      </c>
      <c r="F13" s="209"/>
      <c r="G13" s="209"/>
      <c r="H13" s="210"/>
      <c r="I13" s="95">
        <v>796</v>
      </c>
      <c r="J13" s="80">
        <v>796</v>
      </c>
      <c r="K13" s="54">
        <v>1</v>
      </c>
      <c r="L13" s="66" t="s">
        <v>355</v>
      </c>
      <c r="M13" s="66">
        <v>21.18</v>
      </c>
      <c r="N13" s="66">
        <v>17.38</v>
      </c>
      <c r="O13" s="77"/>
      <c r="P13" s="206"/>
      <c r="Q13" s="207"/>
      <c r="R13" s="77"/>
      <c r="S13" s="77"/>
      <c r="T13" s="77"/>
      <c r="U13" s="77"/>
      <c r="V13" s="77"/>
    </row>
    <row r="14" spans="1:22" ht="22.5" customHeight="1" x14ac:dyDescent="0.25">
      <c r="A14" s="40">
        <v>6</v>
      </c>
      <c r="B14" s="97">
        <v>291</v>
      </c>
      <c r="C14" s="206"/>
      <c r="D14" s="207"/>
      <c r="E14" s="208" t="s">
        <v>58</v>
      </c>
      <c r="F14" s="209"/>
      <c r="G14" s="209"/>
      <c r="H14" s="210"/>
      <c r="I14" s="95">
        <v>796</v>
      </c>
      <c r="J14" s="80"/>
      <c r="K14" s="54">
        <v>1</v>
      </c>
      <c r="L14" s="66" t="s">
        <v>355</v>
      </c>
      <c r="M14" s="66">
        <v>27.5</v>
      </c>
      <c r="N14" s="66">
        <v>45.13</v>
      </c>
      <c r="O14" s="77"/>
      <c r="P14" s="206"/>
      <c r="Q14" s="207"/>
      <c r="R14" s="77"/>
      <c r="S14" s="77"/>
      <c r="T14" s="77"/>
      <c r="U14" s="77"/>
      <c r="V14" s="77"/>
    </row>
    <row r="15" spans="1:22" ht="22.5" customHeight="1" x14ac:dyDescent="0.25">
      <c r="A15" s="40">
        <v>7</v>
      </c>
      <c r="B15" s="97"/>
      <c r="C15" s="206"/>
      <c r="D15" s="207"/>
      <c r="E15" s="208"/>
      <c r="F15" s="209"/>
      <c r="G15" s="209"/>
      <c r="H15" s="210"/>
      <c r="I15" s="95"/>
      <c r="J15" s="80"/>
      <c r="K15" s="54"/>
      <c r="L15" s="66"/>
      <c r="M15" s="66"/>
      <c r="N15" s="66">
        <v>26.01</v>
      </c>
      <c r="O15" s="77"/>
      <c r="P15" s="206"/>
      <c r="Q15" s="207"/>
      <c r="R15" s="77"/>
      <c r="S15" s="77"/>
      <c r="T15" s="77"/>
      <c r="U15" s="77"/>
      <c r="V15" s="77"/>
    </row>
    <row r="16" spans="1:22" ht="22.5" customHeight="1" x14ac:dyDescent="0.25">
      <c r="A16" s="40">
        <v>8</v>
      </c>
      <c r="B16" s="97">
        <v>294</v>
      </c>
      <c r="C16" s="206"/>
      <c r="D16" s="207"/>
      <c r="E16" s="208" t="s">
        <v>452</v>
      </c>
      <c r="F16" s="209"/>
      <c r="G16" s="209"/>
      <c r="H16" s="210"/>
      <c r="I16" s="95">
        <v>796</v>
      </c>
      <c r="J16" s="80"/>
      <c r="K16" s="54">
        <v>1</v>
      </c>
      <c r="L16" s="66" t="s">
        <v>355</v>
      </c>
      <c r="M16" s="66">
        <v>13.12</v>
      </c>
      <c r="N16" s="97"/>
      <c r="O16" s="77"/>
      <c r="P16" s="206"/>
      <c r="Q16" s="207"/>
      <c r="R16" s="77"/>
      <c r="S16" s="77"/>
      <c r="T16" s="77"/>
      <c r="U16" s="77"/>
      <c r="V16" s="77"/>
    </row>
    <row r="17" spans="1:24" ht="22.5" customHeight="1" x14ac:dyDescent="0.25">
      <c r="A17" s="40">
        <v>9</v>
      </c>
      <c r="B17" s="127">
        <v>295</v>
      </c>
      <c r="C17" s="206"/>
      <c r="D17" s="207"/>
      <c r="E17" s="208" t="s">
        <v>453</v>
      </c>
      <c r="F17" s="209"/>
      <c r="G17" s="209"/>
      <c r="H17" s="210"/>
      <c r="I17" s="126">
        <v>796</v>
      </c>
      <c r="J17" s="80"/>
      <c r="K17" s="54">
        <v>1</v>
      </c>
      <c r="L17" s="66" t="s">
        <v>355</v>
      </c>
      <c r="M17" s="66">
        <v>10.029999999999999</v>
      </c>
      <c r="N17" s="97"/>
      <c r="O17" s="77"/>
      <c r="P17" s="206"/>
      <c r="Q17" s="207"/>
      <c r="R17" s="77"/>
      <c r="S17" s="77"/>
      <c r="T17" s="77"/>
      <c r="U17" s="77"/>
      <c r="V17" s="77"/>
      <c r="X17" s="45"/>
    </row>
    <row r="18" spans="1:24" ht="22.5" customHeight="1" x14ac:dyDescent="0.25">
      <c r="A18" s="40">
        <v>10</v>
      </c>
      <c r="B18" s="97"/>
      <c r="C18" s="206"/>
      <c r="D18" s="207"/>
      <c r="E18" s="208"/>
      <c r="F18" s="209"/>
      <c r="G18" s="209"/>
      <c r="H18" s="210"/>
      <c r="I18" s="95"/>
      <c r="J18" s="80"/>
      <c r="K18" s="54"/>
      <c r="L18" s="66"/>
      <c r="M18" s="66"/>
      <c r="N18" s="97">
        <v>45.13</v>
      </c>
      <c r="O18" s="77"/>
      <c r="P18" s="206"/>
      <c r="Q18" s="207"/>
      <c r="R18" s="77"/>
      <c r="S18" s="77"/>
      <c r="T18" s="77"/>
      <c r="U18" s="77"/>
      <c r="V18" s="77"/>
    </row>
    <row r="19" spans="1:24" ht="22.5" customHeight="1" x14ac:dyDescent="0.25">
      <c r="A19" s="40">
        <v>11</v>
      </c>
      <c r="B19" s="97"/>
      <c r="C19" s="206"/>
      <c r="D19" s="207"/>
      <c r="E19" s="208"/>
      <c r="F19" s="209"/>
      <c r="G19" s="209"/>
      <c r="H19" s="210"/>
      <c r="I19" s="95"/>
      <c r="J19" s="80"/>
      <c r="K19" s="54"/>
      <c r="L19" s="66"/>
      <c r="M19" s="66"/>
      <c r="N19" s="97">
        <v>26.01</v>
      </c>
      <c r="O19" s="77"/>
      <c r="P19" s="206"/>
      <c r="Q19" s="207"/>
      <c r="R19" s="77"/>
      <c r="S19" s="77"/>
      <c r="T19" s="77"/>
      <c r="U19" s="77"/>
      <c r="V19" s="77"/>
    </row>
    <row r="20" spans="1:24" ht="22.5" customHeight="1" x14ac:dyDescent="0.25">
      <c r="A20" s="40">
        <v>12</v>
      </c>
      <c r="B20" s="97"/>
      <c r="C20" s="206"/>
      <c r="D20" s="207"/>
      <c r="E20" s="208"/>
      <c r="F20" s="209"/>
      <c r="G20" s="209"/>
      <c r="H20" s="210"/>
      <c r="I20" s="95"/>
      <c r="J20" s="80"/>
      <c r="K20" s="54"/>
      <c r="L20" s="66"/>
      <c r="M20" s="66"/>
      <c r="N20" s="97"/>
      <c r="O20" s="77"/>
      <c r="P20" s="206"/>
      <c r="Q20" s="207"/>
      <c r="R20" s="77"/>
      <c r="S20" s="77"/>
      <c r="T20" s="77"/>
      <c r="U20" s="77"/>
      <c r="V20" s="77"/>
    </row>
    <row r="21" spans="1:24" ht="22.5" customHeight="1" x14ac:dyDescent="0.25">
      <c r="A21" s="40">
        <v>13</v>
      </c>
      <c r="B21" s="97"/>
      <c r="C21" s="206"/>
      <c r="D21" s="207"/>
      <c r="E21" s="208"/>
      <c r="F21" s="209"/>
      <c r="G21" s="209"/>
      <c r="H21" s="210"/>
      <c r="I21" s="95"/>
      <c r="J21" s="80"/>
      <c r="K21" s="54"/>
      <c r="L21" s="66"/>
      <c r="M21" s="66"/>
      <c r="N21" s="97"/>
      <c r="O21" s="77"/>
      <c r="P21" s="216"/>
      <c r="Q21" s="216"/>
      <c r="R21" s="77"/>
      <c r="S21" s="77"/>
      <c r="T21" s="77"/>
      <c r="U21" s="77"/>
      <c r="V21" s="77"/>
    </row>
    <row r="22" spans="1:24" ht="22.5" customHeight="1" x14ac:dyDescent="0.25">
      <c r="A22" s="40">
        <v>14</v>
      </c>
      <c r="B22" s="97"/>
      <c r="C22" s="206"/>
      <c r="D22" s="207"/>
      <c r="E22" s="208"/>
      <c r="F22" s="209"/>
      <c r="G22" s="209"/>
      <c r="H22" s="210"/>
      <c r="I22" s="95"/>
      <c r="J22" s="80"/>
      <c r="K22" s="54"/>
      <c r="L22" s="66"/>
      <c r="M22" s="66"/>
      <c r="N22" s="97">
        <v>11.5</v>
      </c>
      <c r="O22" s="77"/>
      <c r="P22" s="216"/>
      <c r="Q22" s="216"/>
      <c r="R22" s="77"/>
      <c r="S22" s="77"/>
      <c r="T22" s="77"/>
      <c r="U22" s="77"/>
      <c r="V22" s="77"/>
    </row>
    <row r="23" spans="1:24" ht="22.5" customHeight="1" x14ac:dyDescent="0.25">
      <c r="A23" s="40">
        <v>15</v>
      </c>
      <c r="B23" s="97"/>
      <c r="C23" s="206"/>
      <c r="D23" s="207"/>
      <c r="E23" s="208"/>
      <c r="F23" s="209"/>
      <c r="G23" s="209"/>
      <c r="H23" s="210"/>
      <c r="I23" s="95"/>
      <c r="J23" s="80"/>
      <c r="K23" s="54"/>
      <c r="L23" s="66"/>
      <c r="M23" s="66"/>
      <c r="N23" s="97"/>
      <c r="O23" s="77"/>
      <c r="P23" s="216"/>
      <c r="Q23" s="216"/>
      <c r="R23" s="77"/>
      <c r="S23" s="77"/>
      <c r="T23" s="77"/>
      <c r="U23" s="77"/>
      <c r="V23" s="77"/>
    </row>
    <row r="24" spans="1:24" ht="22.5" customHeight="1" thickBot="1" x14ac:dyDescent="0.3">
      <c r="A24" s="41">
        <v>16</v>
      </c>
      <c r="B24" s="136"/>
      <c r="C24" s="227"/>
      <c r="D24" s="228"/>
      <c r="E24" s="218"/>
      <c r="F24" s="229"/>
      <c r="G24" s="229"/>
      <c r="H24" s="230"/>
      <c r="I24" s="139"/>
      <c r="J24" s="142"/>
      <c r="K24" s="55"/>
      <c r="L24" s="137"/>
      <c r="M24" s="137"/>
      <c r="N24" s="97"/>
      <c r="O24" s="78"/>
      <c r="P24" s="217"/>
      <c r="Q24" s="217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73">
        <v>1</v>
      </c>
      <c r="B7" s="73">
        <v>2</v>
      </c>
      <c r="C7" s="198">
        <v>3</v>
      </c>
      <c r="D7" s="198"/>
      <c r="E7" s="198">
        <v>4</v>
      </c>
      <c r="F7" s="198"/>
      <c r="G7" s="198"/>
      <c r="H7" s="198"/>
      <c r="I7" s="73">
        <v>5</v>
      </c>
      <c r="J7" s="198">
        <v>6</v>
      </c>
      <c r="K7" s="198"/>
      <c r="L7" s="73">
        <v>7</v>
      </c>
      <c r="M7" s="73">
        <v>8</v>
      </c>
      <c r="N7" s="198">
        <v>9</v>
      </c>
      <c r="O7" s="198"/>
      <c r="P7" s="198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73"/>
      <c r="M8" s="198"/>
      <c r="N8" s="198"/>
      <c r="O8" s="198"/>
      <c r="P8" s="198"/>
      <c r="Q8" s="198"/>
      <c r="R8" s="73"/>
      <c r="S8" s="73"/>
      <c r="T8" s="73"/>
      <c r="U8" s="73"/>
      <c r="V8" s="73"/>
    </row>
    <row r="9" spans="1:22" x14ac:dyDescent="0.25">
      <c r="A9" s="39">
        <v>1</v>
      </c>
      <c r="B9" s="97"/>
      <c r="C9" s="206"/>
      <c r="D9" s="207"/>
      <c r="E9" s="208"/>
      <c r="F9" s="209"/>
      <c r="G9" s="209"/>
      <c r="H9" s="210"/>
      <c r="I9" s="43"/>
      <c r="J9" s="80"/>
      <c r="K9" s="54"/>
      <c r="L9" s="66"/>
      <c r="M9" s="66"/>
      <c r="N9" s="97"/>
      <c r="O9" s="75"/>
      <c r="P9" s="200"/>
      <c r="Q9" s="200"/>
      <c r="R9" s="75"/>
      <c r="S9" s="75"/>
      <c r="T9" s="75"/>
      <c r="U9" s="75"/>
      <c r="V9" s="75"/>
    </row>
    <row r="10" spans="1:22" ht="22.5" customHeight="1" x14ac:dyDescent="0.25">
      <c r="A10" s="40">
        <v>2</v>
      </c>
      <c r="B10" s="97"/>
      <c r="C10" s="206"/>
      <c r="D10" s="207"/>
      <c r="E10" s="211" t="s">
        <v>85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7">
        <f>M13+M14+M15+M16+M17+M18+M19+M20+M21+M22+M23+M24+'24'!$M$10+'24'!$M$11+'24'!$M$12+'24'!$M$13+'24'!$M$14+'24'!$M$15+'24'!$M$16+'24'!$M$17+'24'!$M$18+'24'!$M$19+'24'!$M$20+'24'!$M$21+'24'!$M$22+'24'!$M$23+'24'!$M$24</f>
        <v>275.63119999999998</v>
      </c>
      <c r="N10" s="97"/>
      <c r="O10" s="77"/>
      <c r="P10" s="206"/>
      <c r="Q10" s="207"/>
      <c r="R10" s="77"/>
      <c r="S10" s="77"/>
      <c r="T10" s="77"/>
      <c r="U10" s="77"/>
      <c r="V10" s="77"/>
    </row>
    <row r="11" spans="1:22" ht="22.5" customHeight="1" x14ac:dyDescent="0.25">
      <c r="A11" s="40">
        <v>3</v>
      </c>
      <c r="B11" s="97"/>
      <c r="C11" s="206"/>
      <c r="D11" s="207"/>
      <c r="E11" s="208" t="s">
        <v>86</v>
      </c>
      <c r="F11" s="209"/>
      <c r="G11" s="209"/>
      <c r="H11" s="210"/>
      <c r="I11" s="43"/>
      <c r="J11" s="80"/>
      <c r="K11" s="54"/>
      <c r="L11" s="66"/>
      <c r="M11" s="66"/>
      <c r="N11" s="97"/>
      <c r="O11" s="77"/>
      <c r="P11" s="206"/>
      <c r="Q11" s="207"/>
      <c r="R11" s="77"/>
      <c r="S11" s="77"/>
      <c r="T11" s="77"/>
      <c r="U11" s="77"/>
      <c r="V11" s="77"/>
    </row>
    <row r="12" spans="1:22" ht="22.5" customHeight="1" x14ac:dyDescent="0.25">
      <c r="A12" s="40">
        <v>4</v>
      </c>
      <c r="B12" s="97"/>
      <c r="C12" s="206"/>
      <c r="D12" s="207"/>
      <c r="E12" s="208"/>
      <c r="F12" s="209"/>
      <c r="G12" s="209"/>
      <c r="H12" s="210"/>
      <c r="I12" s="43"/>
      <c r="J12" s="80"/>
      <c r="K12" s="54"/>
      <c r="L12" s="66"/>
      <c r="M12" s="66"/>
      <c r="N12" s="97"/>
      <c r="O12" s="77"/>
      <c r="P12" s="206"/>
      <c r="Q12" s="207"/>
      <c r="R12" s="77"/>
      <c r="S12" s="77"/>
      <c r="T12" s="77"/>
      <c r="U12" s="77"/>
      <c r="V12" s="77"/>
    </row>
    <row r="13" spans="1:22" ht="22.5" customHeight="1" x14ac:dyDescent="0.25">
      <c r="A13" s="40">
        <v>5</v>
      </c>
      <c r="B13" s="97">
        <v>300</v>
      </c>
      <c r="C13" s="206"/>
      <c r="D13" s="207"/>
      <c r="E13" s="208" t="s">
        <v>252</v>
      </c>
      <c r="F13" s="209"/>
      <c r="G13" s="209"/>
      <c r="H13" s="210"/>
      <c r="I13" s="43" t="s">
        <v>37</v>
      </c>
      <c r="J13" s="44"/>
      <c r="K13" s="54">
        <v>2</v>
      </c>
      <c r="L13" s="66">
        <v>0.56000000000000005</v>
      </c>
      <c r="M13" s="66">
        <f>K13*L13</f>
        <v>1.1200000000000001</v>
      </c>
      <c r="N13" s="97">
        <v>17.38</v>
      </c>
      <c r="O13" s="77"/>
      <c r="P13" s="206"/>
      <c r="Q13" s="207"/>
      <c r="R13" s="77"/>
      <c r="S13" s="77"/>
      <c r="T13" s="77"/>
      <c r="U13" s="77"/>
      <c r="V13" s="77"/>
    </row>
    <row r="14" spans="1:22" ht="22.5" customHeight="1" x14ac:dyDescent="0.25">
      <c r="A14" s="40">
        <v>6</v>
      </c>
      <c r="B14" s="103">
        <v>301</v>
      </c>
      <c r="C14" s="206"/>
      <c r="D14" s="207"/>
      <c r="E14" s="208" t="s">
        <v>253</v>
      </c>
      <c r="F14" s="209"/>
      <c r="G14" s="209"/>
      <c r="H14" s="210"/>
      <c r="I14" s="43">
        <v>796</v>
      </c>
      <c r="J14" s="44"/>
      <c r="K14" s="54">
        <v>1</v>
      </c>
      <c r="L14" s="66" t="s">
        <v>355</v>
      </c>
      <c r="M14" s="66">
        <v>0.67</v>
      </c>
      <c r="N14" s="103">
        <v>45.13</v>
      </c>
      <c r="O14" s="77"/>
      <c r="P14" s="206"/>
      <c r="Q14" s="207"/>
      <c r="R14" s="77"/>
      <c r="S14" s="77"/>
      <c r="T14" s="77"/>
      <c r="U14" s="77"/>
      <c r="V14" s="77"/>
    </row>
    <row r="15" spans="1:22" ht="22.5" customHeight="1" x14ac:dyDescent="0.25">
      <c r="A15" s="40">
        <v>7</v>
      </c>
      <c r="B15" s="103">
        <v>302</v>
      </c>
      <c r="C15" s="206"/>
      <c r="D15" s="207"/>
      <c r="E15" s="208" t="s">
        <v>254</v>
      </c>
      <c r="F15" s="209"/>
      <c r="G15" s="209"/>
      <c r="H15" s="210"/>
      <c r="I15" s="43" t="s">
        <v>37</v>
      </c>
      <c r="J15" s="44"/>
      <c r="K15" s="54">
        <v>8</v>
      </c>
      <c r="L15" s="66">
        <v>0.86</v>
      </c>
      <c r="M15" s="66">
        <f t="shared" ref="M15:M24" si="0">K15*L15</f>
        <v>6.88</v>
      </c>
      <c r="N15" s="103">
        <v>26.01</v>
      </c>
      <c r="O15" s="77"/>
      <c r="P15" s="206"/>
      <c r="Q15" s="207"/>
      <c r="R15" s="77"/>
      <c r="S15" s="77"/>
      <c r="T15" s="77"/>
      <c r="U15" s="77"/>
      <c r="V15" s="77"/>
    </row>
    <row r="16" spans="1:22" ht="22.5" customHeight="1" x14ac:dyDescent="0.25">
      <c r="A16" s="40">
        <v>8</v>
      </c>
      <c r="B16" s="103">
        <v>303</v>
      </c>
      <c r="C16" s="206"/>
      <c r="D16" s="207"/>
      <c r="E16" s="208" t="s">
        <v>255</v>
      </c>
      <c r="F16" s="209"/>
      <c r="G16" s="209"/>
      <c r="H16" s="210"/>
      <c r="I16" s="43" t="s">
        <v>37</v>
      </c>
      <c r="J16" s="44"/>
      <c r="K16" s="54">
        <v>10</v>
      </c>
      <c r="L16" s="66">
        <v>1.1299999999999999</v>
      </c>
      <c r="M16" s="66">
        <f t="shared" si="0"/>
        <v>11.299999999999999</v>
      </c>
      <c r="N16" s="103"/>
      <c r="O16" s="77"/>
      <c r="P16" s="206"/>
      <c r="Q16" s="207"/>
      <c r="R16" s="77"/>
      <c r="S16" s="77"/>
      <c r="T16" s="77"/>
      <c r="U16" s="77"/>
      <c r="V16" s="77"/>
    </row>
    <row r="17" spans="1:24" ht="22.5" customHeight="1" x14ac:dyDescent="0.25">
      <c r="A17" s="40">
        <v>9</v>
      </c>
      <c r="B17" s="103">
        <v>304</v>
      </c>
      <c r="C17" s="206"/>
      <c r="D17" s="207"/>
      <c r="E17" s="208" t="s">
        <v>256</v>
      </c>
      <c r="F17" s="209"/>
      <c r="G17" s="209"/>
      <c r="H17" s="210"/>
      <c r="I17" s="43" t="s">
        <v>37</v>
      </c>
      <c r="J17" s="44"/>
      <c r="K17" s="54">
        <v>54</v>
      </c>
      <c r="L17" s="66">
        <v>1.1399999999999999</v>
      </c>
      <c r="M17" s="66">
        <f t="shared" si="0"/>
        <v>61.559999999999995</v>
      </c>
      <c r="N17" s="103"/>
      <c r="O17" s="77"/>
      <c r="P17" s="206"/>
      <c r="Q17" s="207"/>
      <c r="R17" s="77"/>
      <c r="S17" s="77"/>
      <c r="T17" s="77"/>
      <c r="U17" s="77"/>
      <c r="V17" s="77"/>
      <c r="X17" s="45"/>
    </row>
    <row r="18" spans="1:24" ht="22.5" customHeight="1" x14ac:dyDescent="0.25">
      <c r="A18" s="40">
        <v>10</v>
      </c>
      <c r="B18" s="103">
        <v>306</v>
      </c>
      <c r="C18" s="206"/>
      <c r="D18" s="207"/>
      <c r="E18" s="208" t="s">
        <v>257</v>
      </c>
      <c r="F18" s="209"/>
      <c r="G18" s="209"/>
      <c r="H18" s="210"/>
      <c r="I18" s="43" t="s">
        <v>37</v>
      </c>
      <c r="J18" s="44"/>
      <c r="K18" s="54">
        <v>8</v>
      </c>
      <c r="L18" s="66">
        <v>1.27</v>
      </c>
      <c r="M18" s="66">
        <f t="shared" si="0"/>
        <v>10.16</v>
      </c>
      <c r="N18" s="103"/>
      <c r="O18" s="77"/>
      <c r="P18" s="206"/>
      <c r="Q18" s="207"/>
      <c r="R18" s="77"/>
      <c r="S18" s="77"/>
      <c r="T18" s="77"/>
      <c r="U18" s="77"/>
      <c r="V18" s="77"/>
    </row>
    <row r="19" spans="1:24" ht="22.5" customHeight="1" x14ac:dyDescent="0.25">
      <c r="A19" s="40">
        <v>11</v>
      </c>
      <c r="B19" s="103">
        <v>307</v>
      </c>
      <c r="C19" s="206"/>
      <c r="D19" s="207"/>
      <c r="E19" s="208" t="s">
        <v>258</v>
      </c>
      <c r="F19" s="209"/>
      <c r="G19" s="209"/>
      <c r="H19" s="210"/>
      <c r="I19" s="43">
        <v>796</v>
      </c>
      <c r="J19" s="44"/>
      <c r="K19" s="54">
        <v>22</v>
      </c>
      <c r="L19" s="66">
        <v>1.41</v>
      </c>
      <c r="M19" s="66">
        <f t="shared" si="0"/>
        <v>31.02</v>
      </c>
      <c r="N19" s="103">
        <v>26.01</v>
      </c>
      <c r="O19" s="77"/>
      <c r="P19" s="206"/>
      <c r="Q19" s="207"/>
      <c r="R19" s="77"/>
      <c r="S19" s="77"/>
      <c r="T19" s="77"/>
      <c r="U19" s="77"/>
      <c r="V19" s="77"/>
    </row>
    <row r="20" spans="1:24" ht="22.5" customHeight="1" x14ac:dyDescent="0.25">
      <c r="A20" s="40">
        <v>12</v>
      </c>
      <c r="B20" s="103">
        <v>308</v>
      </c>
      <c r="C20" s="206"/>
      <c r="D20" s="207"/>
      <c r="E20" s="208" t="s">
        <v>259</v>
      </c>
      <c r="F20" s="209"/>
      <c r="G20" s="209"/>
      <c r="H20" s="210"/>
      <c r="I20" s="43">
        <v>796</v>
      </c>
      <c r="J20" s="44"/>
      <c r="K20" s="54">
        <v>9</v>
      </c>
      <c r="L20" s="66">
        <v>1.72</v>
      </c>
      <c r="M20" s="66">
        <f t="shared" si="0"/>
        <v>15.48</v>
      </c>
      <c r="N20" s="103"/>
      <c r="O20" s="77"/>
      <c r="P20" s="206"/>
      <c r="Q20" s="207"/>
      <c r="R20" s="77"/>
      <c r="S20" s="77"/>
      <c r="T20" s="77"/>
      <c r="U20" s="77"/>
      <c r="V20" s="77"/>
    </row>
    <row r="21" spans="1:24" ht="22.5" customHeight="1" x14ac:dyDescent="0.25">
      <c r="A21" s="40">
        <v>13</v>
      </c>
      <c r="B21" s="103">
        <v>310</v>
      </c>
      <c r="C21" s="206"/>
      <c r="D21" s="207"/>
      <c r="E21" s="208" t="s">
        <v>260</v>
      </c>
      <c r="F21" s="209"/>
      <c r="G21" s="209"/>
      <c r="H21" s="210"/>
      <c r="I21" s="43">
        <v>796</v>
      </c>
      <c r="J21" s="44">
        <v>796</v>
      </c>
      <c r="K21" s="54">
        <v>1</v>
      </c>
      <c r="L21" s="66" t="s">
        <v>355</v>
      </c>
      <c r="M21" s="66">
        <v>1.89</v>
      </c>
      <c r="N21" s="103"/>
      <c r="O21" s="77"/>
      <c r="P21" s="216"/>
      <c r="Q21" s="216"/>
      <c r="R21" s="77"/>
      <c r="S21" s="77"/>
      <c r="T21" s="77"/>
      <c r="U21" s="77"/>
      <c r="V21" s="77"/>
    </row>
    <row r="22" spans="1:24" ht="22.5" customHeight="1" x14ac:dyDescent="0.25">
      <c r="A22" s="40">
        <v>14</v>
      </c>
      <c r="B22" s="103">
        <v>311</v>
      </c>
      <c r="C22" s="206"/>
      <c r="D22" s="207"/>
      <c r="E22" s="208" t="s">
        <v>261</v>
      </c>
      <c r="F22" s="209"/>
      <c r="G22" s="209"/>
      <c r="H22" s="210"/>
      <c r="I22" s="43">
        <v>796</v>
      </c>
      <c r="J22" s="44"/>
      <c r="K22" s="54">
        <v>3</v>
      </c>
      <c r="L22" s="66">
        <v>1.9843999999999999</v>
      </c>
      <c r="M22" s="66">
        <f t="shared" si="0"/>
        <v>5.9531999999999998</v>
      </c>
      <c r="N22" s="103">
        <v>11.5</v>
      </c>
      <c r="O22" s="77"/>
      <c r="P22" s="216"/>
      <c r="Q22" s="216"/>
      <c r="R22" s="77"/>
      <c r="S22" s="77"/>
      <c r="T22" s="77"/>
      <c r="U22" s="77"/>
      <c r="V22" s="77"/>
    </row>
    <row r="23" spans="1:24" ht="22.5" customHeight="1" x14ac:dyDescent="0.25">
      <c r="A23" s="40">
        <v>15</v>
      </c>
      <c r="B23" s="103">
        <v>312</v>
      </c>
      <c r="C23" s="206"/>
      <c r="D23" s="207"/>
      <c r="E23" s="208" t="s">
        <v>262</v>
      </c>
      <c r="F23" s="209"/>
      <c r="G23" s="209"/>
      <c r="H23" s="210"/>
      <c r="I23" s="43">
        <v>796</v>
      </c>
      <c r="J23" s="44">
        <v>796</v>
      </c>
      <c r="K23" s="54">
        <v>1</v>
      </c>
      <c r="L23" s="66" t="s">
        <v>355</v>
      </c>
      <c r="M23" s="66">
        <v>2.1720000000000002</v>
      </c>
      <c r="N23" s="103">
        <v>1.1000000000000001</v>
      </c>
      <c r="O23" s="77"/>
      <c r="P23" s="216"/>
      <c r="Q23" s="216"/>
      <c r="R23" s="77"/>
      <c r="S23" s="77"/>
      <c r="T23" s="77"/>
      <c r="U23" s="77"/>
      <c r="V23" s="77"/>
    </row>
    <row r="24" spans="1:24" ht="22.5" customHeight="1" thickBot="1" x14ac:dyDescent="0.3">
      <c r="A24" s="41">
        <v>16</v>
      </c>
      <c r="B24" s="128">
        <v>313</v>
      </c>
      <c r="C24" s="227"/>
      <c r="D24" s="228"/>
      <c r="E24" s="218" t="s">
        <v>263</v>
      </c>
      <c r="F24" s="229"/>
      <c r="G24" s="229"/>
      <c r="H24" s="230"/>
      <c r="I24" s="46" t="s">
        <v>37</v>
      </c>
      <c r="J24" s="141"/>
      <c r="K24" s="55">
        <v>2</v>
      </c>
      <c r="L24" s="130">
        <v>2.2000000000000002</v>
      </c>
      <c r="M24" s="130">
        <f t="shared" si="0"/>
        <v>4.4000000000000004</v>
      </c>
      <c r="N24" s="103">
        <v>1.1000000000000001</v>
      </c>
      <c r="O24" s="78"/>
      <c r="P24" s="217"/>
      <c r="Q24" s="217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3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2" zoomScaleNormal="100" zoomScaleSheetLayoutView="90" workbookViewId="0">
      <selection activeCell="E28" sqref="E2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7"/>
      <c r="C9" s="206"/>
      <c r="D9" s="207"/>
      <c r="E9" s="208"/>
      <c r="F9" s="209"/>
      <c r="G9" s="209"/>
      <c r="H9" s="210"/>
      <c r="I9" s="43"/>
      <c r="J9" s="80"/>
      <c r="K9" s="54"/>
      <c r="L9" s="66"/>
      <c r="M9" s="66"/>
      <c r="N9" s="97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103">
        <v>314</v>
      </c>
      <c r="C10" s="206"/>
      <c r="D10" s="207"/>
      <c r="E10" s="208" t="s">
        <v>264</v>
      </c>
      <c r="F10" s="209"/>
      <c r="G10" s="209"/>
      <c r="H10" s="210"/>
      <c r="I10" s="101">
        <v>796</v>
      </c>
      <c r="J10" s="80"/>
      <c r="K10" s="54">
        <v>11</v>
      </c>
      <c r="L10" s="66">
        <v>2.23</v>
      </c>
      <c r="M10" s="66">
        <f>K10*L10</f>
        <v>24.53</v>
      </c>
      <c r="N10" s="103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03">
        <v>315</v>
      </c>
      <c r="C11" s="206"/>
      <c r="D11" s="207"/>
      <c r="E11" s="208" t="s">
        <v>265</v>
      </c>
      <c r="F11" s="209"/>
      <c r="G11" s="209"/>
      <c r="H11" s="210"/>
      <c r="I11" s="101" t="s">
        <v>37</v>
      </c>
      <c r="J11" s="80"/>
      <c r="K11" s="54">
        <v>7</v>
      </c>
      <c r="L11" s="66">
        <v>2.3359999999999999</v>
      </c>
      <c r="M11" s="66">
        <f t="shared" ref="M11:M20" si="0">K11*L11</f>
        <v>16.352</v>
      </c>
      <c r="N11" s="103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03">
        <v>316</v>
      </c>
      <c r="C12" s="206"/>
      <c r="D12" s="207"/>
      <c r="E12" s="208" t="s">
        <v>266</v>
      </c>
      <c r="F12" s="209"/>
      <c r="G12" s="209"/>
      <c r="H12" s="210"/>
      <c r="I12" s="101" t="s">
        <v>37</v>
      </c>
      <c r="J12" s="80"/>
      <c r="K12" s="54">
        <v>4</v>
      </c>
      <c r="L12" s="66">
        <v>2.46</v>
      </c>
      <c r="M12" s="66">
        <f t="shared" si="0"/>
        <v>9.84</v>
      </c>
      <c r="N12" s="103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03">
        <v>317</v>
      </c>
      <c r="C13" s="206"/>
      <c r="D13" s="207"/>
      <c r="E13" s="208" t="s">
        <v>267</v>
      </c>
      <c r="F13" s="209"/>
      <c r="G13" s="209"/>
      <c r="H13" s="210"/>
      <c r="I13" s="101" t="s">
        <v>37</v>
      </c>
      <c r="J13" s="80"/>
      <c r="K13" s="54">
        <v>1</v>
      </c>
      <c r="L13" s="66" t="s">
        <v>355</v>
      </c>
      <c r="M13" s="66">
        <v>2.573</v>
      </c>
      <c r="N13" s="103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03">
        <v>318</v>
      </c>
      <c r="C14" s="206"/>
      <c r="D14" s="207"/>
      <c r="E14" s="208" t="s">
        <v>268</v>
      </c>
      <c r="F14" s="209"/>
      <c r="G14" s="209"/>
      <c r="H14" s="210"/>
      <c r="I14" s="101" t="s">
        <v>37</v>
      </c>
      <c r="J14" s="80"/>
      <c r="K14" s="54">
        <v>3</v>
      </c>
      <c r="L14" s="66">
        <v>2.86</v>
      </c>
      <c r="M14" s="66">
        <f t="shared" si="0"/>
        <v>8.58</v>
      </c>
      <c r="N14" s="103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03">
        <v>319</v>
      </c>
      <c r="C15" s="206"/>
      <c r="D15" s="207"/>
      <c r="E15" s="208" t="s">
        <v>296</v>
      </c>
      <c r="F15" s="209"/>
      <c r="G15" s="209"/>
      <c r="H15" s="210"/>
      <c r="I15" s="101" t="s">
        <v>37</v>
      </c>
      <c r="J15" s="80"/>
      <c r="K15" s="54">
        <v>1</v>
      </c>
      <c r="L15" s="66" t="s">
        <v>355</v>
      </c>
      <c r="M15" s="66">
        <v>1.06</v>
      </c>
      <c r="N15" s="103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03">
        <v>320</v>
      </c>
      <c r="C16" s="206"/>
      <c r="D16" s="207"/>
      <c r="E16" s="208" t="s">
        <v>297</v>
      </c>
      <c r="F16" s="209"/>
      <c r="G16" s="209"/>
      <c r="H16" s="210"/>
      <c r="I16" s="101" t="s">
        <v>37</v>
      </c>
      <c r="J16" s="80"/>
      <c r="K16" s="54">
        <v>19</v>
      </c>
      <c r="L16" s="66">
        <v>1.26</v>
      </c>
      <c r="M16" s="66">
        <f t="shared" si="0"/>
        <v>23.94</v>
      </c>
      <c r="N16" s="103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03">
        <v>321</v>
      </c>
      <c r="C17" s="206"/>
      <c r="D17" s="207"/>
      <c r="E17" s="208" t="s">
        <v>298</v>
      </c>
      <c r="F17" s="209"/>
      <c r="G17" s="209"/>
      <c r="H17" s="210"/>
      <c r="I17" s="101" t="s">
        <v>37</v>
      </c>
      <c r="J17" s="80"/>
      <c r="K17" s="54">
        <v>1</v>
      </c>
      <c r="L17" s="66" t="s">
        <v>288</v>
      </c>
      <c r="M17" s="66">
        <v>2.67</v>
      </c>
      <c r="N17" s="103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03">
        <v>322</v>
      </c>
      <c r="C18" s="206"/>
      <c r="D18" s="207"/>
      <c r="E18" s="208" t="s">
        <v>379</v>
      </c>
      <c r="F18" s="209"/>
      <c r="G18" s="209"/>
      <c r="H18" s="210"/>
      <c r="I18" s="101">
        <v>796</v>
      </c>
      <c r="J18" s="80"/>
      <c r="K18" s="54">
        <v>1</v>
      </c>
      <c r="L18" s="66" t="s">
        <v>288</v>
      </c>
      <c r="M18" s="66">
        <v>2.27</v>
      </c>
      <c r="N18" s="103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03">
        <v>323</v>
      </c>
      <c r="C19" s="206"/>
      <c r="D19" s="207"/>
      <c r="E19" s="208" t="s">
        <v>381</v>
      </c>
      <c r="F19" s="209"/>
      <c r="G19" s="209"/>
      <c r="H19" s="210"/>
      <c r="I19" s="101">
        <v>796</v>
      </c>
      <c r="J19" s="80"/>
      <c r="K19" s="54">
        <v>3</v>
      </c>
      <c r="L19" s="66">
        <v>1.8120000000000001</v>
      </c>
      <c r="M19" s="66">
        <f t="shared" si="0"/>
        <v>5.4359999999999999</v>
      </c>
      <c r="N19" s="103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03">
        <v>324</v>
      </c>
      <c r="C20" s="206"/>
      <c r="D20" s="207"/>
      <c r="E20" s="208" t="s">
        <v>482</v>
      </c>
      <c r="F20" s="209"/>
      <c r="G20" s="209"/>
      <c r="H20" s="210"/>
      <c r="I20" s="101">
        <v>796</v>
      </c>
      <c r="J20" s="80"/>
      <c r="K20" s="54">
        <v>5</v>
      </c>
      <c r="L20" s="66">
        <v>2.327</v>
      </c>
      <c r="M20" s="66">
        <f t="shared" si="0"/>
        <v>11.635</v>
      </c>
      <c r="N20" s="103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03">
        <v>325</v>
      </c>
      <c r="C21" s="206"/>
      <c r="D21" s="207"/>
      <c r="E21" s="208" t="s">
        <v>436</v>
      </c>
      <c r="F21" s="209"/>
      <c r="G21" s="209"/>
      <c r="H21" s="210"/>
      <c r="I21" s="101">
        <v>796</v>
      </c>
      <c r="J21" s="80"/>
      <c r="K21" s="54">
        <v>1</v>
      </c>
      <c r="L21" s="66" t="s">
        <v>355</v>
      </c>
      <c r="M21" s="66">
        <v>5.64</v>
      </c>
      <c r="N21" s="103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65">
        <v>326</v>
      </c>
      <c r="C22" s="206"/>
      <c r="D22" s="207"/>
      <c r="E22" s="208" t="s">
        <v>483</v>
      </c>
      <c r="F22" s="209"/>
      <c r="G22" s="209"/>
      <c r="H22" s="210"/>
      <c r="I22" s="164">
        <v>796</v>
      </c>
      <c r="J22" s="169"/>
      <c r="K22" s="54">
        <v>1</v>
      </c>
      <c r="L22" s="66" t="s">
        <v>355</v>
      </c>
      <c r="M22" s="66">
        <v>1.9790000000000001</v>
      </c>
      <c r="N22" s="103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65">
        <v>327</v>
      </c>
      <c r="C23" s="206"/>
      <c r="D23" s="207"/>
      <c r="E23" s="208" t="s">
        <v>483</v>
      </c>
      <c r="F23" s="209"/>
      <c r="G23" s="209"/>
      <c r="H23" s="210"/>
      <c r="I23" s="164">
        <v>796</v>
      </c>
      <c r="J23" s="169"/>
      <c r="K23" s="54">
        <v>1</v>
      </c>
      <c r="L23" s="66" t="s">
        <v>355</v>
      </c>
      <c r="M23" s="66">
        <v>1.9790000000000001</v>
      </c>
      <c r="N23" s="66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66">
        <v>328</v>
      </c>
      <c r="C24" s="227"/>
      <c r="D24" s="228"/>
      <c r="E24" s="218" t="s">
        <v>484</v>
      </c>
      <c r="F24" s="229"/>
      <c r="G24" s="229"/>
      <c r="H24" s="230"/>
      <c r="I24" s="168">
        <v>796</v>
      </c>
      <c r="J24" s="142"/>
      <c r="K24" s="55">
        <v>1</v>
      </c>
      <c r="L24" s="167" t="s">
        <v>355</v>
      </c>
      <c r="M24" s="167">
        <v>4.5419999999999998</v>
      </c>
      <c r="N24" s="66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M10+M11+M12+M13+M14+M15+M16+M17+M18+M19+M20+M21</f>
        <v>114.52600000000001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3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08"/>
      <c r="F9" s="209"/>
      <c r="G9" s="209"/>
      <c r="H9" s="210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103"/>
      <c r="C10" s="206"/>
      <c r="D10" s="207"/>
      <c r="E10" s="211" t="s">
        <v>92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7">
        <f>M12+M13+M14+M15+M16+M17+M18+M19+M20+M21+M22+M23+M24+'26'!$M$10+'26'!$M$11+'26'!$M$12+'26'!$M$13+'26'!$M$14+'26'!$M$15+'26'!$M$16+'26'!$M$17+'26'!$M$18+'26'!$M$19+'26'!$M$20+'26'!$M$21+'26'!$M$22+'26'!$M$23</f>
        <v>156.75184000000002</v>
      </c>
      <c r="N10" s="103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03"/>
      <c r="C11" s="206"/>
      <c r="D11" s="207"/>
      <c r="E11" s="208" t="s">
        <v>86</v>
      </c>
      <c r="F11" s="209"/>
      <c r="G11" s="209"/>
      <c r="H11" s="210"/>
      <c r="I11" s="43"/>
      <c r="J11" s="44"/>
      <c r="K11" s="54"/>
      <c r="L11" s="66"/>
      <c r="M11" s="66"/>
      <c r="N11" s="103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60">
        <v>340</v>
      </c>
      <c r="C12" s="206"/>
      <c r="D12" s="207"/>
      <c r="E12" s="208" t="s">
        <v>269</v>
      </c>
      <c r="F12" s="209"/>
      <c r="G12" s="209"/>
      <c r="H12" s="210"/>
      <c r="I12" s="43" t="s">
        <v>37</v>
      </c>
      <c r="J12" s="44"/>
      <c r="K12" s="54">
        <v>1</v>
      </c>
      <c r="L12" s="66" t="s">
        <v>355</v>
      </c>
      <c r="M12" s="66">
        <v>1.3248</v>
      </c>
      <c r="N12" s="103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60">
        <v>341</v>
      </c>
      <c r="C13" s="206"/>
      <c r="D13" s="207"/>
      <c r="E13" s="208" t="s">
        <v>270</v>
      </c>
      <c r="F13" s="209"/>
      <c r="G13" s="209"/>
      <c r="H13" s="210"/>
      <c r="I13" s="43" t="s">
        <v>37</v>
      </c>
      <c r="J13" s="44"/>
      <c r="K13" s="54">
        <v>9</v>
      </c>
      <c r="L13" s="66">
        <v>1.472</v>
      </c>
      <c r="M13" s="66">
        <f t="shared" ref="M13:M14" si="0">K13*L13</f>
        <v>13.247999999999999</v>
      </c>
      <c r="N13" s="103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60">
        <v>342</v>
      </c>
      <c r="C14" s="206"/>
      <c r="D14" s="207"/>
      <c r="E14" s="208" t="s">
        <v>271</v>
      </c>
      <c r="F14" s="209"/>
      <c r="G14" s="209"/>
      <c r="H14" s="210"/>
      <c r="I14" s="43">
        <v>796</v>
      </c>
      <c r="J14" s="44"/>
      <c r="K14" s="54">
        <v>4</v>
      </c>
      <c r="L14" s="66">
        <v>1.62</v>
      </c>
      <c r="M14" s="66">
        <f t="shared" si="0"/>
        <v>6.48</v>
      </c>
      <c r="N14" s="103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60">
        <v>343</v>
      </c>
      <c r="C15" s="206"/>
      <c r="D15" s="207"/>
      <c r="E15" s="208" t="s">
        <v>272</v>
      </c>
      <c r="F15" s="209"/>
      <c r="G15" s="209"/>
      <c r="H15" s="210"/>
      <c r="I15" s="43">
        <v>796</v>
      </c>
      <c r="J15" s="44"/>
      <c r="K15" s="54">
        <v>2</v>
      </c>
      <c r="L15" s="66">
        <v>1.84</v>
      </c>
      <c r="M15" s="66">
        <f>K15*L15</f>
        <v>3.68</v>
      </c>
      <c r="N15" s="103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60">
        <v>344</v>
      </c>
      <c r="C16" s="206"/>
      <c r="D16" s="207"/>
      <c r="E16" s="208" t="s">
        <v>273</v>
      </c>
      <c r="F16" s="209"/>
      <c r="G16" s="209"/>
      <c r="H16" s="210"/>
      <c r="I16" s="43" t="s">
        <v>37</v>
      </c>
      <c r="J16" s="44"/>
      <c r="K16" s="54">
        <v>4</v>
      </c>
      <c r="L16" s="66">
        <v>2.64</v>
      </c>
      <c r="M16" s="66">
        <f t="shared" ref="M16:M17" si="1">K16*L16</f>
        <v>10.56</v>
      </c>
      <c r="N16" s="103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60">
        <v>345</v>
      </c>
      <c r="C17" s="206"/>
      <c r="D17" s="207"/>
      <c r="E17" s="208" t="s">
        <v>274</v>
      </c>
      <c r="F17" s="209"/>
      <c r="G17" s="209"/>
      <c r="H17" s="210"/>
      <c r="I17" s="43">
        <v>796</v>
      </c>
      <c r="J17" s="44">
        <v>796</v>
      </c>
      <c r="K17" s="54">
        <v>2</v>
      </c>
      <c r="L17" s="66">
        <v>2.21</v>
      </c>
      <c r="M17" s="66">
        <f t="shared" si="1"/>
        <v>4.42</v>
      </c>
      <c r="N17" s="103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03">
        <v>346</v>
      </c>
      <c r="C18" s="206"/>
      <c r="D18" s="207"/>
      <c r="E18" s="208" t="s">
        <v>274</v>
      </c>
      <c r="F18" s="209"/>
      <c r="G18" s="209"/>
      <c r="H18" s="210"/>
      <c r="I18" s="43">
        <v>796</v>
      </c>
      <c r="J18" s="44">
        <v>796</v>
      </c>
      <c r="K18" s="54">
        <v>2</v>
      </c>
      <c r="L18" s="66">
        <v>2.21</v>
      </c>
      <c r="M18" s="66">
        <f t="shared" ref="M18:M23" si="2">K18*L18</f>
        <v>4.42</v>
      </c>
      <c r="N18" s="103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03">
        <v>347</v>
      </c>
      <c r="C19" s="206"/>
      <c r="D19" s="207"/>
      <c r="E19" s="208" t="s">
        <v>275</v>
      </c>
      <c r="F19" s="209"/>
      <c r="G19" s="209"/>
      <c r="H19" s="210"/>
      <c r="I19" s="43" t="s">
        <v>37</v>
      </c>
      <c r="J19" s="44"/>
      <c r="K19" s="54">
        <v>1</v>
      </c>
      <c r="L19" s="66" t="s">
        <v>355</v>
      </c>
      <c r="M19" s="66">
        <v>2.34</v>
      </c>
      <c r="N19" s="103">
        <v>26.01</v>
      </c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03">
        <v>348</v>
      </c>
      <c r="C20" s="206"/>
      <c r="D20" s="207"/>
      <c r="E20" s="208" t="s">
        <v>276</v>
      </c>
      <c r="F20" s="209"/>
      <c r="G20" s="209"/>
      <c r="H20" s="210"/>
      <c r="I20" s="43">
        <v>796</v>
      </c>
      <c r="J20" s="44"/>
      <c r="K20" s="54">
        <v>6</v>
      </c>
      <c r="L20" s="66">
        <v>2.7968000000000002</v>
      </c>
      <c r="M20" s="66">
        <f>K20*L20</f>
        <v>16.780799999999999</v>
      </c>
      <c r="N20" s="103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03">
        <v>349</v>
      </c>
      <c r="C21" s="206"/>
      <c r="D21" s="207"/>
      <c r="E21" s="208" t="s">
        <v>277</v>
      </c>
      <c r="F21" s="209"/>
      <c r="G21" s="209"/>
      <c r="H21" s="210"/>
      <c r="I21" s="43" t="s">
        <v>37</v>
      </c>
      <c r="J21" s="44"/>
      <c r="K21" s="54">
        <v>1</v>
      </c>
      <c r="L21" s="66" t="s">
        <v>355</v>
      </c>
      <c r="M21" s="66">
        <v>2.8704000000000001</v>
      </c>
      <c r="N21" s="103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97">
        <v>350</v>
      </c>
      <c r="C22" s="206"/>
      <c r="D22" s="207"/>
      <c r="E22" s="208" t="s">
        <v>278</v>
      </c>
      <c r="F22" s="209"/>
      <c r="G22" s="209"/>
      <c r="H22" s="210"/>
      <c r="I22" s="43" t="s">
        <v>37</v>
      </c>
      <c r="J22" s="44"/>
      <c r="K22" s="54">
        <v>5</v>
      </c>
      <c r="L22" s="66">
        <v>2.944</v>
      </c>
      <c r="M22" s="66">
        <f t="shared" si="2"/>
        <v>14.719999999999999</v>
      </c>
      <c r="N22" s="66">
        <v>11.5</v>
      </c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32">
        <v>351</v>
      </c>
      <c r="C23" s="206"/>
      <c r="D23" s="207"/>
      <c r="E23" s="208" t="s">
        <v>279</v>
      </c>
      <c r="F23" s="209"/>
      <c r="G23" s="209"/>
      <c r="H23" s="210"/>
      <c r="I23" s="43" t="s">
        <v>37</v>
      </c>
      <c r="J23" s="44"/>
      <c r="K23" s="54">
        <v>2</v>
      </c>
      <c r="L23" s="66">
        <v>3.3119999999999998</v>
      </c>
      <c r="M23" s="66">
        <f t="shared" si="2"/>
        <v>6.6239999999999997</v>
      </c>
      <c r="N23" s="66">
        <v>1.1000000000000001</v>
      </c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28">
        <v>352</v>
      </c>
      <c r="C24" s="227"/>
      <c r="D24" s="228"/>
      <c r="E24" s="218" t="s">
        <v>280</v>
      </c>
      <c r="F24" s="229"/>
      <c r="G24" s="229"/>
      <c r="H24" s="230"/>
      <c r="I24" s="46" t="s">
        <v>37</v>
      </c>
      <c r="J24" s="141"/>
      <c r="K24" s="55">
        <v>1</v>
      </c>
      <c r="L24" s="130" t="s">
        <v>288</v>
      </c>
      <c r="M24" s="156">
        <v>4.048</v>
      </c>
      <c r="N24" s="66">
        <v>1.1000000000000001</v>
      </c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R23" sqref="P23:R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08"/>
      <c r="F9" s="209"/>
      <c r="G9" s="209"/>
      <c r="H9" s="210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103"/>
      <c r="C10" s="206"/>
      <c r="D10" s="207"/>
      <c r="E10" s="208"/>
      <c r="F10" s="209"/>
      <c r="G10" s="209"/>
      <c r="H10" s="210"/>
      <c r="I10" s="43"/>
      <c r="J10" s="44"/>
      <c r="K10" s="54"/>
      <c r="L10" s="66"/>
      <c r="M10" s="66"/>
      <c r="N10" s="103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03">
        <v>354</v>
      </c>
      <c r="C11" s="206"/>
      <c r="D11" s="207"/>
      <c r="E11" s="208" t="s">
        <v>485</v>
      </c>
      <c r="F11" s="209"/>
      <c r="G11" s="209"/>
      <c r="H11" s="210"/>
      <c r="I11" s="43" t="s">
        <v>37</v>
      </c>
      <c r="J11" s="44"/>
      <c r="K11" s="54">
        <v>1</v>
      </c>
      <c r="L11" s="66" t="s">
        <v>355</v>
      </c>
      <c r="M11" s="66">
        <v>8.7878399999999992</v>
      </c>
      <c r="N11" s="103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03">
        <v>355</v>
      </c>
      <c r="C12" s="206"/>
      <c r="D12" s="207"/>
      <c r="E12" s="208" t="s">
        <v>486</v>
      </c>
      <c r="F12" s="209"/>
      <c r="G12" s="209"/>
      <c r="H12" s="210"/>
      <c r="I12" s="43" t="s">
        <v>37</v>
      </c>
      <c r="J12" s="44"/>
      <c r="K12" s="54">
        <v>13</v>
      </c>
      <c r="L12" s="66">
        <v>1.67</v>
      </c>
      <c r="M12" s="66">
        <f t="shared" ref="M12:M17" si="0">K12*L12</f>
        <v>21.71</v>
      </c>
      <c r="N12" s="103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03">
        <v>356</v>
      </c>
      <c r="C13" s="206"/>
      <c r="D13" s="207"/>
      <c r="E13" s="208" t="s">
        <v>299</v>
      </c>
      <c r="F13" s="209"/>
      <c r="G13" s="209"/>
      <c r="H13" s="210"/>
      <c r="I13" s="43" t="s">
        <v>37</v>
      </c>
      <c r="J13" s="44"/>
      <c r="K13" s="54">
        <v>3</v>
      </c>
      <c r="L13" s="66">
        <v>1.73</v>
      </c>
      <c r="M13" s="66">
        <f t="shared" si="0"/>
        <v>5.1899999999999995</v>
      </c>
      <c r="N13" s="103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03"/>
      <c r="C14" s="206"/>
      <c r="D14" s="207"/>
      <c r="E14" s="208"/>
      <c r="F14" s="209"/>
      <c r="G14" s="209"/>
      <c r="H14" s="210"/>
      <c r="I14" s="43"/>
      <c r="J14" s="44"/>
      <c r="K14" s="54"/>
      <c r="L14" s="66"/>
      <c r="M14" s="66"/>
      <c r="N14" s="103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03">
        <v>358</v>
      </c>
      <c r="C15" s="206"/>
      <c r="D15" s="207"/>
      <c r="E15" s="208" t="s">
        <v>487</v>
      </c>
      <c r="F15" s="209"/>
      <c r="G15" s="209"/>
      <c r="H15" s="210"/>
      <c r="I15" s="43" t="s">
        <v>37</v>
      </c>
      <c r="J15" s="44"/>
      <c r="K15" s="54">
        <v>1</v>
      </c>
      <c r="L15" s="66" t="s">
        <v>355</v>
      </c>
      <c r="M15" s="66">
        <v>3.1469999999999998</v>
      </c>
      <c r="N15" s="103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03">
        <v>359</v>
      </c>
      <c r="C16" s="206"/>
      <c r="D16" s="207"/>
      <c r="E16" s="208" t="s">
        <v>380</v>
      </c>
      <c r="F16" s="209"/>
      <c r="G16" s="209"/>
      <c r="H16" s="210"/>
      <c r="I16" s="43" t="s">
        <v>37</v>
      </c>
      <c r="J16" s="44"/>
      <c r="K16" s="54">
        <v>1</v>
      </c>
      <c r="L16" s="66" t="s">
        <v>355</v>
      </c>
      <c r="M16" s="66">
        <v>3.6589999999999998</v>
      </c>
      <c r="N16" s="103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03">
        <v>360</v>
      </c>
      <c r="C17" s="206"/>
      <c r="D17" s="207"/>
      <c r="E17" s="208" t="s">
        <v>434</v>
      </c>
      <c r="F17" s="209"/>
      <c r="G17" s="209"/>
      <c r="H17" s="210"/>
      <c r="I17" s="43" t="s">
        <v>37</v>
      </c>
      <c r="J17" s="44"/>
      <c r="K17" s="54">
        <v>2</v>
      </c>
      <c r="L17" s="66">
        <v>1.4</v>
      </c>
      <c r="M17" s="66">
        <f t="shared" si="0"/>
        <v>2.8</v>
      </c>
      <c r="N17" s="103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03">
        <v>361</v>
      </c>
      <c r="C18" s="206"/>
      <c r="D18" s="207"/>
      <c r="E18" s="208" t="s">
        <v>438</v>
      </c>
      <c r="F18" s="209"/>
      <c r="G18" s="209"/>
      <c r="H18" s="210"/>
      <c r="I18" s="43" t="s">
        <v>37</v>
      </c>
      <c r="J18" s="44"/>
      <c r="K18" s="54">
        <v>1</v>
      </c>
      <c r="L18" s="66" t="s">
        <v>355</v>
      </c>
      <c r="M18" s="66">
        <v>4.2</v>
      </c>
      <c r="N18" s="103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60">
        <v>363</v>
      </c>
      <c r="C19" s="206"/>
      <c r="D19" s="207"/>
      <c r="E19" s="208" t="s">
        <v>488</v>
      </c>
      <c r="F19" s="209"/>
      <c r="G19" s="209"/>
      <c r="H19" s="210"/>
      <c r="I19" s="43" t="s">
        <v>37</v>
      </c>
      <c r="J19" s="44"/>
      <c r="K19" s="54">
        <v>1</v>
      </c>
      <c r="L19" s="66" t="s">
        <v>288</v>
      </c>
      <c r="M19" s="66">
        <v>2.0470000000000002</v>
      </c>
      <c r="N19" s="103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65">
        <v>364</v>
      </c>
      <c r="C20" s="206"/>
      <c r="D20" s="207"/>
      <c r="E20" s="208" t="s">
        <v>489</v>
      </c>
      <c r="F20" s="209"/>
      <c r="G20" s="209"/>
      <c r="H20" s="210"/>
      <c r="I20" s="43" t="s">
        <v>37</v>
      </c>
      <c r="J20" s="44"/>
      <c r="K20" s="54">
        <v>4</v>
      </c>
      <c r="L20" s="66">
        <v>2.6360000000000001</v>
      </c>
      <c r="M20" s="66">
        <f t="shared" ref="M20" si="1">K20*L20</f>
        <v>10.544</v>
      </c>
      <c r="N20" s="103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65">
        <v>365</v>
      </c>
      <c r="C21" s="206"/>
      <c r="D21" s="207"/>
      <c r="E21" s="208" t="s">
        <v>490</v>
      </c>
      <c r="F21" s="209"/>
      <c r="G21" s="209"/>
      <c r="H21" s="210"/>
      <c r="I21" s="43" t="s">
        <v>37</v>
      </c>
      <c r="J21" s="44"/>
      <c r="K21" s="54">
        <v>1</v>
      </c>
      <c r="L21" s="66" t="s">
        <v>288</v>
      </c>
      <c r="M21" s="66">
        <v>3.1509999999999998</v>
      </c>
      <c r="N21" s="66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97"/>
      <c r="C22" s="206"/>
      <c r="D22" s="207"/>
      <c r="E22" s="208"/>
      <c r="F22" s="209"/>
      <c r="G22" s="209"/>
      <c r="H22" s="210"/>
      <c r="I22" s="43"/>
      <c r="J22" s="44"/>
      <c r="K22" s="54"/>
      <c r="L22" s="66"/>
      <c r="M22" s="66"/>
      <c r="N22" s="66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97"/>
      <c r="C23" s="206"/>
      <c r="D23" s="207"/>
      <c r="E23" s="208"/>
      <c r="F23" s="209"/>
      <c r="G23" s="209"/>
      <c r="H23" s="210"/>
      <c r="I23" s="43"/>
      <c r="J23" s="44"/>
      <c r="K23" s="54"/>
      <c r="L23" s="66"/>
      <c r="M23" s="66"/>
      <c r="N23" s="66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66"/>
      <c r="C24" s="227"/>
      <c r="D24" s="228"/>
      <c r="E24" s="218"/>
      <c r="F24" s="229"/>
      <c r="G24" s="229"/>
      <c r="H24" s="230"/>
      <c r="I24" s="46"/>
      <c r="J24" s="141"/>
      <c r="K24" s="55"/>
      <c r="L24" s="167"/>
      <c r="M24" s="167"/>
      <c r="N24" s="66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>
      <c r="M32" s="138">
        <f>M10+M11+M12+M13+M14+M15+M16+M17+M18</f>
        <v>49.493839999999999</v>
      </c>
    </row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08"/>
      <c r="F9" s="209"/>
      <c r="G9" s="209"/>
      <c r="H9" s="210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103"/>
      <c r="C10" s="206"/>
      <c r="D10" s="207"/>
      <c r="E10" s="211" t="s">
        <v>475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7">
        <f>M13+M14+M15+M16+M17+M18</f>
        <v>43.459200000000003</v>
      </c>
      <c r="N10" s="103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03"/>
      <c r="C11" s="206"/>
      <c r="D11" s="207"/>
      <c r="E11" s="208" t="s">
        <v>86</v>
      </c>
      <c r="F11" s="209"/>
      <c r="G11" s="209"/>
      <c r="H11" s="210"/>
      <c r="I11" s="43"/>
      <c r="J11" s="44"/>
      <c r="K11" s="54"/>
      <c r="L11" s="66"/>
      <c r="M11" s="66"/>
      <c r="N11" s="103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03"/>
      <c r="C12" s="206"/>
      <c r="D12" s="207"/>
      <c r="E12" s="208"/>
      <c r="F12" s="209"/>
      <c r="G12" s="209"/>
      <c r="H12" s="210"/>
      <c r="I12" s="43"/>
      <c r="J12" s="44"/>
      <c r="K12" s="54"/>
      <c r="L12" s="66"/>
      <c r="M12" s="66"/>
      <c r="N12" s="103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03">
        <v>370</v>
      </c>
      <c r="C13" s="206"/>
      <c r="D13" s="207"/>
      <c r="E13" s="208" t="s">
        <v>476</v>
      </c>
      <c r="F13" s="209"/>
      <c r="G13" s="209"/>
      <c r="H13" s="210"/>
      <c r="I13" s="43" t="s">
        <v>37</v>
      </c>
      <c r="J13" s="44"/>
      <c r="K13" s="54">
        <v>9</v>
      </c>
      <c r="L13" s="66">
        <v>2.012</v>
      </c>
      <c r="M13" s="66">
        <f>K13*L13</f>
        <v>18.108000000000001</v>
      </c>
      <c r="N13" s="103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03">
        <v>371</v>
      </c>
      <c r="C14" s="206"/>
      <c r="D14" s="207"/>
      <c r="E14" s="208" t="s">
        <v>477</v>
      </c>
      <c r="F14" s="209"/>
      <c r="G14" s="209"/>
      <c r="H14" s="210"/>
      <c r="I14" s="43">
        <v>796</v>
      </c>
      <c r="J14" s="44"/>
      <c r="K14" s="54">
        <v>1</v>
      </c>
      <c r="L14" s="66" t="s">
        <v>355</v>
      </c>
      <c r="M14" s="66">
        <v>2.5150000000000001</v>
      </c>
      <c r="N14" s="103">
        <v>2.2999999999999998</v>
      </c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03">
        <v>372</v>
      </c>
      <c r="C15" s="206"/>
      <c r="D15" s="207"/>
      <c r="E15" s="208" t="s">
        <v>478</v>
      </c>
      <c r="F15" s="209"/>
      <c r="G15" s="209"/>
      <c r="H15" s="210"/>
      <c r="I15" s="43">
        <v>796</v>
      </c>
      <c r="J15" s="44"/>
      <c r="K15" s="54">
        <v>1</v>
      </c>
      <c r="L15" s="66" t="s">
        <v>355</v>
      </c>
      <c r="M15" s="66">
        <v>3.0179999999999998</v>
      </c>
      <c r="N15" s="103">
        <v>2.8</v>
      </c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03">
        <v>373</v>
      </c>
      <c r="C16" s="206"/>
      <c r="D16" s="207"/>
      <c r="E16" s="208" t="s">
        <v>479</v>
      </c>
      <c r="F16" s="209"/>
      <c r="G16" s="209"/>
      <c r="H16" s="210"/>
      <c r="I16" s="43" t="s">
        <v>37</v>
      </c>
      <c r="J16" s="44"/>
      <c r="K16" s="54">
        <v>1</v>
      </c>
      <c r="L16" s="66" t="s">
        <v>355</v>
      </c>
      <c r="M16" s="66">
        <v>3.3197999999999999</v>
      </c>
      <c r="N16" s="103">
        <v>3.04</v>
      </c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03">
        <v>374</v>
      </c>
      <c r="C17" s="206"/>
      <c r="D17" s="207"/>
      <c r="E17" s="208" t="s">
        <v>480</v>
      </c>
      <c r="F17" s="209"/>
      <c r="G17" s="209"/>
      <c r="H17" s="210"/>
      <c r="I17" s="43">
        <v>796</v>
      </c>
      <c r="J17" s="44"/>
      <c r="K17" s="54">
        <v>2</v>
      </c>
      <c r="L17" s="66">
        <v>3.5209999999999999</v>
      </c>
      <c r="M17" s="66">
        <f t="shared" ref="M17:M18" si="0">K17*L17</f>
        <v>7.0419999999999998</v>
      </c>
      <c r="N17" s="103">
        <v>13.06</v>
      </c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03">
        <v>375</v>
      </c>
      <c r="C18" s="206"/>
      <c r="D18" s="207"/>
      <c r="E18" s="208" t="s">
        <v>481</v>
      </c>
      <c r="F18" s="209"/>
      <c r="G18" s="209"/>
      <c r="H18" s="210"/>
      <c r="I18" s="43">
        <v>796</v>
      </c>
      <c r="J18" s="44"/>
      <c r="K18" s="54">
        <v>2</v>
      </c>
      <c r="L18" s="66">
        <v>4.7282000000000002</v>
      </c>
      <c r="M18" s="66">
        <f t="shared" si="0"/>
        <v>9.4564000000000004</v>
      </c>
      <c r="N18" s="103">
        <v>8.77</v>
      </c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03"/>
      <c r="C19" s="206"/>
      <c r="D19" s="207"/>
      <c r="E19" s="208"/>
      <c r="F19" s="209"/>
      <c r="G19" s="209"/>
      <c r="H19" s="210"/>
      <c r="I19" s="43"/>
      <c r="J19" s="44"/>
      <c r="K19" s="54"/>
      <c r="L19" s="66"/>
      <c r="M19" s="66"/>
      <c r="N19" s="103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03"/>
      <c r="C20" s="206"/>
      <c r="D20" s="207"/>
      <c r="E20" s="211" t="s">
        <v>445</v>
      </c>
      <c r="F20" s="212"/>
      <c r="G20" s="212"/>
      <c r="H20" s="213"/>
      <c r="I20" s="43" t="s">
        <v>287</v>
      </c>
      <c r="J20" s="44"/>
      <c r="K20" s="54" t="s">
        <v>288</v>
      </c>
      <c r="L20" s="66" t="s">
        <v>288</v>
      </c>
      <c r="M20" s="177">
        <f>M23+M24</f>
        <v>3.1783000000000001</v>
      </c>
      <c r="N20" s="103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03"/>
      <c r="C21" s="206"/>
      <c r="D21" s="207"/>
      <c r="E21" s="208" t="s">
        <v>291</v>
      </c>
      <c r="F21" s="209"/>
      <c r="G21" s="209"/>
      <c r="H21" s="210"/>
      <c r="I21" s="43"/>
      <c r="J21" s="44"/>
      <c r="K21" s="54"/>
      <c r="L21" s="66"/>
      <c r="M21" s="66"/>
      <c r="N21" s="103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03"/>
      <c r="C22" s="206"/>
      <c r="D22" s="207"/>
      <c r="E22" s="208"/>
      <c r="F22" s="209"/>
      <c r="G22" s="209"/>
      <c r="H22" s="210"/>
      <c r="I22" s="43"/>
      <c r="J22" s="44"/>
      <c r="K22" s="54"/>
      <c r="L22" s="66"/>
      <c r="M22" s="66"/>
      <c r="N22" s="103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24">
        <v>382</v>
      </c>
      <c r="C23" s="206"/>
      <c r="D23" s="207"/>
      <c r="E23" s="208" t="s">
        <v>491</v>
      </c>
      <c r="F23" s="209"/>
      <c r="G23" s="209"/>
      <c r="H23" s="210"/>
      <c r="I23" s="122">
        <v>796</v>
      </c>
      <c r="J23" s="80">
        <v>796</v>
      </c>
      <c r="K23" s="54">
        <v>1</v>
      </c>
      <c r="L23" s="66" t="s">
        <v>355</v>
      </c>
      <c r="M23" s="66">
        <v>3.1783000000000001</v>
      </c>
      <c r="N23" s="66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139"/>
      <c r="J24" s="142"/>
      <c r="K24" s="55"/>
      <c r="L24" s="130"/>
      <c r="M24" s="130"/>
      <c r="N24" s="66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08"/>
      <c r="F9" s="209"/>
      <c r="G9" s="209"/>
      <c r="H9" s="210"/>
      <c r="I9" s="204"/>
      <c r="J9" s="204"/>
      <c r="K9" s="56"/>
      <c r="L9" s="94"/>
      <c r="M9" s="205"/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/>
      <c r="C10" s="206"/>
      <c r="D10" s="207"/>
      <c r="E10" s="211" t="s">
        <v>290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7">
        <f>M13+M14+M15+M16+M17+M18+M19+M20+M21+M22+M12</f>
        <v>82.027000000000001</v>
      </c>
      <c r="N10" s="97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97"/>
      <c r="C11" s="206"/>
      <c r="D11" s="207"/>
      <c r="E11" s="208" t="s">
        <v>291</v>
      </c>
      <c r="F11" s="209"/>
      <c r="G11" s="209"/>
      <c r="H11" s="210"/>
      <c r="I11" s="43"/>
      <c r="J11" s="44"/>
      <c r="K11" s="54"/>
      <c r="L11" s="66"/>
      <c r="M11" s="66"/>
      <c r="N11" s="97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35">
        <v>389</v>
      </c>
      <c r="C12" s="206"/>
      <c r="D12" s="207"/>
      <c r="E12" s="208" t="s">
        <v>460</v>
      </c>
      <c r="F12" s="209"/>
      <c r="G12" s="209"/>
      <c r="H12" s="210"/>
      <c r="I12" s="134">
        <v>796</v>
      </c>
      <c r="J12" s="80">
        <v>796</v>
      </c>
      <c r="K12" s="54">
        <v>2</v>
      </c>
      <c r="L12" s="66">
        <v>1.042</v>
      </c>
      <c r="M12" s="66">
        <f>K12*L12</f>
        <v>2.0840000000000001</v>
      </c>
      <c r="N12" s="97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97"/>
      <c r="C13" s="206"/>
      <c r="D13" s="207"/>
      <c r="E13" s="208"/>
      <c r="F13" s="209"/>
      <c r="G13" s="209"/>
      <c r="H13" s="210"/>
      <c r="I13" s="106"/>
      <c r="J13" s="80"/>
      <c r="K13" s="54"/>
      <c r="L13" s="66"/>
      <c r="M13" s="66"/>
      <c r="N13" s="97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10">
        <v>391</v>
      </c>
      <c r="C14" s="206"/>
      <c r="D14" s="207"/>
      <c r="E14" s="208" t="s">
        <v>383</v>
      </c>
      <c r="F14" s="209"/>
      <c r="G14" s="209"/>
      <c r="H14" s="210"/>
      <c r="I14" s="106">
        <v>796</v>
      </c>
      <c r="J14" s="80">
        <v>796</v>
      </c>
      <c r="K14" s="54">
        <v>1</v>
      </c>
      <c r="L14" s="66" t="s">
        <v>355</v>
      </c>
      <c r="M14" s="66">
        <v>3.8570000000000002</v>
      </c>
      <c r="N14" s="97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10">
        <v>392</v>
      </c>
      <c r="C15" s="206"/>
      <c r="D15" s="207"/>
      <c r="E15" s="208" t="s">
        <v>281</v>
      </c>
      <c r="F15" s="209"/>
      <c r="G15" s="209"/>
      <c r="H15" s="210"/>
      <c r="I15" s="106">
        <v>796</v>
      </c>
      <c r="J15" s="80">
        <v>796</v>
      </c>
      <c r="K15" s="54">
        <v>2</v>
      </c>
      <c r="L15" s="66">
        <v>7.71</v>
      </c>
      <c r="M15" s="66">
        <f t="shared" ref="M15:M16" si="0">K15*L15</f>
        <v>15.42</v>
      </c>
      <c r="N15" s="97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10">
        <v>393</v>
      </c>
      <c r="C16" s="206"/>
      <c r="D16" s="207"/>
      <c r="E16" s="208" t="s">
        <v>282</v>
      </c>
      <c r="F16" s="209"/>
      <c r="G16" s="209"/>
      <c r="H16" s="210"/>
      <c r="I16" s="43" t="s">
        <v>37</v>
      </c>
      <c r="J16" s="44"/>
      <c r="K16" s="54">
        <v>2</v>
      </c>
      <c r="L16" s="66">
        <v>8.1300000000000008</v>
      </c>
      <c r="M16" s="66">
        <f t="shared" si="0"/>
        <v>16.260000000000002</v>
      </c>
      <c r="N16" s="97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10">
        <v>394</v>
      </c>
      <c r="C17" s="206"/>
      <c r="D17" s="207"/>
      <c r="E17" s="208" t="s">
        <v>283</v>
      </c>
      <c r="F17" s="209"/>
      <c r="G17" s="209"/>
      <c r="H17" s="210"/>
      <c r="I17" s="106">
        <v>796</v>
      </c>
      <c r="J17" s="80"/>
      <c r="K17" s="54">
        <v>1</v>
      </c>
      <c r="L17" s="66" t="s">
        <v>355</v>
      </c>
      <c r="M17" s="66">
        <v>8.34</v>
      </c>
      <c r="N17" s="97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10">
        <v>395</v>
      </c>
      <c r="C18" s="206"/>
      <c r="D18" s="207"/>
      <c r="E18" s="208" t="s">
        <v>284</v>
      </c>
      <c r="F18" s="209"/>
      <c r="G18" s="209"/>
      <c r="H18" s="210"/>
      <c r="I18" s="43" t="s">
        <v>37</v>
      </c>
      <c r="J18" s="44"/>
      <c r="K18" s="54">
        <v>1</v>
      </c>
      <c r="L18" s="66" t="s">
        <v>355</v>
      </c>
      <c r="M18" s="66">
        <v>11.05</v>
      </c>
      <c r="N18" s="97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65">
        <v>397</v>
      </c>
      <c r="C19" s="206"/>
      <c r="D19" s="207"/>
      <c r="E19" s="208" t="s">
        <v>384</v>
      </c>
      <c r="F19" s="209"/>
      <c r="G19" s="209"/>
      <c r="H19" s="210"/>
      <c r="I19" s="43" t="s">
        <v>37</v>
      </c>
      <c r="J19" s="44"/>
      <c r="K19" s="54">
        <v>1</v>
      </c>
      <c r="L19" s="66" t="s">
        <v>355</v>
      </c>
      <c r="M19" s="66">
        <v>11.987</v>
      </c>
      <c r="N19" s="97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65">
        <v>399</v>
      </c>
      <c r="C20" s="206"/>
      <c r="D20" s="207"/>
      <c r="E20" s="208" t="s">
        <v>385</v>
      </c>
      <c r="F20" s="209"/>
      <c r="G20" s="209"/>
      <c r="H20" s="210"/>
      <c r="I20" s="43" t="s">
        <v>37</v>
      </c>
      <c r="J20" s="44"/>
      <c r="K20" s="54">
        <v>1</v>
      </c>
      <c r="L20" s="66" t="s">
        <v>355</v>
      </c>
      <c r="M20" s="66">
        <v>13.029</v>
      </c>
      <c r="N20" s="97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10"/>
      <c r="C21" s="206"/>
      <c r="D21" s="207"/>
      <c r="E21" s="208"/>
      <c r="F21" s="209"/>
      <c r="G21" s="209"/>
      <c r="H21" s="210"/>
      <c r="I21" s="106"/>
      <c r="J21" s="80"/>
      <c r="K21" s="54"/>
      <c r="L21" s="66"/>
      <c r="M21" s="66"/>
      <c r="N21" s="97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10"/>
      <c r="C22" s="206"/>
      <c r="D22" s="207"/>
      <c r="E22" s="208"/>
      <c r="F22" s="209"/>
      <c r="G22" s="209"/>
      <c r="H22" s="210"/>
      <c r="I22" s="43"/>
      <c r="J22" s="44"/>
      <c r="K22" s="54"/>
      <c r="L22" s="66"/>
      <c r="M22" s="66"/>
      <c r="N22" s="66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10"/>
      <c r="C23" s="206"/>
      <c r="D23" s="207"/>
      <c r="E23" s="208"/>
      <c r="F23" s="209"/>
      <c r="G23" s="209"/>
      <c r="H23" s="210"/>
      <c r="I23" s="43"/>
      <c r="J23" s="44"/>
      <c r="K23" s="54"/>
      <c r="L23" s="66"/>
      <c r="M23" s="66"/>
      <c r="N23" s="66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46"/>
      <c r="J24" s="141"/>
      <c r="K24" s="55"/>
      <c r="L24" s="130"/>
      <c r="M24" s="130"/>
      <c r="N24" s="66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S20" sqref="S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113">
        <v>1</v>
      </c>
      <c r="B7" s="113">
        <v>2</v>
      </c>
      <c r="C7" s="198">
        <v>3</v>
      </c>
      <c r="D7" s="198"/>
      <c r="E7" s="198">
        <v>4</v>
      </c>
      <c r="F7" s="198"/>
      <c r="G7" s="198"/>
      <c r="H7" s="198"/>
      <c r="I7" s="113">
        <v>5</v>
      </c>
      <c r="J7" s="198">
        <v>6</v>
      </c>
      <c r="K7" s="198"/>
      <c r="L7" s="113">
        <v>7</v>
      </c>
      <c r="M7" s="113">
        <v>8</v>
      </c>
      <c r="N7" s="198">
        <v>9</v>
      </c>
      <c r="O7" s="198"/>
      <c r="P7" s="198"/>
      <c r="Q7" s="113">
        <v>10</v>
      </c>
      <c r="R7" s="113">
        <v>11</v>
      </c>
      <c r="S7" s="113">
        <v>12</v>
      </c>
      <c r="T7" s="113">
        <v>13</v>
      </c>
      <c r="U7" s="113">
        <v>14</v>
      </c>
      <c r="V7" s="11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113"/>
      <c r="M8" s="198"/>
      <c r="N8" s="198"/>
      <c r="O8" s="198"/>
      <c r="P8" s="198"/>
      <c r="Q8" s="198"/>
      <c r="R8" s="113"/>
      <c r="S8" s="113"/>
      <c r="T8" s="113"/>
      <c r="U8" s="113"/>
      <c r="V8" s="113"/>
    </row>
    <row r="9" spans="1:22" x14ac:dyDescent="0.25">
      <c r="A9" s="39">
        <v>1</v>
      </c>
      <c r="B9" s="111"/>
      <c r="C9" s="200"/>
      <c r="D9" s="200"/>
      <c r="E9" s="208"/>
      <c r="F9" s="209"/>
      <c r="G9" s="209"/>
      <c r="H9" s="210"/>
      <c r="I9" s="204"/>
      <c r="J9" s="204"/>
      <c r="K9" s="56"/>
      <c r="L9" s="112"/>
      <c r="M9" s="205"/>
      <c r="N9" s="205"/>
      <c r="O9" s="111"/>
      <c r="P9" s="200"/>
      <c r="Q9" s="200"/>
      <c r="R9" s="111"/>
      <c r="S9" s="111"/>
      <c r="T9" s="111"/>
      <c r="U9" s="111"/>
      <c r="V9" s="111"/>
    </row>
    <row r="10" spans="1:22" ht="22.5" customHeight="1" x14ac:dyDescent="0.25">
      <c r="A10" s="40">
        <v>2</v>
      </c>
      <c r="B10" s="110"/>
      <c r="C10" s="206"/>
      <c r="D10" s="207"/>
      <c r="E10" s="211" t="s">
        <v>446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7">
        <f>M13+M14</f>
        <v>60.811199999999999</v>
      </c>
      <c r="N10" s="110"/>
      <c r="O10" s="110"/>
      <c r="P10" s="206"/>
      <c r="Q10" s="207"/>
      <c r="R10" s="110"/>
      <c r="S10" s="110"/>
      <c r="T10" s="110"/>
      <c r="U10" s="110"/>
      <c r="V10" s="110"/>
    </row>
    <row r="11" spans="1:22" ht="22.5" customHeight="1" x14ac:dyDescent="0.25">
      <c r="A11" s="40">
        <v>3</v>
      </c>
      <c r="B11" s="110"/>
      <c r="C11" s="206"/>
      <c r="D11" s="207"/>
      <c r="E11" s="208" t="s">
        <v>291</v>
      </c>
      <c r="F11" s="209"/>
      <c r="G11" s="209"/>
      <c r="H11" s="210"/>
      <c r="I11" s="43"/>
      <c r="J11" s="44"/>
      <c r="K11" s="54"/>
      <c r="L11" s="66"/>
      <c r="M11" s="66"/>
      <c r="N11" s="110"/>
      <c r="O11" s="110"/>
      <c r="P11" s="206"/>
      <c r="Q11" s="207"/>
      <c r="R11" s="110"/>
      <c r="S11" s="110"/>
      <c r="T11" s="110"/>
      <c r="U11" s="110"/>
      <c r="V11" s="110"/>
    </row>
    <row r="12" spans="1:22" ht="22.5" customHeight="1" x14ac:dyDescent="0.25">
      <c r="A12" s="40">
        <v>4</v>
      </c>
      <c r="B12" s="110"/>
      <c r="C12" s="206"/>
      <c r="D12" s="207"/>
      <c r="E12" s="208"/>
      <c r="F12" s="209"/>
      <c r="G12" s="209"/>
      <c r="H12" s="210"/>
      <c r="I12" s="43"/>
      <c r="J12" s="44"/>
      <c r="K12" s="54"/>
      <c r="L12" s="66"/>
      <c r="M12" s="66"/>
      <c r="N12" s="110"/>
      <c r="O12" s="110"/>
      <c r="P12" s="206"/>
      <c r="Q12" s="207"/>
      <c r="R12" s="110"/>
      <c r="S12" s="110"/>
      <c r="T12" s="110"/>
      <c r="U12" s="110"/>
      <c r="V12" s="110"/>
    </row>
    <row r="13" spans="1:22" ht="22.5" customHeight="1" x14ac:dyDescent="0.25">
      <c r="A13" s="40">
        <v>5</v>
      </c>
      <c r="B13" s="110">
        <v>385</v>
      </c>
      <c r="C13" s="206"/>
      <c r="D13" s="207"/>
      <c r="E13" s="208" t="s">
        <v>447</v>
      </c>
      <c r="F13" s="209"/>
      <c r="G13" s="209"/>
      <c r="H13" s="210"/>
      <c r="I13" s="43" t="s">
        <v>37</v>
      </c>
      <c r="J13" s="44"/>
      <c r="K13" s="54">
        <v>2</v>
      </c>
      <c r="L13" s="66">
        <v>15.2028</v>
      </c>
      <c r="M13" s="66">
        <f>K13*L13</f>
        <v>30.4056</v>
      </c>
      <c r="N13" s="110"/>
      <c r="O13" s="110"/>
      <c r="P13" s="206"/>
      <c r="Q13" s="207"/>
      <c r="R13" s="110"/>
      <c r="S13" s="110"/>
      <c r="T13" s="110"/>
      <c r="U13" s="110"/>
      <c r="V13" s="110"/>
    </row>
    <row r="14" spans="1:22" ht="22.5" customHeight="1" x14ac:dyDescent="0.25">
      <c r="A14" s="40">
        <v>6</v>
      </c>
      <c r="B14" s="124">
        <v>386</v>
      </c>
      <c r="C14" s="206"/>
      <c r="D14" s="207"/>
      <c r="E14" s="208" t="s">
        <v>447</v>
      </c>
      <c r="F14" s="209"/>
      <c r="G14" s="209"/>
      <c r="H14" s="210"/>
      <c r="I14" s="43" t="s">
        <v>37</v>
      </c>
      <c r="J14" s="44"/>
      <c r="K14" s="54">
        <v>2</v>
      </c>
      <c r="L14" s="66">
        <v>15.2028</v>
      </c>
      <c r="M14" s="66">
        <f>K14*L14</f>
        <v>30.4056</v>
      </c>
      <c r="N14" s="110"/>
      <c r="O14" s="110"/>
      <c r="P14" s="206"/>
      <c r="Q14" s="207"/>
      <c r="R14" s="110"/>
      <c r="S14" s="110"/>
      <c r="T14" s="110"/>
      <c r="U14" s="110"/>
      <c r="V14" s="110"/>
    </row>
    <row r="15" spans="1:22" ht="22.5" customHeight="1" x14ac:dyDescent="0.25">
      <c r="A15" s="40">
        <v>7</v>
      </c>
      <c r="B15" s="110"/>
      <c r="C15" s="206"/>
      <c r="D15" s="207"/>
      <c r="E15" s="208"/>
      <c r="F15" s="209"/>
      <c r="G15" s="209"/>
      <c r="H15" s="210"/>
      <c r="I15" s="106"/>
      <c r="J15" s="80"/>
      <c r="K15" s="54"/>
      <c r="L15" s="66"/>
      <c r="M15" s="66"/>
      <c r="N15" s="110"/>
      <c r="O15" s="110"/>
      <c r="P15" s="206"/>
      <c r="Q15" s="207"/>
      <c r="R15" s="110"/>
      <c r="S15" s="110"/>
      <c r="T15" s="110"/>
      <c r="U15" s="110"/>
      <c r="V15" s="110"/>
    </row>
    <row r="16" spans="1:22" ht="22.5" customHeight="1" x14ac:dyDescent="0.25">
      <c r="A16" s="40">
        <v>8</v>
      </c>
      <c r="B16" s="165"/>
      <c r="C16" s="206"/>
      <c r="D16" s="207"/>
      <c r="E16" s="211" t="s">
        <v>382</v>
      </c>
      <c r="F16" s="212"/>
      <c r="G16" s="212"/>
      <c r="H16" s="213"/>
      <c r="I16" s="43" t="s">
        <v>287</v>
      </c>
      <c r="J16" s="44"/>
      <c r="K16" s="54" t="s">
        <v>288</v>
      </c>
      <c r="L16" s="66" t="s">
        <v>288</v>
      </c>
      <c r="M16" s="177">
        <f>M19</f>
        <v>13.51</v>
      </c>
      <c r="N16" s="110"/>
      <c r="O16" s="110"/>
      <c r="P16" s="206"/>
      <c r="Q16" s="207"/>
      <c r="R16" s="110"/>
      <c r="S16" s="110"/>
      <c r="T16" s="110"/>
      <c r="U16" s="110"/>
      <c r="V16" s="110"/>
    </row>
    <row r="17" spans="1:24" ht="22.5" customHeight="1" x14ac:dyDescent="0.25">
      <c r="A17" s="40">
        <v>9</v>
      </c>
      <c r="B17" s="165"/>
      <c r="C17" s="206"/>
      <c r="D17" s="207"/>
      <c r="E17" s="208" t="s">
        <v>291</v>
      </c>
      <c r="F17" s="209"/>
      <c r="G17" s="209"/>
      <c r="H17" s="210"/>
      <c r="I17" s="43"/>
      <c r="J17" s="44"/>
      <c r="K17" s="54"/>
      <c r="L17" s="66"/>
      <c r="M17" s="66"/>
      <c r="N17" s="110"/>
      <c r="O17" s="110"/>
      <c r="P17" s="206"/>
      <c r="Q17" s="207"/>
      <c r="R17" s="110"/>
      <c r="S17" s="110"/>
      <c r="T17" s="110"/>
      <c r="U17" s="110"/>
      <c r="V17" s="110"/>
      <c r="X17" s="45"/>
    </row>
    <row r="18" spans="1:24" ht="22.5" customHeight="1" x14ac:dyDescent="0.25">
      <c r="A18" s="40">
        <v>10</v>
      </c>
      <c r="B18" s="165"/>
      <c r="C18" s="206"/>
      <c r="D18" s="207"/>
      <c r="E18" s="208"/>
      <c r="F18" s="209"/>
      <c r="G18" s="209"/>
      <c r="H18" s="210"/>
      <c r="I18" s="43"/>
      <c r="J18" s="44"/>
      <c r="K18" s="54"/>
      <c r="L18" s="66"/>
      <c r="M18" s="66"/>
      <c r="N18" s="110"/>
      <c r="O18" s="110"/>
      <c r="P18" s="206"/>
      <c r="Q18" s="207"/>
      <c r="R18" s="110"/>
      <c r="S18" s="110"/>
      <c r="T18" s="110"/>
      <c r="U18" s="110"/>
      <c r="V18" s="110"/>
    </row>
    <row r="19" spans="1:24" ht="22.5" customHeight="1" x14ac:dyDescent="0.25">
      <c r="A19" s="40">
        <v>11</v>
      </c>
      <c r="B19" s="165">
        <v>400</v>
      </c>
      <c r="C19" s="206"/>
      <c r="D19" s="207"/>
      <c r="E19" s="208" t="s">
        <v>285</v>
      </c>
      <c r="F19" s="209"/>
      <c r="G19" s="209"/>
      <c r="H19" s="210"/>
      <c r="I19" s="43" t="s">
        <v>37</v>
      </c>
      <c r="J19" s="44"/>
      <c r="K19" s="54">
        <v>1</v>
      </c>
      <c r="L19" s="66" t="s">
        <v>355</v>
      </c>
      <c r="M19" s="66">
        <v>13.51</v>
      </c>
      <c r="N19" s="110"/>
      <c r="O19" s="110"/>
      <c r="P19" s="206"/>
      <c r="Q19" s="207"/>
      <c r="R19" s="110"/>
      <c r="S19" s="110"/>
      <c r="T19" s="110"/>
      <c r="U19" s="110"/>
      <c r="V19" s="110"/>
    </row>
    <row r="20" spans="1:24" ht="22.5" customHeight="1" x14ac:dyDescent="0.25">
      <c r="A20" s="40">
        <v>12</v>
      </c>
      <c r="B20" s="124"/>
      <c r="C20" s="206"/>
      <c r="D20" s="207"/>
      <c r="E20" s="208"/>
      <c r="F20" s="209"/>
      <c r="G20" s="209"/>
      <c r="H20" s="210"/>
      <c r="I20" s="43"/>
      <c r="J20" s="44"/>
      <c r="K20" s="54"/>
      <c r="L20" s="66"/>
      <c r="M20" s="66"/>
      <c r="N20" s="110"/>
      <c r="O20" s="110"/>
      <c r="P20" s="206"/>
      <c r="Q20" s="207"/>
      <c r="R20" s="110"/>
      <c r="S20" s="110"/>
      <c r="T20" s="110"/>
      <c r="U20" s="110"/>
      <c r="V20" s="110"/>
    </row>
    <row r="21" spans="1:24" ht="22.5" customHeight="1" x14ac:dyDescent="0.25">
      <c r="A21" s="40">
        <v>13</v>
      </c>
      <c r="B21" s="110"/>
      <c r="C21" s="206"/>
      <c r="D21" s="207"/>
      <c r="E21" s="208"/>
      <c r="F21" s="209"/>
      <c r="G21" s="209"/>
      <c r="H21" s="210"/>
      <c r="I21" s="43"/>
      <c r="J21" s="44"/>
      <c r="K21" s="54"/>
      <c r="L21" s="66"/>
      <c r="M21" s="66"/>
      <c r="N21" s="110"/>
      <c r="O21" s="110"/>
      <c r="P21" s="216"/>
      <c r="Q21" s="216"/>
      <c r="R21" s="110"/>
      <c r="S21" s="110"/>
      <c r="T21" s="110"/>
      <c r="U21" s="110"/>
      <c r="V21" s="110"/>
    </row>
    <row r="22" spans="1:24" ht="22.5" customHeight="1" x14ac:dyDescent="0.25">
      <c r="A22" s="40">
        <v>14</v>
      </c>
      <c r="B22" s="110"/>
      <c r="C22" s="206"/>
      <c r="D22" s="207"/>
      <c r="E22" s="208"/>
      <c r="F22" s="209"/>
      <c r="G22" s="209"/>
      <c r="H22" s="210"/>
      <c r="I22" s="43"/>
      <c r="J22" s="44"/>
      <c r="K22" s="54"/>
      <c r="L22" s="66"/>
      <c r="M22" s="66"/>
      <c r="N22" s="66"/>
      <c r="O22" s="110"/>
      <c r="P22" s="216"/>
      <c r="Q22" s="216"/>
      <c r="R22" s="110"/>
      <c r="S22" s="110"/>
      <c r="T22" s="110"/>
      <c r="U22" s="110"/>
      <c r="V22" s="110"/>
    </row>
    <row r="23" spans="1:24" ht="22.5" customHeight="1" x14ac:dyDescent="0.25">
      <c r="A23" s="40">
        <v>15</v>
      </c>
      <c r="B23" s="110"/>
      <c r="C23" s="206"/>
      <c r="D23" s="207"/>
      <c r="E23" s="208"/>
      <c r="F23" s="209"/>
      <c r="G23" s="209"/>
      <c r="H23" s="210"/>
      <c r="I23" s="43"/>
      <c r="J23" s="44"/>
      <c r="K23" s="54"/>
      <c r="L23" s="66"/>
      <c r="M23" s="66"/>
      <c r="N23" s="66"/>
      <c r="O23" s="110"/>
      <c r="P23" s="216"/>
      <c r="Q23" s="216"/>
      <c r="R23" s="110"/>
      <c r="S23" s="110"/>
      <c r="T23" s="110"/>
      <c r="U23" s="110"/>
      <c r="V23" s="110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46"/>
      <c r="J24" s="141"/>
      <c r="K24" s="55"/>
      <c r="L24" s="130"/>
      <c r="M24" s="130"/>
      <c r="N24" s="66"/>
      <c r="O24" s="104"/>
      <c r="P24" s="217"/>
      <c r="Q24" s="217"/>
      <c r="R24" s="104"/>
      <c r="S24" s="104"/>
      <c r="T24" s="104"/>
      <c r="U24" s="104"/>
      <c r="V24" s="10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16:D16"/>
    <mergeCell ref="E16:H16"/>
    <mergeCell ref="P16:Q16"/>
    <mergeCell ref="C17:D17"/>
    <mergeCell ref="E17:H17"/>
    <mergeCell ref="P17:Q17"/>
    <mergeCell ref="C14:D14"/>
    <mergeCell ref="E14:H14"/>
    <mergeCell ref="P14:Q14"/>
    <mergeCell ref="C15:D15"/>
    <mergeCell ref="E15:H15"/>
    <mergeCell ref="P15:Q15"/>
    <mergeCell ref="C12:D12"/>
    <mergeCell ref="E12:H12"/>
    <mergeCell ref="P12:Q12"/>
    <mergeCell ref="C13:D13"/>
    <mergeCell ref="E13:H13"/>
    <mergeCell ref="P13:Q13"/>
    <mergeCell ref="C10:D10"/>
    <mergeCell ref="E10:H10"/>
    <mergeCell ref="P10:Q10"/>
    <mergeCell ref="C11:D11"/>
    <mergeCell ref="E11:H11"/>
    <mergeCell ref="P11:Q11"/>
    <mergeCell ref="A8:C8"/>
    <mergeCell ref="I8:K8"/>
    <mergeCell ref="M8:Q8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R19" sqref="R1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57">
        <v>1</v>
      </c>
      <c r="B7" s="57">
        <v>2</v>
      </c>
      <c r="C7" s="198">
        <v>3</v>
      </c>
      <c r="D7" s="198"/>
      <c r="E7" s="198">
        <v>4</v>
      </c>
      <c r="F7" s="198"/>
      <c r="G7" s="198"/>
      <c r="H7" s="198"/>
      <c r="I7" s="57">
        <v>5</v>
      </c>
      <c r="J7" s="198">
        <v>6</v>
      </c>
      <c r="K7" s="198"/>
      <c r="L7" s="57">
        <v>7</v>
      </c>
      <c r="M7" s="57">
        <v>8</v>
      </c>
      <c r="N7" s="198">
        <v>9</v>
      </c>
      <c r="O7" s="198"/>
      <c r="P7" s="198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57"/>
      <c r="M8" s="198"/>
      <c r="N8" s="198"/>
      <c r="O8" s="198"/>
      <c r="P8" s="198"/>
      <c r="Q8" s="198"/>
      <c r="R8" s="57"/>
      <c r="S8" s="57"/>
      <c r="T8" s="57"/>
      <c r="U8" s="57"/>
      <c r="V8" s="57"/>
    </row>
    <row r="9" spans="1:22" x14ac:dyDescent="0.25">
      <c r="A9" s="39">
        <v>1</v>
      </c>
      <c r="B9" s="60"/>
      <c r="C9" s="200"/>
      <c r="D9" s="200"/>
      <c r="E9" s="224"/>
      <c r="F9" s="225"/>
      <c r="G9" s="225"/>
      <c r="H9" s="226"/>
      <c r="I9" s="204"/>
      <c r="J9" s="204"/>
      <c r="K9" s="56"/>
      <c r="L9" s="65"/>
      <c r="M9" s="205"/>
      <c r="N9" s="205"/>
      <c r="O9" s="60"/>
      <c r="P9" s="200"/>
      <c r="Q9" s="200"/>
      <c r="R9" s="60"/>
      <c r="S9" s="60"/>
      <c r="T9" s="60"/>
      <c r="U9" s="60"/>
      <c r="V9" s="60"/>
    </row>
    <row r="10" spans="1:22" ht="22.5" customHeight="1" x14ac:dyDescent="0.25">
      <c r="A10" s="40">
        <v>2</v>
      </c>
      <c r="B10" s="62"/>
      <c r="C10" s="206"/>
      <c r="D10" s="207"/>
      <c r="E10" s="211" t="s">
        <v>78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8">
        <f>M12+M13+M14+M15+M16+M17+M18+M19+M20+M21+M22+M23+M24+'4'!$M$10+'4'!$M$11+'4'!$M$12+'4'!$M$13+'4'!$M$14+'4'!$M$15+'4'!$M$16+'4'!$M$17+'4'!$M$18+'4'!$M$19+'4'!$M$20+'4'!$M$21+'4'!$M$22+'4'!$M$23+'4'!$M$24+'5'!$M$10+'5'!$M$11+'5'!$M$12+'5'!$M$13</f>
        <v>298.39803999999998</v>
      </c>
      <c r="N10" s="70"/>
      <c r="O10" s="62"/>
      <c r="P10" s="206"/>
      <c r="Q10" s="207"/>
      <c r="R10" s="62"/>
      <c r="S10" s="62"/>
      <c r="T10" s="62"/>
      <c r="U10" s="62"/>
      <c r="V10" s="62"/>
    </row>
    <row r="11" spans="1:22" ht="22.5" customHeight="1" x14ac:dyDescent="0.25">
      <c r="A11" s="40">
        <v>3</v>
      </c>
      <c r="B11" s="62"/>
      <c r="C11" s="206"/>
      <c r="D11" s="207"/>
      <c r="E11" s="208" t="s">
        <v>77</v>
      </c>
      <c r="F11" s="209"/>
      <c r="G11" s="209"/>
      <c r="H11" s="210"/>
      <c r="I11" s="58"/>
      <c r="J11" s="61"/>
      <c r="K11" s="54"/>
      <c r="L11" s="66"/>
      <c r="M11" s="66"/>
      <c r="N11" s="66"/>
      <c r="O11" s="62"/>
      <c r="P11" s="206"/>
      <c r="Q11" s="207"/>
      <c r="R11" s="62"/>
      <c r="S11" s="62"/>
      <c r="T11" s="62"/>
      <c r="U11" s="62"/>
      <c r="V11" s="62"/>
    </row>
    <row r="12" spans="1:22" ht="22.5" customHeight="1" x14ac:dyDescent="0.25">
      <c r="A12" s="40">
        <v>4</v>
      </c>
      <c r="B12" s="160">
        <v>9</v>
      </c>
      <c r="C12" s="206"/>
      <c r="D12" s="207"/>
      <c r="E12" s="208" t="s">
        <v>462</v>
      </c>
      <c r="F12" s="209"/>
      <c r="G12" s="209"/>
      <c r="H12" s="210"/>
      <c r="I12" s="157">
        <v>796</v>
      </c>
      <c r="J12" s="163"/>
      <c r="K12" s="54">
        <v>2</v>
      </c>
      <c r="L12" s="66">
        <v>0.22700000000000001</v>
      </c>
      <c r="M12" s="66">
        <f>K12*L12</f>
        <v>0.45400000000000001</v>
      </c>
      <c r="N12" s="66"/>
      <c r="O12" s="62"/>
      <c r="P12" s="206"/>
      <c r="Q12" s="207"/>
      <c r="R12" s="62"/>
      <c r="S12" s="62"/>
      <c r="T12" s="62"/>
      <c r="U12" s="62"/>
      <c r="V12" s="62"/>
    </row>
    <row r="13" spans="1:22" ht="22.5" customHeight="1" x14ac:dyDescent="0.25">
      <c r="A13" s="40">
        <v>5</v>
      </c>
      <c r="B13" s="62">
        <v>10</v>
      </c>
      <c r="C13" s="206"/>
      <c r="D13" s="207"/>
      <c r="E13" s="208" t="s">
        <v>39</v>
      </c>
      <c r="F13" s="209"/>
      <c r="G13" s="209"/>
      <c r="H13" s="210"/>
      <c r="I13" s="74">
        <v>796</v>
      </c>
      <c r="J13" s="80"/>
      <c r="K13" s="54">
        <v>18</v>
      </c>
      <c r="L13" s="66">
        <v>0.29299999999999998</v>
      </c>
      <c r="M13" s="66">
        <f>K13*L13</f>
        <v>5.274</v>
      </c>
      <c r="N13" s="66"/>
      <c r="O13" s="62"/>
      <c r="P13" s="206"/>
      <c r="Q13" s="207"/>
      <c r="R13" s="62"/>
      <c r="S13" s="62"/>
      <c r="T13" s="62"/>
      <c r="U13" s="62"/>
      <c r="V13" s="62"/>
    </row>
    <row r="14" spans="1:22" ht="22.5" customHeight="1" x14ac:dyDescent="0.25">
      <c r="A14" s="40">
        <v>6</v>
      </c>
      <c r="B14" s="124">
        <v>12</v>
      </c>
      <c r="C14" s="206"/>
      <c r="D14" s="207"/>
      <c r="E14" s="208" t="s">
        <v>97</v>
      </c>
      <c r="F14" s="209"/>
      <c r="G14" s="209"/>
      <c r="H14" s="210"/>
      <c r="I14" s="122" t="s">
        <v>37</v>
      </c>
      <c r="J14" s="80"/>
      <c r="K14" s="54">
        <v>8</v>
      </c>
      <c r="L14" s="66">
        <v>0.35</v>
      </c>
      <c r="M14" s="66">
        <f t="shared" ref="M14:M22" si="0">K14*L14</f>
        <v>2.8</v>
      </c>
      <c r="N14" s="103"/>
      <c r="O14" s="62"/>
      <c r="P14" s="206"/>
      <c r="Q14" s="207"/>
      <c r="R14" s="62"/>
      <c r="S14" s="62"/>
      <c r="T14" s="62"/>
      <c r="U14" s="62"/>
      <c r="V14" s="62"/>
    </row>
    <row r="15" spans="1:22" ht="22.5" customHeight="1" x14ac:dyDescent="0.25">
      <c r="A15" s="40">
        <v>7</v>
      </c>
      <c r="B15" s="124">
        <v>13</v>
      </c>
      <c r="C15" s="206"/>
      <c r="D15" s="207"/>
      <c r="E15" s="208" t="s">
        <v>98</v>
      </c>
      <c r="F15" s="209"/>
      <c r="G15" s="209"/>
      <c r="H15" s="210"/>
      <c r="I15" s="122" t="s">
        <v>37</v>
      </c>
      <c r="J15" s="80"/>
      <c r="K15" s="54">
        <v>3</v>
      </c>
      <c r="L15" s="66">
        <v>0.43</v>
      </c>
      <c r="M15" s="66">
        <f t="shared" si="0"/>
        <v>1.29</v>
      </c>
      <c r="N15" s="103">
        <v>1170</v>
      </c>
      <c r="O15" s="62"/>
      <c r="P15" s="206"/>
      <c r="Q15" s="207"/>
      <c r="R15" s="62"/>
      <c r="S15" s="62"/>
      <c r="T15" s="62"/>
      <c r="U15" s="62"/>
      <c r="V15" s="62"/>
    </row>
    <row r="16" spans="1:22" ht="22.5" customHeight="1" x14ac:dyDescent="0.25">
      <c r="A16" s="40">
        <v>8</v>
      </c>
      <c r="B16" s="124">
        <v>14</v>
      </c>
      <c r="C16" s="206"/>
      <c r="D16" s="207"/>
      <c r="E16" s="208" t="s">
        <v>101</v>
      </c>
      <c r="F16" s="209"/>
      <c r="G16" s="209"/>
      <c r="H16" s="210"/>
      <c r="I16" s="122" t="s">
        <v>37</v>
      </c>
      <c r="J16" s="80"/>
      <c r="K16" s="54">
        <v>1</v>
      </c>
      <c r="L16" s="114" t="s">
        <v>288</v>
      </c>
      <c r="M16" s="114">
        <v>0.51</v>
      </c>
      <c r="N16" s="103"/>
      <c r="O16" s="62"/>
      <c r="P16" s="206"/>
      <c r="Q16" s="207"/>
      <c r="R16" s="62"/>
      <c r="S16" s="62"/>
      <c r="T16" s="62"/>
      <c r="U16" s="62"/>
      <c r="V16" s="62"/>
    </row>
    <row r="17" spans="1:24" ht="22.5" customHeight="1" x14ac:dyDescent="0.25">
      <c r="A17" s="40">
        <v>9</v>
      </c>
      <c r="B17" s="124">
        <v>15</v>
      </c>
      <c r="C17" s="206"/>
      <c r="D17" s="207"/>
      <c r="E17" s="208" t="s">
        <v>40</v>
      </c>
      <c r="F17" s="209"/>
      <c r="G17" s="209"/>
      <c r="H17" s="210"/>
      <c r="I17" s="122" t="s">
        <v>37</v>
      </c>
      <c r="J17" s="80"/>
      <c r="K17" s="54">
        <v>90</v>
      </c>
      <c r="L17" s="66">
        <v>0.62</v>
      </c>
      <c r="M17" s="66">
        <f t="shared" si="0"/>
        <v>55.8</v>
      </c>
      <c r="N17" s="103"/>
      <c r="O17" s="62"/>
      <c r="P17" s="206"/>
      <c r="Q17" s="207"/>
      <c r="R17" s="62"/>
      <c r="S17" s="62"/>
      <c r="T17" s="62"/>
      <c r="U17" s="62"/>
      <c r="V17" s="62"/>
      <c r="X17" s="45"/>
    </row>
    <row r="18" spans="1:24" ht="22.5" customHeight="1" x14ac:dyDescent="0.25">
      <c r="A18" s="40">
        <v>10</v>
      </c>
      <c r="B18" s="124">
        <v>16</v>
      </c>
      <c r="C18" s="206"/>
      <c r="D18" s="207"/>
      <c r="E18" s="208" t="s">
        <v>99</v>
      </c>
      <c r="F18" s="209"/>
      <c r="G18" s="209"/>
      <c r="H18" s="210"/>
      <c r="I18" s="122" t="s">
        <v>37</v>
      </c>
      <c r="J18" s="80"/>
      <c r="K18" s="54">
        <v>2</v>
      </c>
      <c r="L18" s="66">
        <v>1.07</v>
      </c>
      <c r="M18" s="66">
        <f t="shared" si="0"/>
        <v>2.14</v>
      </c>
      <c r="N18" s="103">
        <v>850</v>
      </c>
      <c r="O18" s="62"/>
      <c r="P18" s="206"/>
      <c r="Q18" s="207"/>
      <c r="R18" s="62"/>
      <c r="S18" s="62"/>
      <c r="T18" s="62"/>
      <c r="U18" s="62"/>
      <c r="V18" s="62"/>
    </row>
    <row r="19" spans="1:24" ht="22.5" customHeight="1" x14ac:dyDescent="0.25">
      <c r="A19" s="40">
        <v>11</v>
      </c>
      <c r="B19" s="124">
        <v>17</v>
      </c>
      <c r="C19" s="206"/>
      <c r="D19" s="207"/>
      <c r="E19" s="208" t="s">
        <v>100</v>
      </c>
      <c r="F19" s="209"/>
      <c r="G19" s="209"/>
      <c r="H19" s="210"/>
      <c r="I19" s="122" t="s">
        <v>37</v>
      </c>
      <c r="J19" s="80"/>
      <c r="K19" s="54">
        <v>3</v>
      </c>
      <c r="L19" s="66">
        <v>1.01</v>
      </c>
      <c r="M19" s="66">
        <f t="shared" si="0"/>
        <v>3.0300000000000002</v>
      </c>
      <c r="N19" s="103"/>
      <c r="O19" s="62"/>
      <c r="P19" s="206"/>
      <c r="Q19" s="207"/>
      <c r="R19" s="62"/>
      <c r="S19" s="62"/>
      <c r="T19" s="62"/>
      <c r="U19" s="62"/>
      <c r="V19" s="62"/>
    </row>
    <row r="20" spans="1:24" ht="22.5" customHeight="1" x14ac:dyDescent="0.25">
      <c r="A20" s="40">
        <v>12</v>
      </c>
      <c r="B20" s="124">
        <v>18</v>
      </c>
      <c r="C20" s="206"/>
      <c r="D20" s="207"/>
      <c r="E20" s="208" t="s">
        <v>356</v>
      </c>
      <c r="F20" s="209"/>
      <c r="G20" s="209"/>
      <c r="H20" s="210"/>
      <c r="I20" s="122" t="s">
        <v>37</v>
      </c>
      <c r="J20" s="80"/>
      <c r="K20" s="54">
        <v>5</v>
      </c>
      <c r="L20" s="66">
        <v>0.24099999999999999</v>
      </c>
      <c r="M20" s="66">
        <f t="shared" si="0"/>
        <v>1.2050000000000001</v>
      </c>
      <c r="N20" s="103"/>
      <c r="O20" s="62"/>
      <c r="P20" s="206"/>
      <c r="Q20" s="207"/>
      <c r="R20" s="62"/>
      <c r="S20" s="62"/>
      <c r="T20" s="62"/>
      <c r="U20" s="62"/>
      <c r="V20" s="62"/>
    </row>
    <row r="21" spans="1:24" ht="22.5" customHeight="1" x14ac:dyDescent="0.25">
      <c r="A21" s="40">
        <v>13</v>
      </c>
      <c r="B21" s="124"/>
      <c r="C21" s="206"/>
      <c r="D21" s="207"/>
      <c r="E21" s="208"/>
      <c r="F21" s="209"/>
      <c r="G21" s="209"/>
      <c r="H21" s="210"/>
      <c r="I21" s="122"/>
      <c r="J21" s="80"/>
      <c r="K21" s="54"/>
      <c r="L21" s="66"/>
      <c r="M21" s="66"/>
      <c r="N21" s="103">
        <v>1176</v>
      </c>
      <c r="O21" s="62"/>
      <c r="P21" s="216"/>
      <c r="Q21" s="216"/>
      <c r="R21" s="62"/>
      <c r="S21" s="62"/>
      <c r="T21" s="62"/>
      <c r="U21" s="62"/>
      <c r="V21" s="62"/>
    </row>
    <row r="22" spans="1:24" ht="22.5" customHeight="1" x14ac:dyDescent="0.25">
      <c r="A22" s="40">
        <v>14</v>
      </c>
      <c r="B22" s="124">
        <v>20</v>
      </c>
      <c r="C22" s="206"/>
      <c r="D22" s="207"/>
      <c r="E22" s="208" t="s">
        <v>437</v>
      </c>
      <c r="F22" s="209"/>
      <c r="G22" s="209"/>
      <c r="H22" s="210"/>
      <c r="I22" s="122">
        <v>796</v>
      </c>
      <c r="J22" s="80"/>
      <c r="K22" s="54">
        <v>2</v>
      </c>
      <c r="L22" s="66">
        <v>0.16</v>
      </c>
      <c r="M22" s="66">
        <f t="shared" si="0"/>
        <v>0.32</v>
      </c>
      <c r="N22" s="103"/>
      <c r="O22" s="62"/>
      <c r="P22" s="216"/>
      <c r="Q22" s="216"/>
      <c r="R22" s="62"/>
      <c r="S22" s="62"/>
      <c r="T22" s="62"/>
      <c r="U22" s="62"/>
      <c r="V22" s="62"/>
    </row>
    <row r="23" spans="1:24" ht="22.5" customHeight="1" x14ac:dyDescent="0.25">
      <c r="A23" s="40">
        <v>15</v>
      </c>
      <c r="B23" s="103"/>
      <c r="C23" s="206"/>
      <c r="D23" s="207"/>
      <c r="E23" s="208"/>
      <c r="F23" s="209"/>
      <c r="G23" s="209"/>
      <c r="H23" s="210"/>
      <c r="I23" s="101"/>
      <c r="J23" s="80"/>
      <c r="K23" s="54"/>
      <c r="L23" s="66"/>
      <c r="M23" s="66"/>
      <c r="N23" s="103"/>
      <c r="O23" s="62"/>
      <c r="P23" s="216"/>
      <c r="Q23" s="216"/>
      <c r="R23" s="62"/>
      <c r="S23" s="62"/>
      <c r="T23" s="62"/>
      <c r="U23" s="62"/>
      <c r="V23" s="62"/>
    </row>
    <row r="24" spans="1:24" ht="22.5" customHeight="1" thickBot="1" x14ac:dyDescent="0.3">
      <c r="A24" s="41">
        <v>16</v>
      </c>
      <c r="B24" s="128"/>
      <c r="C24" s="217"/>
      <c r="D24" s="217"/>
      <c r="E24" s="218"/>
      <c r="F24" s="219"/>
      <c r="G24" s="219"/>
      <c r="H24" s="220"/>
      <c r="I24" s="46"/>
      <c r="J24" s="44"/>
      <c r="K24" s="55"/>
      <c r="L24" s="72"/>
      <c r="M24" s="221"/>
      <c r="N24" s="221"/>
      <c r="O24" s="63"/>
      <c r="P24" s="217"/>
      <c r="Q24" s="217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Q25" sqref="Q25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/>
      <c r="C9" s="200"/>
      <c r="D9" s="200"/>
      <c r="E9" s="211" t="s">
        <v>286</v>
      </c>
      <c r="F9" s="212"/>
      <c r="G9" s="212"/>
      <c r="H9" s="213"/>
      <c r="I9" s="204">
        <v>166</v>
      </c>
      <c r="J9" s="204"/>
      <c r="K9" s="56" t="s">
        <v>288</v>
      </c>
      <c r="L9" s="94" t="s">
        <v>288</v>
      </c>
      <c r="M9" s="231">
        <f>M11+M12+M13+M14+M15+M16+M17+M18+M19+M20</f>
        <v>177.24899999999997</v>
      </c>
      <c r="N9" s="231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97"/>
      <c r="C10" s="206"/>
      <c r="D10" s="207"/>
      <c r="E10" s="208" t="s">
        <v>289</v>
      </c>
      <c r="F10" s="209"/>
      <c r="G10" s="209"/>
      <c r="H10" s="210"/>
      <c r="I10" s="43"/>
      <c r="J10" s="44"/>
      <c r="K10" s="54"/>
      <c r="L10" s="66"/>
      <c r="M10" s="177"/>
      <c r="N10" s="97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65">
        <v>405</v>
      </c>
      <c r="C11" s="206"/>
      <c r="D11" s="207"/>
      <c r="E11" s="208" t="s">
        <v>492</v>
      </c>
      <c r="F11" s="209"/>
      <c r="G11" s="209"/>
      <c r="H11" s="210"/>
      <c r="I11" s="43" t="s">
        <v>37</v>
      </c>
      <c r="J11" s="44"/>
      <c r="K11" s="54">
        <v>1</v>
      </c>
      <c r="L11" s="66" t="s">
        <v>288</v>
      </c>
      <c r="M11" s="66">
        <v>3.92</v>
      </c>
      <c r="N11" s="97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65">
        <v>406</v>
      </c>
      <c r="C12" s="206"/>
      <c r="D12" s="207"/>
      <c r="E12" s="208" t="s">
        <v>493</v>
      </c>
      <c r="F12" s="209"/>
      <c r="G12" s="209"/>
      <c r="H12" s="210"/>
      <c r="I12" s="43" t="s">
        <v>37</v>
      </c>
      <c r="J12" s="44"/>
      <c r="K12" s="54">
        <v>1</v>
      </c>
      <c r="L12" s="66" t="s">
        <v>288</v>
      </c>
      <c r="M12" s="66">
        <v>4.056</v>
      </c>
      <c r="N12" s="97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165">
        <v>407</v>
      </c>
      <c r="C13" s="206"/>
      <c r="D13" s="207"/>
      <c r="E13" s="208" t="s">
        <v>293</v>
      </c>
      <c r="F13" s="209"/>
      <c r="G13" s="209"/>
      <c r="H13" s="210"/>
      <c r="I13" s="43" t="s">
        <v>37</v>
      </c>
      <c r="J13" s="44"/>
      <c r="K13" s="54">
        <v>2</v>
      </c>
      <c r="L13" s="66">
        <v>3.38</v>
      </c>
      <c r="M13" s="66">
        <f>K13*L13</f>
        <v>6.76</v>
      </c>
      <c r="N13" s="97"/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65">
        <v>408</v>
      </c>
      <c r="C14" s="206"/>
      <c r="D14" s="207"/>
      <c r="E14" s="208" t="s">
        <v>494</v>
      </c>
      <c r="F14" s="214"/>
      <c r="G14" s="214"/>
      <c r="H14" s="215"/>
      <c r="I14" s="43" t="s">
        <v>37</v>
      </c>
      <c r="J14" s="44"/>
      <c r="K14" s="54">
        <v>1</v>
      </c>
      <c r="L14" s="66" t="s">
        <v>288</v>
      </c>
      <c r="M14" s="66">
        <v>1.9870000000000001</v>
      </c>
      <c r="N14" s="97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65">
        <v>409</v>
      </c>
      <c r="C15" s="206"/>
      <c r="D15" s="207"/>
      <c r="E15" s="208" t="s">
        <v>495</v>
      </c>
      <c r="F15" s="209"/>
      <c r="G15" s="209"/>
      <c r="H15" s="210"/>
      <c r="I15" s="43" t="s">
        <v>37</v>
      </c>
      <c r="J15" s="44"/>
      <c r="K15" s="54">
        <v>1</v>
      </c>
      <c r="L15" s="66" t="s">
        <v>288</v>
      </c>
      <c r="M15" s="66">
        <v>3.9740000000000002</v>
      </c>
      <c r="N15" s="97"/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65">
        <v>410</v>
      </c>
      <c r="C16" s="206"/>
      <c r="D16" s="207"/>
      <c r="E16" s="208" t="s">
        <v>292</v>
      </c>
      <c r="F16" s="209"/>
      <c r="G16" s="209"/>
      <c r="H16" s="210"/>
      <c r="I16" s="43" t="s">
        <v>37</v>
      </c>
      <c r="J16" s="44"/>
      <c r="K16" s="54">
        <v>7</v>
      </c>
      <c r="L16" s="66">
        <v>4.0149999999999997</v>
      </c>
      <c r="M16" s="66">
        <f>K16*L16</f>
        <v>28.104999999999997</v>
      </c>
      <c r="N16" s="97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65">
        <v>411</v>
      </c>
      <c r="C17" s="206"/>
      <c r="D17" s="207"/>
      <c r="E17" s="208" t="s">
        <v>496</v>
      </c>
      <c r="F17" s="209"/>
      <c r="G17" s="209"/>
      <c r="H17" s="210"/>
      <c r="I17" s="43" t="s">
        <v>37</v>
      </c>
      <c r="J17" s="44"/>
      <c r="K17" s="54">
        <v>3</v>
      </c>
      <c r="L17" s="66">
        <v>3.3319999999999999</v>
      </c>
      <c r="M17" s="66">
        <f>K17*L17</f>
        <v>9.9959999999999987</v>
      </c>
      <c r="N17" s="97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65">
        <v>413</v>
      </c>
      <c r="C18" s="206"/>
      <c r="D18" s="207"/>
      <c r="E18" s="208" t="s">
        <v>435</v>
      </c>
      <c r="F18" s="209"/>
      <c r="G18" s="209"/>
      <c r="H18" s="210"/>
      <c r="I18" s="43" t="s">
        <v>37</v>
      </c>
      <c r="J18" s="44"/>
      <c r="K18" s="54">
        <v>1</v>
      </c>
      <c r="L18" s="66" t="s">
        <v>288</v>
      </c>
      <c r="M18" s="66">
        <v>1.9530000000000001</v>
      </c>
      <c r="N18" s="97"/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65">
        <v>414</v>
      </c>
      <c r="C19" s="206"/>
      <c r="D19" s="207"/>
      <c r="E19" s="208" t="s">
        <v>497</v>
      </c>
      <c r="F19" s="209"/>
      <c r="G19" s="209"/>
      <c r="H19" s="210"/>
      <c r="I19" s="43" t="s">
        <v>37</v>
      </c>
      <c r="J19" s="44"/>
      <c r="K19" s="54">
        <v>9</v>
      </c>
      <c r="L19" s="66">
        <v>4.0220000000000002</v>
      </c>
      <c r="M19" s="66">
        <f>K19*L19</f>
        <v>36.198</v>
      </c>
      <c r="N19" s="97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65">
        <v>415</v>
      </c>
      <c r="C20" s="206"/>
      <c r="D20" s="207"/>
      <c r="E20" s="208" t="s">
        <v>292</v>
      </c>
      <c r="F20" s="209"/>
      <c r="G20" s="209"/>
      <c r="H20" s="210"/>
      <c r="I20" s="43" t="s">
        <v>37</v>
      </c>
      <c r="J20" s="44"/>
      <c r="K20" s="54">
        <v>20</v>
      </c>
      <c r="L20" s="66">
        <v>4.0149999999999997</v>
      </c>
      <c r="M20" s="66">
        <f>K20*L20</f>
        <v>80.3</v>
      </c>
      <c r="N20" s="97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65"/>
      <c r="C21" s="206"/>
      <c r="D21" s="207"/>
      <c r="E21" s="211" t="s">
        <v>294</v>
      </c>
      <c r="F21" s="212"/>
      <c r="G21" s="212"/>
      <c r="H21" s="213"/>
      <c r="I21" s="43" t="s">
        <v>287</v>
      </c>
      <c r="J21" s="44"/>
      <c r="K21" s="54" t="s">
        <v>288</v>
      </c>
      <c r="L21" s="66" t="s">
        <v>288</v>
      </c>
      <c r="M21" s="177">
        <f>M23+M24</f>
        <v>47.239999999999995</v>
      </c>
      <c r="N21" s="97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65"/>
      <c r="C22" s="206"/>
      <c r="D22" s="207"/>
      <c r="E22" s="208" t="s">
        <v>289</v>
      </c>
      <c r="F22" s="209"/>
      <c r="G22" s="209"/>
      <c r="H22" s="210"/>
      <c r="I22" s="43"/>
      <c r="J22" s="44"/>
      <c r="K22" s="54"/>
      <c r="L22" s="66"/>
      <c r="M22" s="66"/>
      <c r="N22" s="66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65">
        <v>412</v>
      </c>
      <c r="C23" s="206"/>
      <c r="D23" s="207"/>
      <c r="E23" s="208" t="s">
        <v>295</v>
      </c>
      <c r="F23" s="209"/>
      <c r="G23" s="209"/>
      <c r="H23" s="210"/>
      <c r="I23" s="43" t="s">
        <v>37</v>
      </c>
      <c r="J23" s="44"/>
      <c r="K23" s="54">
        <v>2</v>
      </c>
      <c r="L23" s="66">
        <v>15.77</v>
      </c>
      <c r="M23" s="66">
        <f>K23*L23</f>
        <v>31.54</v>
      </c>
      <c r="N23" s="66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66">
        <v>416</v>
      </c>
      <c r="C24" s="227"/>
      <c r="D24" s="228"/>
      <c r="E24" s="218" t="s">
        <v>498</v>
      </c>
      <c r="F24" s="229"/>
      <c r="G24" s="229"/>
      <c r="H24" s="230"/>
      <c r="I24" s="46" t="s">
        <v>37</v>
      </c>
      <c r="J24" s="141"/>
      <c r="K24" s="55">
        <v>2</v>
      </c>
      <c r="L24" s="167">
        <v>7.85</v>
      </c>
      <c r="M24" s="167">
        <f>K24*L24</f>
        <v>15.7</v>
      </c>
      <c r="N24" s="66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57">
        <v>1</v>
      </c>
      <c r="B7" s="57">
        <v>2</v>
      </c>
      <c r="C7" s="198">
        <v>3</v>
      </c>
      <c r="D7" s="198"/>
      <c r="E7" s="198">
        <v>4</v>
      </c>
      <c r="F7" s="198"/>
      <c r="G7" s="198"/>
      <c r="H7" s="198"/>
      <c r="I7" s="57">
        <v>5</v>
      </c>
      <c r="J7" s="198">
        <v>6</v>
      </c>
      <c r="K7" s="198"/>
      <c r="L7" s="57">
        <v>7</v>
      </c>
      <c r="M7" s="57">
        <v>8</v>
      </c>
      <c r="N7" s="198">
        <v>9</v>
      </c>
      <c r="O7" s="198"/>
      <c r="P7" s="198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57"/>
      <c r="M8" s="198"/>
      <c r="N8" s="198"/>
      <c r="O8" s="198"/>
      <c r="P8" s="198"/>
      <c r="Q8" s="198"/>
      <c r="R8" s="57"/>
      <c r="S8" s="57"/>
      <c r="T8" s="57"/>
      <c r="U8" s="57"/>
      <c r="V8" s="57"/>
    </row>
    <row r="9" spans="1:22" x14ac:dyDescent="0.25">
      <c r="A9" s="39">
        <v>1</v>
      </c>
      <c r="B9" s="60"/>
      <c r="C9" s="200"/>
      <c r="D9" s="200"/>
      <c r="E9" s="201" t="s">
        <v>59</v>
      </c>
      <c r="F9" s="202"/>
      <c r="G9" s="202"/>
      <c r="H9" s="203"/>
      <c r="I9" s="204">
        <v>166</v>
      </c>
      <c r="J9" s="204"/>
      <c r="K9" s="56" t="s">
        <v>355</v>
      </c>
      <c r="L9" s="65" t="s">
        <v>355</v>
      </c>
      <c r="M9" s="253">
        <f>M11+M12+M13+M14+M15+M16+M17+M18+M19+M20+M21+M22+M23+M24+'32'!$M$10+'32'!$M$11+'32'!$M$12+'32'!$M$13+'32'!$M$14+'32'!$M$15+'32'!$M$16+'32'!$M$17+'32'!$M$18+'32'!$M$19+'32'!$M$20+'32'!$M$21+'32'!$M$22+'32'!$M$23+'32'!$M$24+'33'!$M$10+'33'!$M$11+'33'!$M$12+'33'!$M$13+'33'!$M$14+'33'!$M$15+'33'!$M$16+'33'!$M$17+'33'!$M$18+'33'!$M$19+'33'!$M$20+'33'!$M$21+'33'!$M$22+'33'!$M$23+'33'!$M$24+'34'!$M$10+'34'!$M$11+'34'!$M$12+'34'!$M$13+'34'!$M$14+'34'!$M$15+'34'!$M$16+'34'!$M$17+'34'!$M$18+'34'!$M$19+'34'!$M$20+'34'!$M$21+'34'!$M$22+'34'!$M$23+'34'!$M$24+'35'!$M$10+'35'!$M$11</f>
        <v>2179.3399999999997</v>
      </c>
      <c r="N9" s="253"/>
      <c r="O9" s="60"/>
      <c r="P9" s="205"/>
      <c r="Q9" s="205"/>
      <c r="R9" s="60"/>
      <c r="S9" s="60"/>
      <c r="T9" s="60"/>
      <c r="U9" s="60"/>
      <c r="V9" s="60"/>
    </row>
    <row r="10" spans="1:22" ht="22.5" customHeight="1" x14ac:dyDescent="0.25">
      <c r="A10" s="40">
        <v>2</v>
      </c>
      <c r="B10" s="62"/>
      <c r="C10" s="206"/>
      <c r="D10" s="207"/>
      <c r="E10" s="208"/>
      <c r="F10" s="209"/>
      <c r="G10" s="209"/>
      <c r="H10" s="210"/>
      <c r="I10" s="58"/>
      <c r="J10" s="59"/>
      <c r="K10" s="54"/>
      <c r="L10" s="66"/>
      <c r="M10" s="69"/>
      <c r="N10" s="70"/>
      <c r="O10" s="62"/>
      <c r="P10" s="206"/>
      <c r="Q10" s="207"/>
      <c r="R10" s="62"/>
      <c r="S10" s="62"/>
      <c r="T10" s="62"/>
      <c r="U10" s="62"/>
      <c r="V10" s="62"/>
    </row>
    <row r="11" spans="1:22" ht="22.5" customHeight="1" x14ac:dyDescent="0.25">
      <c r="A11" s="40">
        <v>3</v>
      </c>
      <c r="B11" s="62">
        <v>440</v>
      </c>
      <c r="C11" s="206" t="s">
        <v>301</v>
      </c>
      <c r="D11" s="207"/>
      <c r="E11" s="208" t="s">
        <v>300</v>
      </c>
      <c r="F11" s="209"/>
      <c r="G11" s="209"/>
      <c r="H11" s="210"/>
      <c r="I11" s="43" t="s">
        <v>37</v>
      </c>
      <c r="J11" s="44"/>
      <c r="K11" s="54">
        <v>7</v>
      </c>
      <c r="L11" s="66">
        <v>6.96</v>
      </c>
      <c r="M11" s="66">
        <f>K11*L11</f>
        <v>48.72</v>
      </c>
      <c r="N11" s="66"/>
      <c r="O11" s="62"/>
      <c r="P11" s="222"/>
      <c r="Q11" s="207"/>
      <c r="R11" s="62"/>
      <c r="S11" s="62"/>
      <c r="T11" s="62"/>
      <c r="U11" s="62"/>
      <c r="V11" s="62"/>
    </row>
    <row r="12" spans="1:22" ht="22.5" customHeight="1" x14ac:dyDescent="0.25">
      <c r="A12" s="40">
        <v>4</v>
      </c>
      <c r="B12" s="124">
        <v>441</v>
      </c>
      <c r="C12" s="206" t="s">
        <v>303</v>
      </c>
      <c r="D12" s="207"/>
      <c r="E12" s="208" t="s">
        <v>302</v>
      </c>
      <c r="F12" s="209"/>
      <c r="G12" s="209"/>
      <c r="H12" s="210"/>
      <c r="I12" s="43">
        <v>796</v>
      </c>
      <c r="J12" s="44"/>
      <c r="K12" s="54">
        <v>1</v>
      </c>
      <c r="L12" s="66" t="s">
        <v>355</v>
      </c>
      <c r="M12" s="66">
        <v>7.92</v>
      </c>
      <c r="N12" s="124"/>
      <c r="O12" s="62"/>
      <c r="P12" s="222"/>
      <c r="Q12" s="207"/>
      <c r="R12" s="62"/>
      <c r="S12" s="62"/>
      <c r="T12" s="62"/>
      <c r="U12" s="62"/>
      <c r="V12" s="62"/>
    </row>
    <row r="13" spans="1:22" ht="22.5" customHeight="1" x14ac:dyDescent="0.25">
      <c r="A13" s="40">
        <v>5</v>
      </c>
      <c r="B13" s="124">
        <v>442</v>
      </c>
      <c r="C13" s="206" t="s">
        <v>61</v>
      </c>
      <c r="D13" s="207"/>
      <c r="E13" s="208" t="s">
        <v>60</v>
      </c>
      <c r="F13" s="209"/>
      <c r="G13" s="209"/>
      <c r="H13" s="210"/>
      <c r="I13" s="43" t="s">
        <v>37</v>
      </c>
      <c r="J13" s="44"/>
      <c r="K13" s="54">
        <v>9</v>
      </c>
      <c r="L13" s="66">
        <v>8.41</v>
      </c>
      <c r="M13" s="66">
        <f>K13*L13</f>
        <v>75.69</v>
      </c>
      <c r="N13" s="124"/>
      <c r="O13" s="62"/>
      <c r="P13" s="206"/>
      <c r="Q13" s="207"/>
      <c r="R13" s="62"/>
      <c r="S13" s="62"/>
      <c r="T13" s="62"/>
      <c r="U13" s="62"/>
      <c r="V13" s="62"/>
    </row>
    <row r="14" spans="1:22" ht="22.5" customHeight="1" x14ac:dyDescent="0.25">
      <c r="A14" s="40">
        <v>6</v>
      </c>
      <c r="B14" s="124">
        <v>443</v>
      </c>
      <c r="C14" s="206" t="s">
        <v>306</v>
      </c>
      <c r="D14" s="207"/>
      <c r="E14" s="208" t="s">
        <v>304</v>
      </c>
      <c r="F14" s="209"/>
      <c r="G14" s="209"/>
      <c r="H14" s="210"/>
      <c r="I14" s="43" t="s">
        <v>37</v>
      </c>
      <c r="J14" s="44"/>
      <c r="K14" s="54">
        <v>1</v>
      </c>
      <c r="L14" s="66" t="s">
        <v>355</v>
      </c>
      <c r="M14" s="66">
        <v>10.34</v>
      </c>
      <c r="N14" s="124"/>
      <c r="O14" s="62"/>
      <c r="P14" s="206"/>
      <c r="Q14" s="207"/>
      <c r="R14" s="62"/>
      <c r="S14" s="62"/>
      <c r="T14" s="62"/>
      <c r="U14" s="62"/>
      <c r="V14" s="62"/>
    </row>
    <row r="15" spans="1:22" ht="22.5" customHeight="1" x14ac:dyDescent="0.25">
      <c r="A15" s="40">
        <v>7</v>
      </c>
      <c r="B15" s="124"/>
      <c r="C15" s="206"/>
      <c r="D15" s="207"/>
      <c r="E15" s="208"/>
      <c r="F15" s="209"/>
      <c r="G15" s="209"/>
      <c r="H15" s="210"/>
      <c r="I15" s="43"/>
      <c r="J15" s="44"/>
      <c r="K15" s="54"/>
      <c r="L15" s="66"/>
      <c r="M15" s="66"/>
      <c r="N15" s="124"/>
      <c r="O15" s="62"/>
      <c r="P15" s="206"/>
      <c r="Q15" s="207"/>
      <c r="R15" s="62"/>
      <c r="S15" s="62"/>
      <c r="T15" s="62"/>
      <c r="U15" s="62"/>
      <c r="V15" s="62"/>
    </row>
    <row r="16" spans="1:22" ht="22.5" customHeight="1" x14ac:dyDescent="0.25">
      <c r="A16" s="40">
        <v>8</v>
      </c>
      <c r="B16" s="160">
        <v>446</v>
      </c>
      <c r="C16" s="206" t="s">
        <v>307</v>
      </c>
      <c r="D16" s="207"/>
      <c r="E16" s="208" t="s">
        <v>305</v>
      </c>
      <c r="F16" s="209"/>
      <c r="G16" s="209"/>
      <c r="H16" s="210"/>
      <c r="I16" s="43" t="s">
        <v>37</v>
      </c>
      <c r="J16" s="44"/>
      <c r="K16" s="54">
        <v>1</v>
      </c>
      <c r="L16" s="66" t="s">
        <v>355</v>
      </c>
      <c r="M16" s="66">
        <v>11.3</v>
      </c>
      <c r="N16" s="124"/>
      <c r="O16" s="62"/>
      <c r="P16" s="206"/>
      <c r="Q16" s="207"/>
      <c r="R16" s="62"/>
      <c r="S16" s="62"/>
      <c r="T16" s="62"/>
      <c r="U16" s="62"/>
      <c r="V16" s="62"/>
    </row>
    <row r="17" spans="1:24" ht="22.5" customHeight="1" x14ac:dyDescent="0.25">
      <c r="A17" s="40">
        <v>9</v>
      </c>
      <c r="B17" s="160">
        <v>447</v>
      </c>
      <c r="C17" s="206" t="s">
        <v>310</v>
      </c>
      <c r="D17" s="207"/>
      <c r="E17" s="208" t="s">
        <v>308</v>
      </c>
      <c r="F17" s="209"/>
      <c r="G17" s="209"/>
      <c r="H17" s="210"/>
      <c r="I17" s="43" t="s">
        <v>37</v>
      </c>
      <c r="J17" s="44"/>
      <c r="K17" s="54">
        <v>8</v>
      </c>
      <c r="L17" s="66">
        <v>13.24</v>
      </c>
      <c r="M17" s="66">
        <v>105.92</v>
      </c>
      <c r="N17" s="124"/>
      <c r="O17" s="62"/>
      <c r="P17" s="206"/>
      <c r="Q17" s="207"/>
      <c r="R17" s="62"/>
      <c r="S17" s="62"/>
      <c r="T17" s="62"/>
      <c r="U17" s="62"/>
      <c r="V17" s="62"/>
      <c r="X17" s="45"/>
    </row>
    <row r="18" spans="1:24" ht="22.5" customHeight="1" x14ac:dyDescent="0.25">
      <c r="A18" s="40">
        <v>10</v>
      </c>
      <c r="B18" s="160">
        <v>448</v>
      </c>
      <c r="C18" s="206" t="s">
        <v>311</v>
      </c>
      <c r="D18" s="207"/>
      <c r="E18" s="208" t="s">
        <v>309</v>
      </c>
      <c r="F18" s="209"/>
      <c r="G18" s="209"/>
      <c r="H18" s="210"/>
      <c r="I18" s="43" t="s">
        <v>37</v>
      </c>
      <c r="J18" s="44"/>
      <c r="K18" s="54">
        <v>3</v>
      </c>
      <c r="L18" s="66">
        <v>8.9499999999999993</v>
      </c>
      <c r="M18" s="66">
        <v>26.85</v>
      </c>
      <c r="N18" s="124"/>
      <c r="O18" s="62"/>
      <c r="P18" s="206"/>
      <c r="Q18" s="207"/>
      <c r="R18" s="62"/>
      <c r="S18" s="62"/>
      <c r="T18" s="62"/>
      <c r="U18" s="62"/>
      <c r="V18" s="62"/>
    </row>
    <row r="19" spans="1:24" ht="22.5" customHeight="1" x14ac:dyDescent="0.25">
      <c r="A19" s="40">
        <v>11</v>
      </c>
      <c r="B19" s="160">
        <v>449</v>
      </c>
      <c r="C19" s="206" t="s">
        <v>313</v>
      </c>
      <c r="D19" s="207"/>
      <c r="E19" s="208" t="s">
        <v>312</v>
      </c>
      <c r="F19" s="209"/>
      <c r="G19" s="209"/>
      <c r="H19" s="210"/>
      <c r="I19" s="43" t="s">
        <v>37</v>
      </c>
      <c r="J19" s="44"/>
      <c r="K19" s="54">
        <v>1</v>
      </c>
      <c r="L19" s="66" t="s">
        <v>355</v>
      </c>
      <c r="M19" s="66">
        <v>16.2</v>
      </c>
      <c r="N19" s="124"/>
      <c r="O19" s="62"/>
      <c r="P19" s="206"/>
      <c r="Q19" s="207"/>
      <c r="R19" s="62"/>
      <c r="S19" s="62"/>
      <c r="T19" s="62"/>
      <c r="U19" s="62"/>
      <c r="V19" s="62"/>
    </row>
    <row r="20" spans="1:24" ht="22.5" customHeight="1" x14ac:dyDescent="0.25">
      <c r="A20" s="40">
        <v>12</v>
      </c>
      <c r="B20" s="160">
        <v>450</v>
      </c>
      <c r="C20" s="206" t="s">
        <v>63</v>
      </c>
      <c r="D20" s="207"/>
      <c r="E20" s="208" t="s">
        <v>62</v>
      </c>
      <c r="F20" s="209"/>
      <c r="G20" s="209"/>
      <c r="H20" s="210"/>
      <c r="I20" s="43">
        <v>796</v>
      </c>
      <c r="J20" s="44"/>
      <c r="K20" s="54">
        <v>1</v>
      </c>
      <c r="L20" s="66" t="s">
        <v>355</v>
      </c>
      <c r="M20" s="66">
        <v>13.34</v>
      </c>
      <c r="N20" s="124"/>
      <c r="O20" s="62"/>
      <c r="P20" s="206"/>
      <c r="Q20" s="207"/>
      <c r="R20" s="62"/>
      <c r="S20" s="62"/>
      <c r="T20" s="62"/>
      <c r="U20" s="62"/>
      <c r="V20" s="62"/>
    </row>
    <row r="21" spans="1:24" ht="22.5" customHeight="1" x14ac:dyDescent="0.25">
      <c r="A21" s="40">
        <v>13</v>
      </c>
      <c r="B21" s="160">
        <v>451</v>
      </c>
      <c r="C21" s="206" t="s">
        <v>65</v>
      </c>
      <c r="D21" s="207"/>
      <c r="E21" s="208" t="s">
        <v>64</v>
      </c>
      <c r="F21" s="209"/>
      <c r="G21" s="209"/>
      <c r="H21" s="210"/>
      <c r="I21" s="43">
        <v>796</v>
      </c>
      <c r="J21" s="44"/>
      <c r="K21" s="54">
        <v>1</v>
      </c>
      <c r="L21" s="66" t="s">
        <v>355</v>
      </c>
      <c r="M21" s="66">
        <v>15.53</v>
      </c>
      <c r="N21" s="124"/>
      <c r="O21" s="62"/>
      <c r="P21" s="216"/>
      <c r="Q21" s="216"/>
      <c r="R21" s="62"/>
      <c r="S21" s="62"/>
      <c r="T21" s="62"/>
      <c r="U21" s="62"/>
      <c r="V21" s="62"/>
    </row>
    <row r="22" spans="1:24" ht="22.5" customHeight="1" x14ac:dyDescent="0.25">
      <c r="A22" s="40">
        <v>14</v>
      </c>
      <c r="B22" s="160">
        <v>452</v>
      </c>
      <c r="C22" s="206" t="s">
        <v>314</v>
      </c>
      <c r="D22" s="207"/>
      <c r="E22" s="208" t="s">
        <v>66</v>
      </c>
      <c r="F22" s="209"/>
      <c r="G22" s="209"/>
      <c r="H22" s="210"/>
      <c r="I22" s="43">
        <v>796</v>
      </c>
      <c r="J22" s="44"/>
      <c r="K22" s="54">
        <v>2</v>
      </c>
      <c r="L22" s="66">
        <v>26.52</v>
      </c>
      <c r="M22" s="66">
        <v>53.04</v>
      </c>
      <c r="N22" s="124"/>
      <c r="O22" s="62"/>
      <c r="P22" s="216"/>
      <c r="Q22" s="216"/>
      <c r="R22" s="62"/>
      <c r="S22" s="62"/>
      <c r="T22" s="62"/>
      <c r="U22" s="62"/>
      <c r="V22" s="62"/>
    </row>
    <row r="23" spans="1:24" ht="22.5" customHeight="1" x14ac:dyDescent="0.25">
      <c r="A23" s="40">
        <v>15</v>
      </c>
      <c r="B23" s="160">
        <v>453</v>
      </c>
      <c r="C23" s="206" t="s">
        <v>315</v>
      </c>
      <c r="D23" s="207"/>
      <c r="E23" s="208" t="s">
        <v>67</v>
      </c>
      <c r="F23" s="209"/>
      <c r="G23" s="209"/>
      <c r="H23" s="210"/>
      <c r="I23" s="43" t="s">
        <v>37</v>
      </c>
      <c r="J23" s="44"/>
      <c r="K23" s="54">
        <v>2</v>
      </c>
      <c r="L23" s="66">
        <v>27.61</v>
      </c>
      <c r="M23" s="66">
        <v>55.22</v>
      </c>
      <c r="N23" s="124"/>
      <c r="O23" s="62"/>
      <c r="P23" s="216"/>
      <c r="Q23" s="216"/>
      <c r="R23" s="62"/>
      <c r="S23" s="62"/>
      <c r="T23" s="62"/>
      <c r="U23" s="62"/>
      <c r="V23" s="62"/>
    </row>
    <row r="24" spans="1:24" ht="22.5" customHeight="1" thickBot="1" x14ac:dyDescent="0.3">
      <c r="A24" s="41">
        <v>16</v>
      </c>
      <c r="B24" s="166">
        <v>454</v>
      </c>
      <c r="C24" s="227" t="s">
        <v>387</v>
      </c>
      <c r="D24" s="228"/>
      <c r="E24" s="218" t="s">
        <v>386</v>
      </c>
      <c r="F24" s="229"/>
      <c r="G24" s="229"/>
      <c r="H24" s="230"/>
      <c r="I24" s="46">
        <v>796</v>
      </c>
      <c r="J24" s="141">
        <v>796</v>
      </c>
      <c r="K24" s="55">
        <v>1</v>
      </c>
      <c r="L24" s="167" t="s">
        <v>355</v>
      </c>
      <c r="M24" s="167">
        <v>21.22</v>
      </c>
      <c r="N24" s="124"/>
      <c r="O24" s="63"/>
      <c r="P24" s="217"/>
      <c r="Q24" s="217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P17:Q17"/>
    <mergeCell ref="P18:Q18"/>
    <mergeCell ref="C17:D17"/>
    <mergeCell ref="E17:H17"/>
    <mergeCell ref="C18:D18"/>
    <mergeCell ref="E18:H18"/>
    <mergeCell ref="P19:Q19"/>
    <mergeCell ref="P20:Q20"/>
    <mergeCell ref="P21:Q21"/>
    <mergeCell ref="P24:Q24"/>
    <mergeCell ref="P22:Q22"/>
    <mergeCell ref="P23:Q23"/>
    <mergeCell ref="C19:D19"/>
    <mergeCell ref="E19:H19"/>
    <mergeCell ref="C20:D20"/>
    <mergeCell ref="E20:H20"/>
    <mergeCell ref="C21:D21"/>
    <mergeCell ref="E21:H21"/>
    <mergeCell ref="C22:D22"/>
    <mergeCell ref="E22:H22"/>
    <mergeCell ref="C23:D23"/>
    <mergeCell ref="E23:H23"/>
    <mergeCell ref="C24:D24"/>
    <mergeCell ref="E24:H2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P24" sqref="P24:Q2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73">
        <v>1</v>
      </c>
      <c r="B7" s="73">
        <v>2</v>
      </c>
      <c r="C7" s="198">
        <v>3</v>
      </c>
      <c r="D7" s="198"/>
      <c r="E7" s="198">
        <v>4</v>
      </c>
      <c r="F7" s="198"/>
      <c r="G7" s="198"/>
      <c r="H7" s="198"/>
      <c r="I7" s="73">
        <v>5</v>
      </c>
      <c r="J7" s="198">
        <v>6</v>
      </c>
      <c r="K7" s="198"/>
      <c r="L7" s="73">
        <v>7</v>
      </c>
      <c r="M7" s="73">
        <v>8</v>
      </c>
      <c r="N7" s="198">
        <v>9</v>
      </c>
      <c r="O7" s="198"/>
      <c r="P7" s="198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73"/>
      <c r="M8" s="198"/>
      <c r="N8" s="198"/>
      <c r="O8" s="198"/>
      <c r="P8" s="198"/>
      <c r="Q8" s="198"/>
      <c r="R8" s="73"/>
      <c r="S8" s="73"/>
      <c r="T8" s="73"/>
      <c r="U8" s="73"/>
      <c r="V8" s="73"/>
    </row>
    <row r="9" spans="1:22" ht="15" customHeight="1" x14ac:dyDescent="0.25">
      <c r="A9" s="39">
        <v>1</v>
      </c>
      <c r="B9" s="97"/>
      <c r="C9" s="200"/>
      <c r="D9" s="200"/>
      <c r="E9" s="224"/>
      <c r="F9" s="225"/>
      <c r="G9" s="225"/>
      <c r="H9" s="226"/>
      <c r="I9" s="43"/>
      <c r="J9" s="43"/>
      <c r="K9" s="43"/>
      <c r="L9" s="66"/>
      <c r="M9" s="66"/>
      <c r="N9" s="97"/>
      <c r="O9" s="75"/>
      <c r="P9" s="200"/>
      <c r="Q9" s="200"/>
      <c r="R9" s="75"/>
      <c r="S9" s="75"/>
      <c r="T9" s="75"/>
      <c r="U9" s="75"/>
      <c r="V9" s="75"/>
    </row>
    <row r="10" spans="1:22" ht="22.5" customHeight="1" x14ac:dyDescent="0.25">
      <c r="A10" s="40">
        <v>2</v>
      </c>
      <c r="B10" s="103">
        <v>455</v>
      </c>
      <c r="C10" s="206" t="s">
        <v>69</v>
      </c>
      <c r="D10" s="207"/>
      <c r="E10" s="208" t="s">
        <v>68</v>
      </c>
      <c r="F10" s="209"/>
      <c r="G10" s="209"/>
      <c r="H10" s="210"/>
      <c r="I10" s="43" t="s">
        <v>37</v>
      </c>
      <c r="J10" s="44">
        <v>2</v>
      </c>
      <c r="K10" s="54">
        <v>2</v>
      </c>
      <c r="L10" s="66">
        <v>32.01</v>
      </c>
      <c r="M10" s="66">
        <v>64.02</v>
      </c>
      <c r="N10" s="66"/>
      <c r="O10" s="103"/>
      <c r="P10" s="222"/>
      <c r="Q10" s="207"/>
      <c r="R10" s="103"/>
      <c r="S10" s="103"/>
      <c r="T10" s="103"/>
      <c r="U10" s="103"/>
      <c r="V10" s="103"/>
    </row>
    <row r="11" spans="1:22" ht="22.5" customHeight="1" x14ac:dyDescent="0.25">
      <c r="A11" s="40">
        <v>3</v>
      </c>
      <c r="B11" s="103">
        <v>456</v>
      </c>
      <c r="C11" s="206" t="s">
        <v>316</v>
      </c>
      <c r="D11" s="207"/>
      <c r="E11" s="208" t="s">
        <v>317</v>
      </c>
      <c r="F11" s="209"/>
      <c r="G11" s="209"/>
      <c r="H11" s="210"/>
      <c r="I11" s="43" t="s">
        <v>37</v>
      </c>
      <c r="J11" s="44">
        <v>1</v>
      </c>
      <c r="K11" s="54">
        <v>1</v>
      </c>
      <c r="L11" s="66" t="s">
        <v>355</v>
      </c>
      <c r="M11" s="66">
        <v>37.5</v>
      </c>
      <c r="N11" s="66"/>
      <c r="O11" s="103"/>
      <c r="P11" s="222"/>
      <c r="Q11" s="207"/>
      <c r="R11" s="103"/>
      <c r="S11" s="103"/>
      <c r="T11" s="103"/>
      <c r="U11" s="103"/>
      <c r="V11" s="103"/>
    </row>
    <row r="12" spans="1:22" ht="22.5" customHeight="1" x14ac:dyDescent="0.25">
      <c r="A12" s="40">
        <v>4</v>
      </c>
      <c r="B12" s="103">
        <v>457</v>
      </c>
      <c r="C12" s="206" t="s">
        <v>319</v>
      </c>
      <c r="D12" s="207"/>
      <c r="E12" s="208" t="s">
        <v>318</v>
      </c>
      <c r="F12" s="209"/>
      <c r="G12" s="209"/>
      <c r="H12" s="210"/>
      <c r="I12" s="43" t="s">
        <v>37</v>
      </c>
      <c r="J12" s="44" t="s">
        <v>348</v>
      </c>
      <c r="K12" s="54">
        <v>2</v>
      </c>
      <c r="L12" s="66">
        <v>15.07</v>
      </c>
      <c r="M12" s="66">
        <v>30.14</v>
      </c>
      <c r="N12" s="66"/>
      <c r="O12" s="103"/>
      <c r="P12" s="222"/>
      <c r="Q12" s="207"/>
      <c r="R12" s="103"/>
      <c r="S12" s="103"/>
      <c r="T12" s="103"/>
      <c r="U12" s="103"/>
      <c r="V12" s="103"/>
    </row>
    <row r="13" spans="1:22" ht="22.5" customHeight="1" x14ac:dyDescent="0.25">
      <c r="A13" s="40">
        <v>5</v>
      </c>
      <c r="B13" s="103">
        <v>458</v>
      </c>
      <c r="C13" s="206" t="s">
        <v>71</v>
      </c>
      <c r="D13" s="207"/>
      <c r="E13" s="208" t="s">
        <v>70</v>
      </c>
      <c r="F13" s="209"/>
      <c r="G13" s="209"/>
      <c r="H13" s="210"/>
      <c r="I13" s="43" t="s">
        <v>37</v>
      </c>
      <c r="J13" s="44">
        <v>7</v>
      </c>
      <c r="K13" s="54" t="s">
        <v>354</v>
      </c>
      <c r="L13" s="66">
        <v>16.170000000000002</v>
      </c>
      <c r="M13" s="66">
        <v>97.02</v>
      </c>
      <c r="N13" s="66"/>
      <c r="O13" s="103"/>
      <c r="P13" s="222"/>
      <c r="Q13" s="207"/>
      <c r="R13" s="103"/>
      <c r="S13" s="103"/>
      <c r="T13" s="103"/>
      <c r="U13" s="103"/>
      <c r="V13" s="103"/>
    </row>
    <row r="14" spans="1:22" ht="22.5" customHeight="1" x14ac:dyDescent="0.25">
      <c r="A14" s="40">
        <v>6</v>
      </c>
      <c r="B14" s="103">
        <v>459</v>
      </c>
      <c r="C14" s="206" t="s">
        <v>320</v>
      </c>
      <c r="D14" s="207"/>
      <c r="E14" s="208" t="s">
        <v>321</v>
      </c>
      <c r="F14" s="209"/>
      <c r="G14" s="209"/>
      <c r="H14" s="210"/>
      <c r="I14" s="43" t="s">
        <v>37</v>
      </c>
      <c r="J14" s="44" t="s">
        <v>348</v>
      </c>
      <c r="K14" s="54" t="s">
        <v>346</v>
      </c>
      <c r="L14" s="66" t="s">
        <v>355</v>
      </c>
      <c r="M14" s="66">
        <v>26.05</v>
      </c>
      <c r="N14" s="66"/>
      <c r="O14" s="103"/>
      <c r="P14" s="222"/>
      <c r="Q14" s="207"/>
      <c r="R14" s="103"/>
      <c r="S14" s="103"/>
      <c r="T14" s="103"/>
      <c r="U14" s="103"/>
      <c r="V14" s="103"/>
    </row>
    <row r="15" spans="1:22" ht="22.5" customHeight="1" x14ac:dyDescent="0.25">
      <c r="A15" s="40">
        <v>7</v>
      </c>
      <c r="B15" s="165">
        <v>461</v>
      </c>
      <c r="C15" s="206" t="s">
        <v>73</v>
      </c>
      <c r="D15" s="207"/>
      <c r="E15" s="208" t="s">
        <v>72</v>
      </c>
      <c r="F15" s="209"/>
      <c r="G15" s="209"/>
      <c r="H15" s="210"/>
      <c r="I15" s="43" t="s">
        <v>37</v>
      </c>
      <c r="J15" s="44">
        <v>1</v>
      </c>
      <c r="K15" s="54">
        <v>2</v>
      </c>
      <c r="L15" s="66">
        <v>34.83</v>
      </c>
      <c r="M15" s="66">
        <f>K15*L15</f>
        <v>69.66</v>
      </c>
      <c r="N15" s="66"/>
      <c r="O15" s="103"/>
      <c r="P15" s="222"/>
      <c r="Q15" s="207"/>
      <c r="R15" s="103"/>
      <c r="S15" s="103"/>
      <c r="T15" s="103"/>
      <c r="U15" s="103"/>
      <c r="V15" s="103"/>
    </row>
    <row r="16" spans="1:22" ht="22.5" customHeight="1" x14ac:dyDescent="0.25">
      <c r="A16" s="40">
        <v>8</v>
      </c>
      <c r="B16" s="103"/>
      <c r="C16" s="206"/>
      <c r="D16" s="207"/>
      <c r="E16" s="208"/>
      <c r="F16" s="209"/>
      <c r="G16" s="209"/>
      <c r="H16" s="210"/>
      <c r="I16" s="43"/>
      <c r="J16" s="44"/>
      <c r="K16" s="54"/>
      <c r="L16" s="66"/>
      <c r="M16" s="66"/>
      <c r="N16" s="66"/>
      <c r="O16" s="103"/>
      <c r="P16" s="222"/>
      <c r="Q16" s="207"/>
      <c r="R16" s="103"/>
      <c r="S16" s="103"/>
      <c r="T16" s="103"/>
      <c r="U16" s="103"/>
      <c r="V16" s="103"/>
    </row>
    <row r="17" spans="1:24" ht="22.5" customHeight="1" x14ac:dyDescent="0.25">
      <c r="A17" s="40">
        <v>9</v>
      </c>
      <c r="B17" s="103">
        <v>462</v>
      </c>
      <c r="C17" s="206" t="s">
        <v>323</v>
      </c>
      <c r="D17" s="207"/>
      <c r="E17" s="208" t="s">
        <v>322</v>
      </c>
      <c r="F17" s="209"/>
      <c r="G17" s="209"/>
      <c r="H17" s="210"/>
      <c r="I17" s="43" t="s">
        <v>37</v>
      </c>
      <c r="J17" s="44">
        <v>5</v>
      </c>
      <c r="K17" s="54">
        <v>4</v>
      </c>
      <c r="L17" s="66">
        <v>14.46</v>
      </c>
      <c r="M17" s="66">
        <f>K17*L17</f>
        <v>57.84</v>
      </c>
      <c r="N17" s="66"/>
      <c r="O17" s="103"/>
      <c r="P17" s="222"/>
      <c r="Q17" s="207"/>
      <c r="R17" s="103"/>
      <c r="S17" s="103"/>
      <c r="T17" s="103"/>
      <c r="U17" s="103"/>
      <c r="V17" s="103"/>
      <c r="X17" s="45"/>
    </row>
    <row r="18" spans="1:24" ht="22.5" customHeight="1" x14ac:dyDescent="0.25">
      <c r="A18" s="40">
        <v>10</v>
      </c>
      <c r="B18" s="103">
        <v>463</v>
      </c>
      <c r="C18" s="206" t="s">
        <v>325</v>
      </c>
      <c r="D18" s="207"/>
      <c r="E18" s="208" t="s">
        <v>324</v>
      </c>
      <c r="F18" s="209"/>
      <c r="G18" s="209"/>
      <c r="H18" s="210"/>
      <c r="I18" s="43" t="s">
        <v>37</v>
      </c>
      <c r="J18" s="44">
        <v>1</v>
      </c>
      <c r="K18" s="54">
        <v>1</v>
      </c>
      <c r="L18" s="66" t="s">
        <v>355</v>
      </c>
      <c r="M18" s="66">
        <v>13.84</v>
      </c>
      <c r="N18" s="66"/>
      <c r="O18" s="103"/>
      <c r="P18" s="222"/>
      <c r="Q18" s="207"/>
      <c r="R18" s="103"/>
      <c r="S18" s="103"/>
      <c r="T18" s="103"/>
      <c r="U18" s="103"/>
      <c r="V18" s="103"/>
    </row>
    <row r="19" spans="1:24" ht="22.5" customHeight="1" x14ac:dyDescent="0.25">
      <c r="A19" s="40">
        <v>11</v>
      </c>
      <c r="B19" s="103">
        <v>464</v>
      </c>
      <c r="C19" s="206" t="s">
        <v>327</v>
      </c>
      <c r="D19" s="207"/>
      <c r="E19" s="208" t="s">
        <v>326</v>
      </c>
      <c r="F19" s="209"/>
      <c r="G19" s="209"/>
      <c r="H19" s="210"/>
      <c r="I19" s="43" t="s">
        <v>37</v>
      </c>
      <c r="J19" s="44" t="s">
        <v>348</v>
      </c>
      <c r="K19" s="54" t="s">
        <v>346</v>
      </c>
      <c r="L19" s="66" t="s">
        <v>355</v>
      </c>
      <c r="M19" s="66">
        <v>17.09</v>
      </c>
      <c r="N19" s="66"/>
      <c r="O19" s="103"/>
      <c r="P19" s="222"/>
      <c r="Q19" s="207"/>
      <c r="R19" s="103"/>
      <c r="S19" s="103"/>
      <c r="T19" s="103"/>
      <c r="U19" s="103"/>
      <c r="V19" s="103"/>
    </row>
    <row r="20" spans="1:24" ht="22.5" customHeight="1" x14ac:dyDescent="0.25">
      <c r="A20" s="40">
        <v>12</v>
      </c>
      <c r="B20" s="103">
        <v>465</v>
      </c>
      <c r="C20" s="206" t="s">
        <v>328</v>
      </c>
      <c r="D20" s="207"/>
      <c r="E20" s="208" t="s">
        <v>331</v>
      </c>
      <c r="F20" s="209"/>
      <c r="G20" s="209"/>
      <c r="H20" s="210"/>
      <c r="I20" s="43" t="s">
        <v>37</v>
      </c>
      <c r="J20" s="44">
        <v>1</v>
      </c>
      <c r="K20" s="54">
        <v>2</v>
      </c>
      <c r="L20" s="66">
        <v>18.440000000000001</v>
      </c>
      <c r="M20" s="66">
        <f>K20*L20</f>
        <v>36.880000000000003</v>
      </c>
      <c r="N20" s="66"/>
      <c r="O20" s="103"/>
      <c r="P20" s="222"/>
      <c r="Q20" s="207"/>
      <c r="R20" s="103"/>
      <c r="S20" s="103"/>
      <c r="T20" s="103"/>
      <c r="U20" s="103"/>
      <c r="V20" s="103"/>
    </row>
    <row r="21" spans="1:24" ht="22.5" customHeight="1" x14ac:dyDescent="0.25">
      <c r="A21" s="40">
        <v>13</v>
      </c>
      <c r="B21" s="103">
        <v>466</v>
      </c>
      <c r="C21" s="206" t="s">
        <v>329</v>
      </c>
      <c r="D21" s="207"/>
      <c r="E21" s="208" t="s">
        <v>332</v>
      </c>
      <c r="F21" s="209"/>
      <c r="G21" s="209"/>
      <c r="H21" s="210"/>
      <c r="I21" s="43" t="s">
        <v>37</v>
      </c>
      <c r="J21" s="44">
        <v>4</v>
      </c>
      <c r="K21" s="54">
        <v>5</v>
      </c>
      <c r="L21" s="66">
        <v>19.11</v>
      </c>
      <c r="M21" s="66">
        <f>K21*L21</f>
        <v>95.55</v>
      </c>
      <c r="N21" s="66">
        <v>1170</v>
      </c>
      <c r="O21" s="103"/>
      <c r="P21" s="222"/>
      <c r="Q21" s="207"/>
      <c r="R21" s="103"/>
      <c r="S21" s="103"/>
      <c r="T21" s="103"/>
      <c r="U21" s="103"/>
      <c r="V21" s="103"/>
    </row>
    <row r="22" spans="1:24" ht="22.5" customHeight="1" x14ac:dyDescent="0.25">
      <c r="A22" s="40">
        <v>14</v>
      </c>
      <c r="B22" s="103">
        <v>467</v>
      </c>
      <c r="C22" s="206" t="s">
        <v>330</v>
      </c>
      <c r="D22" s="207"/>
      <c r="E22" s="208" t="s">
        <v>333</v>
      </c>
      <c r="F22" s="209"/>
      <c r="G22" s="209"/>
      <c r="H22" s="210"/>
      <c r="I22" s="43" t="s">
        <v>37</v>
      </c>
      <c r="J22" s="44">
        <v>2</v>
      </c>
      <c r="K22" s="54">
        <v>4</v>
      </c>
      <c r="L22" s="66">
        <v>19.79</v>
      </c>
      <c r="M22" s="66">
        <f>K22*L22</f>
        <v>79.16</v>
      </c>
      <c r="N22" s="66"/>
      <c r="O22" s="103"/>
      <c r="P22" s="222"/>
      <c r="Q22" s="207"/>
      <c r="R22" s="103"/>
      <c r="S22" s="103"/>
      <c r="T22" s="103"/>
      <c r="U22" s="103"/>
      <c r="V22" s="103"/>
    </row>
    <row r="23" spans="1:24" ht="22.5" customHeight="1" x14ac:dyDescent="0.25">
      <c r="A23" s="40">
        <v>15</v>
      </c>
      <c r="B23" s="103">
        <v>468</v>
      </c>
      <c r="C23" s="206" t="s">
        <v>335</v>
      </c>
      <c r="D23" s="207"/>
      <c r="E23" s="208" t="s">
        <v>334</v>
      </c>
      <c r="F23" s="209"/>
      <c r="G23" s="209"/>
      <c r="H23" s="210"/>
      <c r="I23" s="43" t="s">
        <v>37</v>
      </c>
      <c r="J23" s="44" t="s">
        <v>349</v>
      </c>
      <c r="K23" s="54" t="s">
        <v>347</v>
      </c>
      <c r="L23" s="66">
        <v>22.48</v>
      </c>
      <c r="M23" s="66">
        <f>K23*L23</f>
        <v>67.44</v>
      </c>
      <c r="N23" s="66"/>
      <c r="O23" s="103"/>
      <c r="P23" s="222"/>
      <c r="Q23" s="207"/>
      <c r="R23" s="103"/>
      <c r="S23" s="103"/>
      <c r="T23" s="103"/>
      <c r="U23" s="103"/>
      <c r="V23" s="103"/>
    </row>
    <row r="24" spans="1:24" ht="22.5" customHeight="1" thickBot="1" x14ac:dyDescent="0.3">
      <c r="A24" s="41">
        <v>16</v>
      </c>
      <c r="B24" s="128">
        <v>469</v>
      </c>
      <c r="C24" s="227" t="s">
        <v>337</v>
      </c>
      <c r="D24" s="228"/>
      <c r="E24" s="218" t="s">
        <v>336</v>
      </c>
      <c r="F24" s="229"/>
      <c r="G24" s="229"/>
      <c r="H24" s="230"/>
      <c r="I24" s="46" t="s">
        <v>37</v>
      </c>
      <c r="J24" s="141">
        <v>2</v>
      </c>
      <c r="K24" s="55">
        <v>1</v>
      </c>
      <c r="L24" s="130" t="s">
        <v>355</v>
      </c>
      <c r="M24" s="130">
        <v>23.15</v>
      </c>
      <c r="N24" s="66">
        <v>850</v>
      </c>
      <c r="O24" s="103"/>
      <c r="P24" s="245"/>
      <c r="Q24" s="228"/>
      <c r="R24" s="128"/>
      <c r="S24" s="128"/>
      <c r="T24" s="128"/>
      <c r="U24" s="128"/>
      <c r="V24" s="12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8">
        <f>M10+M11+M12+M13+M14+M15+M16+M17+M18+M19+M20+M21+M22+M23+M24</f>
        <v>715.3399999999998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3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P10:Q10"/>
    <mergeCell ref="C17:D17"/>
    <mergeCell ref="E17:H17"/>
    <mergeCell ref="P11:Q11"/>
    <mergeCell ref="A8:C8"/>
    <mergeCell ref="I8:K8"/>
    <mergeCell ref="M8:Q8"/>
    <mergeCell ref="C15:D15"/>
    <mergeCell ref="E15:H15"/>
    <mergeCell ref="P9:Q9"/>
    <mergeCell ref="C9:D9"/>
    <mergeCell ref="P12:Q12"/>
    <mergeCell ref="C10:D10"/>
    <mergeCell ref="C11:D11"/>
    <mergeCell ref="P13:Q13"/>
    <mergeCell ref="C16:D16"/>
    <mergeCell ref="E16:H16"/>
    <mergeCell ref="P16:Q16"/>
    <mergeCell ref="P17:Q17"/>
    <mergeCell ref="P14:Q14"/>
    <mergeCell ref="P15:Q15"/>
    <mergeCell ref="C21:D21"/>
    <mergeCell ref="E21:H21"/>
    <mergeCell ref="P21:Q21"/>
    <mergeCell ref="P18:Q18"/>
    <mergeCell ref="P19:Q19"/>
    <mergeCell ref="C20:D20"/>
    <mergeCell ref="E20:H20"/>
    <mergeCell ref="C18:D18"/>
    <mergeCell ref="E18:H18"/>
    <mergeCell ref="P20:Q20"/>
    <mergeCell ref="C19:D19"/>
    <mergeCell ref="E19:H19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C12:D12"/>
    <mergeCell ref="C13:D13"/>
    <mergeCell ref="C14:D14"/>
    <mergeCell ref="E9:H9"/>
    <mergeCell ref="E10:H10"/>
    <mergeCell ref="E11:H11"/>
    <mergeCell ref="E12:H12"/>
    <mergeCell ref="E13:H13"/>
    <mergeCell ref="E14:H1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R23" sqref="R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ht="15" customHeight="1" x14ac:dyDescent="0.25">
      <c r="A9" s="39">
        <v>1</v>
      </c>
      <c r="B9" s="103"/>
      <c r="C9" s="200"/>
      <c r="D9" s="200"/>
      <c r="E9" s="224"/>
      <c r="F9" s="225"/>
      <c r="G9" s="225"/>
      <c r="H9" s="226"/>
      <c r="I9" s="101"/>
      <c r="J9" s="80"/>
      <c r="K9" s="54"/>
      <c r="L9" s="66"/>
      <c r="M9" s="66"/>
      <c r="N9" s="103"/>
      <c r="O9" s="103"/>
      <c r="P9" s="206"/>
      <c r="Q9" s="207"/>
      <c r="R9" s="103"/>
      <c r="S9" s="103"/>
      <c r="T9" s="200"/>
      <c r="U9" s="200"/>
      <c r="V9" s="103"/>
    </row>
    <row r="10" spans="1:22" ht="22.5" customHeight="1" x14ac:dyDescent="0.25">
      <c r="A10" s="40">
        <v>2</v>
      </c>
      <c r="B10" s="103">
        <v>470</v>
      </c>
      <c r="C10" s="206" t="s">
        <v>339</v>
      </c>
      <c r="D10" s="207"/>
      <c r="E10" s="208" t="s">
        <v>338</v>
      </c>
      <c r="F10" s="209"/>
      <c r="G10" s="209"/>
      <c r="H10" s="210"/>
      <c r="I10" s="101" t="s">
        <v>37</v>
      </c>
      <c r="J10" s="102" t="s">
        <v>347</v>
      </c>
      <c r="K10" s="54" t="s">
        <v>348</v>
      </c>
      <c r="L10" s="66">
        <v>25.84</v>
      </c>
      <c r="M10" s="103">
        <v>51.68</v>
      </c>
      <c r="N10" s="103"/>
      <c r="O10" s="103"/>
      <c r="P10" s="206"/>
      <c r="Q10" s="207"/>
      <c r="R10" s="103"/>
      <c r="S10" s="103"/>
      <c r="T10" s="254"/>
      <c r="U10" s="254"/>
      <c r="V10" s="132"/>
    </row>
    <row r="11" spans="1:22" ht="22.5" customHeight="1" x14ac:dyDescent="0.25">
      <c r="A11" s="40">
        <v>3</v>
      </c>
      <c r="B11" s="103">
        <v>471</v>
      </c>
      <c r="C11" s="206" t="s">
        <v>345</v>
      </c>
      <c r="D11" s="207"/>
      <c r="E11" s="208" t="s">
        <v>74</v>
      </c>
      <c r="F11" s="209"/>
      <c r="G11" s="209"/>
      <c r="H11" s="210"/>
      <c r="I11" s="101">
        <v>796</v>
      </c>
      <c r="J11" s="102">
        <v>4</v>
      </c>
      <c r="K11" s="54">
        <v>1</v>
      </c>
      <c r="L11" s="66" t="s">
        <v>355</v>
      </c>
      <c r="M11" s="103">
        <v>22.08</v>
      </c>
      <c r="N11" s="103"/>
      <c r="O11" s="103"/>
      <c r="P11" s="206"/>
      <c r="Q11" s="207"/>
      <c r="R11" s="103"/>
      <c r="S11" s="103"/>
      <c r="T11" s="216"/>
      <c r="U11" s="216"/>
      <c r="V11" s="132"/>
    </row>
    <row r="12" spans="1:22" ht="22.5" customHeight="1" x14ac:dyDescent="0.25">
      <c r="A12" s="40">
        <v>4</v>
      </c>
      <c r="B12" s="103">
        <v>472</v>
      </c>
      <c r="C12" s="206" t="s">
        <v>340</v>
      </c>
      <c r="D12" s="207"/>
      <c r="E12" s="208" t="s">
        <v>350</v>
      </c>
      <c r="F12" s="209"/>
      <c r="G12" s="209"/>
      <c r="H12" s="210"/>
      <c r="I12" s="101">
        <v>796</v>
      </c>
      <c r="J12" s="102" t="s">
        <v>349</v>
      </c>
      <c r="K12" s="54">
        <v>3</v>
      </c>
      <c r="L12" s="66">
        <v>26.39</v>
      </c>
      <c r="M12" s="103">
        <v>79.17</v>
      </c>
      <c r="N12" s="103"/>
      <c r="O12" s="103"/>
      <c r="P12" s="206"/>
      <c r="Q12" s="207"/>
      <c r="R12" s="103"/>
      <c r="S12" s="103"/>
      <c r="T12" s="216"/>
      <c r="U12" s="216"/>
      <c r="V12" s="132"/>
    </row>
    <row r="13" spans="1:22" ht="22.5" customHeight="1" x14ac:dyDescent="0.25">
      <c r="A13" s="40">
        <v>5</v>
      </c>
      <c r="B13" s="103">
        <v>473</v>
      </c>
      <c r="C13" s="206" t="s">
        <v>353</v>
      </c>
      <c r="D13" s="207"/>
      <c r="E13" s="208" t="s">
        <v>75</v>
      </c>
      <c r="F13" s="209"/>
      <c r="G13" s="209"/>
      <c r="H13" s="210"/>
      <c r="I13" s="101">
        <v>796</v>
      </c>
      <c r="J13" s="102">
        <v>6</v>
      </c>
      <c r="K13" s="54">
        <v>2</v>
      </c>
      <c r="L13" s="66">
        <v>28.97</v>
      </c>
      <c r="M13" s="103">
        <f>K13*L13</f>
        <v>57.94</v>
      </c>
      <c r="N13" s="103"/>
      <c r="O13" s="103"/>
      <c r="P13" s="206"/>
      <c r="Q13" s="207"/>
      <c r="R13" s="103"/>
      <c r="S13" s="103"/>
      <c r="T13" s="216"/>
      <c r="U13" s="216"/>
      <c r="V13" s="132"/>
    </row>
    <row r="14" spans="1:22" ht="22.5" customHeight="1" x14ac:dyDescent="0.25">
      <c r="A14" s="40">
        <v>6</v>
      </c>
      <c r="B14" s="103">
        <v>474</v>
      </c>
      <c r="C14" s="206" t="s">
        <v>352</v>
      </c>
      <c r="D14" s="207"/>
      <c r="E14" s="208" t="s">
        <v>351</v>
      </c>
      <c r="F14" s="209"/>
      <c r="G14" s="209"/>
      <c r="H14" s="210"/>
      <c r="I14" s="101">
        <v>796</v>
      </c>
      <c r="J14" s="102" t="s">
        <v>347</v>
      </c>
      <c r="K14" s="54">
        <v>2</v>
      </c>
      <c r="L14" s="66">
        <v>31.56</v>
      </c>
      <c r="M14" s="103">
        <v>63.12</v>
      </c>
      <c r="N14" s="103"/>
      <c r="O14" s="103"/>
      <c r="P14" s="206"/>
      <c r="Q14" s="207"/>
      <c r="R14" s="103"/>
      <c r="S14" s="103"/>
      <c r="T14" s="216"/>
      <c r="U14" s="216"/>
      <c r="V14" s="132"/>
    </row>
    <row r="15" spans="1:22" ht="22.5" customHeight="1" x14ac:dyDescent="0.25">
      <c r="A15" s="40">
        <v>7</v>
      </c>
      <c r="B15" s="103">
        <v>475</v>
      </c>
      <c r="C15" s="206" t="s">
        <v>342</v>
      </c>
      <c r="D15" s="207"/>
      <c r="E15" s="208" t="s">
        <v>341</v>
      </c>
      <c r="F15" s="209"/>
      <c r="G15" s="209"/>
      <c r="H15" s="210"/>
      <c r="I15" s="101">
        <v>796</v>
      </c>
      <c r="J15" s="102">
        <v>1</v>
      </c>
      <c r="K15" s="54">
        <v>1</v>
      </c>
      <c r="L15" s="66" t="s">
        <v>355</v>
      </c>
      <c r="M15" s="103">
        <v>17.21</v>
      </c>
      <c r="N15" s="103"/>
      <c r="O15" s="103"/>
      <c r="P15" s="206"/>
      <c r="Q15" s="207"/>
      <c r="R15" s="103"/>
      <c r="S15" s="103"/>
      <c r="T15" s="216"/>
      <c r="U15" s="216"/>
      <c r="V15" s="132"/>
    </row>
    <row r="16" spans="1:22" ht="22.5" customHeight="1" x14ac:dyDescent="0.25">
      <c r="A16" s="40">
        <v>8</v>
      </c>
      <c r="B16" s="103">
        <v>476</v>
      </c>
      <c r="C16" s="206" t="s">
        <v>344</v>
      </c>
      <c r="D16" s="207"/>
      <c r="E16" s="208" t="s">
        <v>343</v>
      </c>
      <c r="F16" s="209"/>
      <c r="G16" s="209"/>
      <c r="H16" s="210"/>
      <c r="I16" s="101">
        <v>796</v>
      </c>
      <c r="J16" s="102">
        <v>1</v>
      </c>
      <c r="K16" s="54">
        <v>1</v>
      </c>
      <c r="L16" s="66" t="s">
        <v>355</v>
      </c>
      <c r="M16" s="103">
        <v>27.63</v>
      </c>
      <c r="N16" s="103"/>
      <c r="O16" s="103"/>
      <c r="P16" s="206"/>
      <c r="Q16" s="207"/>
      <c r="R16" s="103"/>
      <c r="S16" s="103"/>
      <c r="T16" s="216"/>
      <c r="U16" s="216"/>
      <c r="V16" s="132"/>
    </row>
    <row r="17" spans="1:24" ht="22.5" customHeight="1" x14ac:dyDescent="0.25">
      <c r="A17" s="40">
        <v>9</v>
      </c>
      <c r="B17" s="110">
        <v>477</v>
      </c>
      <c r="C17" s="206" t="s">
        <v>389</v>
      </c>
      <c r="D17" s="207"/>
      <c r="E17" s="208" t="s">
        <v>388</v>
      </c>
      <c r="F17" s="209"/>
      <c r="G17" s="209"/>
      <c r="H17" s="210"/>
      <c r="I17" s="43" t="s">
        <v>37</v>
      </c>
      <c r="J17" s="44">
        <v>2</v>
      </c>
      <c r="K17" s="54">
        <v>1</v>
      </c>
      <c r="L17" s="66" t="s">
        <v>355</v>
      </c>
      <c r="M17" s="66">
        <v>12.75</v>
      </c>
      <c r="N17" s="103"/>
      <c r="O17" s="103"/>
      <c r="P17" s="206"/>
      <c r="Q17" s="207"/>
      <c r="R17" s="103"/>
      <c r="S17" s="103"/>
      <c r="T17" s="216"/>
      <c r="U17" s="216"/>
      <c r="V17" s="132"/>
      <c r="X17" s="45"/>
    </row>
    <row r="18" spans="1:24" ht="22.5" customHeight="1" x14ac:dyDescent="0.25">
      <c r="A18" s="40">
        <v>10</v>
      </c>
      <c r="B18" s="110"/>
      <c r="C18" s="206"/>
      <c r="D18" s="207"/>
      <c r="E18" s="208"/>
      <c r="F18" s="209"/>
      <c r="G18" s="209"/>
      <c r="H18" s="210"/>
      <c r="I18" s="101"/>
      <c r="J18" s="80"/>
      <c r="K18" s="54"/>
      <c r="L18" s="66"/>
      <c r="M18" s="66"/>
      <c r="N18" s="103"/>
      <c r="O18" s="103"/>
      <c r="P18" s="206"/>
      <c r="Q18" s="207"/>
      <c r="R18" s="103"/>
      <c r="S18" s="103"/>
      <c r="T18" s="216"/>
      <c r="U18" s="216"/>
      <c r="V18" s="131"/>
    </row>
    <row r="19" spans="1:24" ht="22.5" customHeight="1" x14ac:dyDescent="0.25">
      <c r="A19" s="40">
        <v>11</v>
      </c>
      <c r="B19" s="110">
        <v>479</v>
      </c>
      <c r="C19" s="206" t="s">
        <v>390</v>
      </c>
      <c r="D19" s="207"/>
      <c r="E19" s="208" t="s">
        <v>391</v>
      </c>
      <c r="F19" s="209"/>
      <c r="G19" s="209"/>
      <c r="H19" s="210"/>
      <c r="I19" s="101">
        <v>796</v>
      </c>
      <c r="J19" s="80"/>
      <c r="K19" s="54">
        <v>1</v>
      </c>
      <c r="L19" s="66" t="s">
        <v>355</v>
      </c>
      <c r="M19" s="66">
        <v>33.1</v>
      </c>
      <c r="N19" s="103"/>
      <c r="O19" s="103"/>
      <c r="P19" s="206"/>
      <c r="Q19" s="207"/>
      <c r="R19" s="103"/>
      <c r="S19" s="103"/>
      <c r="T19" s="216"/>
      <c r="U19" s="216"/>
      <c r="V19" s="131"/>
    </row>
    <row r="20" spans="1:24" ht="22.5" customHeight="1" x14ac:dyDescent="0.25">
      <c r="A20" s="40">
        <v>12</v>
      </c>
      <c r="B20" s="110">
        <v>480</v>
      </c>
      <c r="C20" s="206" t="s">
        <v>392</v>
      </c>
      <c r="D20" s="207"/>
      <c r="E20" s="208" t="s">
        <v>393</v>
      </c>
      <c r="F20" s="209"/>
      <c r="G20" s="209"/>
      <c r="H20" s="210"/>
      <c r="I20" s="101">
        <v>796</v>
      </c>
      <c r="J20" s="80"/>
      <c r="K20" s="54">
        <v>3</v>
      </c>
      <c r="L20" s="66">
        <v>22.75</v>
      </c>
      <c r="M20" s="66">
        <f>K20*L20</f>
        <v>68.25</v>
      </c>
      <c r="N20" s="103"/>
      <c r="O20" s="103"/>
      <c r="P20" s="206"/>
      <c r="Q20" s="207"/>
      <c r="R20" s="103"/>
      <c r="S20" s="103"/>
      <c r="T20" s="216"/>
      <c r="U20" s="216"/>
      <c r="V20" s="131"/>
    </row>
    <row r="21" spans="1:24" ht="22.5" customHeight="1" x14ac:dyDescent="0.25">
      <c r="A21" s="40">
        <v>13</v>
      </c>
      <c r="B21" s="110">
        <v>481</v>
      </c>
      <c r="C21" s="206" t="s">
        <v>394</v>
      </c>
      <c r="D21" s="207"/>
      <c r="E21" s="208" t="s">
        <v>395</v>
      </c>
      <c r="F21" s="209"/>
      <c r="G21" s="209"/>
      <c r="H21" s="210"/>
      <c r="I21" s="101">
        <v>796</v>
      </c>
      <c r="J21" s="80"/>
      <c r="K21" s="54">
        <v>1</v>
      </c>
      <c r="L21" s="66" t="s">
        <v>355</v>
      </c>
      <c r="M21" s="66">
        <v>45.81</v>
      </c>
      <c r="N21" s="103">
        <v>1170</v>
      </c>
      <c r="O21" s="103"/>
      <c r="P21" s="206"/>
      <c r="Q21" s="207"/>
      <c r="R21" s="103"/>
      <c r="S21" s="103"/>
      <c r="T21" s="216"/>
      <c r="U21" s="216"/>
      <c r="V21" s="131"/>
    </row>
    <row r="22" spans="1:24" ht="22.5" customHeight="1" x14ac:dyDescent="0.25">
      <c r="A22" s="40">
        <v>14</v>
      </c>
      <c r="B22" s="110">
        <v>482</v>
      </c>
      <c r="C22" s="206" t="s">
        <v>396</v>
      </c>
      <c r="D22" s="207"/>
      <c r="E22" s="208" t="s">
        <v>397</v>
      </c>
      <c r="F22" s="209"/>
      <c r="G22" s="209"/>
      <c r="H22" s="210"/>
      <c r="I22" s="101">
        <v>796</v>
      </c>
      <c r="J22" s="80"/>
      <c r="K22" s="54">
        <v>1</v>
      </c>
      <c r="L22" s="66" t="s">
        <v>288</v>
      </c>
      <c r="M22" s="66">
        <v>49.11</v>
      </c>
      <c r="N22" s="103"/>
      <c r="O22" s="103"/>
      <c r="P22" s="206"/>
      <c r="Q22" s="207"/>
      <c r="R22" s="103"/>
      <c r="S22" s="103"/>
      <c r="T22" s="216"/>
      <c r="U22" s="216"/>
      <c r="V22" s="131"/>
    </row>
    <row r="23" spans="1:24" ht="22.5" customHeight="1" x14ac:dyDescent="0.25">
      <c r="A23" s="152">
        <v>15</v>
      </c>
      <c r="B23" s="147">
        <v>483</v>
      </c>
      <c r="C23" s="255" t="s">
        <v>399</v>
      </c>
      <c r="D23" s="256"/>
      <c r="E23" s="249" t="s">
        <v>398</v>
      </c>
      <c r="F23" s="257"/>
      <c r="G23" s="257"/>
      <c r="H23" s="258"/>
      <c r="I23" s="148" t="s">
        <v>37</v>
      </c>
      <c r="J23" s="149">
        <v>5</v>
      </c>
      <c r="K23" s="150">
        <v>1</v>
      </c>
      <c r="L23" s="151" t="s">
        <v>355</v>
      </c>
      <c r="M23" s="151">
        <v>8.65</v>
      </c>
      <c r="N23" s="147"/>
      <c r="O23" s="147"/>
      <c r="P23" s="255"/>
      <c r="Q23" s="256"/>
      <c r="R23" s="147"/>
      <c r="S23" s="147"/>
      <c r="T23" s="216"/>
      <c r="U23" s="216"/>
      <c r="V23" s="131"/>
    </row>
    <row r="24" spans="1:24" ht="22.5" customHeight="1" thickBot="1" x14ac:dyDescent="0.3">
      <c r="A24" s="41">
        <v>16</v>
      </c>
      <c r="B24" s="128">
        <v>484</v>
      </c>
      <c r="C24" s="227" t="s">
        <v>400</v>
      </c>
      <c r="D24" s="228"/>
      <c r="E24" s="218" t="s">
        <v>401</v>
      </c>
      <c r="F24" s="229"/>
      <c r="G24" s="229"/>
      <c r="H24" s="230"/>
      <c r="I24" s="139">
        <v>796</v>
      </c>
      <c r="J24" s="142"/>
      <c r="K24" s="55">
        <v>2</v>
      </c>
      <c r="L24" s="130">
        <v>10.59</v>
      </c>
      <c r="M24" s="130">
        <v>21.18</v>
      </c>
      <c r="N24" s="128">
        <v>850</v>
      </c>
      <c r="O24" s="128"/>
      <c r="P24" s="227"/>
      <c r="Q24" s="228"/>
      <c r="R24" s="128"/>
      <c r="S24" s="128"/>
      <c r="T24" s="217"/>
      <c r="U24" s="217"/>
      <c r="V24" s="12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M10+M11+M12+M13+M14+M15+M16+M17+M18+M19+M20+M21+M22+M23+M24</f>
        <v>557.67999999999995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2:D22"/>
    <mergeCell ref="E22:H22"/>
    <mergeCell ref="P22:Q22"/>
    <mergeCell ref="C23:D23"/>
    <mergeCell ref="E23:H23"/>
    <mergeCell ref="P23:Q23"/>
    <mergeCell ref="T23:U23"/>
    <mergeCell ref="T24:U24"/>
    <mergeCell ref="C24:D24"/>
    <mergeCell ref="E24:H24"/>
    <mergeCell ref="P24:Q24"/>
    <mergeCell ref="T18:U18"/>
    <mergeCell ref="T19:U19"/>
    <mergeCell ref="T20:U20"/>
    <mergeCell ref="T21:U21"/>
    <mergeCell ref="T22:U22"/>
    <mergeCell ref="T14:U14"/>
    <mergeCell ref="T15:U15"/>
    <mergeCell ref="T16:U16"/>
    <mergeCell ref="T17:U17"/>
    <mergeCell ref="T9:U9"/>
    <mergeCell ref="T10:U10"/>
    <mergeCell ref="T11:U11"/>
    <mergeCell ref="T12:U12"/>
    <mergeCell ref="T13:U1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R19" sqref="R1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113">
        <v>1</v>
      </c>
      <c r="B7" s="113">
        <v>2</v>
      </c>
      <c r="C7" s="198">
        <v>3</v>
      </c>
      <c r="D7" s="198"/>
      <c r="E7" s="198">
        <v>4</v>
      </c>
      <c r="F7" s="198"/>
      <c r="G7" s="198"/>
      <c r="H7" s="198"/>
      <c r="I7" s="113">
        <v>5</v>
      </c>
      <c r="J7" s="198">
        <v>6</v>
      </c>
      <c r="K7" s="198"/>
      <c r="L7" s="113">
        <v>7</v>
      </c>
      <c r="M7" s="113">
        <v>8</v>
      </c>
      <c r="N7" s="198">
        <v>9</v>
      </c>
      <c r="O7" s="198"/>
      <c r="P7" s="198"/>
      <c r="Q7" s="113">
        <v>10</v>
      </c>
      <c r="R7" s="113">
        <v>11</v>
      </c>
      <c r="S7" s="113">
        <v>12</v>
      </c>
      <c r="T7" s="113">
        <v>13</v>
      </c>
      <c r="U7" s="113">
        <v>14</v>
      </c>
      <c r="V7" s="11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113"/>
      <c r="M8" s="198"/>
      <c r="N8" s="198"/>
      <c r="O8" s="198"/>
      <c r="P8" s="198"/>
      <c r="Q8" s="198"/>
      <c r="R8" s="113"/>
      <c r="S8" s="113"/>
      <c r="T8" s="113"/>
      <c r="U8" s="113"/>
      <c r="V8" s="113"/>
    </row>
    <row r="9" spans="1:22" ht="15" customHeight="1" x14ac:dyDescent="0.25">
      <c r="A9" s="39">
        <v>1</v>
      </c>
      <c r="B9" s="110"/>
      <c r="C9" s="200"/>
      <c r="D9" s="200"/>
      <c r="E9" s="224"/>
      <c r="F9" s="225"/>
      <c r="G9" s="225"/>
      <c r="H9" s="226"/>
      <c r="I9" s="106"/>
      <c r="J9" s="80"/>
      <c r="K9" s="54"/>
      <c r="L9" s="66"/>
      <c r="M9" s="66"/>
      <c r="N9" s="110"/>
      <c r="O9" s="110"/>
      <c r="P9" s="206"/>
      <c r="Q9" s="207"/>
      <c r="R9" s="110"/>
      <c r="S9" s="110"/>
      <c r="T9" s="200"/>
      <c r="U9" s="200"/>
      <c r="V9" s="133"/>
    </row>
    <row r="10" spans="1:22" ht="22.5" customHeight="1" x14ac:dyDescent="0.25">
      <c r="A10" s="40">
        <v>2</v>
      </c>
      <c r="B10" s="110">
        <v>485</v>
      </c>
      <c r="C10" s="206" t="s">
        <v>402</v>
      </c>
      <c r="D10" s="207"/>
      <c r="E10" s="208" t="s">
        <v>403</v>
      </c>
      <c r="F10" s="209"/>
      <c r="G10" s="209"/>
      <c r="H10" s="210"/>
      <c r="I10" s="106" t="s">
        <v>37</v>
      </c>
      <c r="J10" s="107" t="s">
        <v>347</v>
      </c>
      <c r="K10" s="54">
        <v>1</v>
      </c>
      <c r="L10" s="66" t="s">
        <v>355</v>
      </c>
      <c r="M10" s="66">
        <v>11.07</v>
      </c>
      <c r="N10" s="110"/>
      <c r="O10" s="110"/>
      <c r="P10" s="206"/>
      <c r="Q10" s="207"/>
      <c r="R10" s="110"/>
      <c r="S10" s="110"/>
      <c r="T10" s="216"/>
      <c r="U10" s="216"/>
      <c r="V10" s="132"/>
    </row>
    <row r="11" spans="1:22" ht="22.5" customHeight="1" x14ac:dyDescent="0.25">
      <c r="A11" s="40">
        <v>3</v>
      </c>
      <c r="B11" s="110">
        <v>486</v>
      </c>
      <c r="C11" s="206" t="s">
        <v>404</v>
      </c>
      <c r="D11" s="207"/>
      <c r="E11" s="208" t="s">
        <v>405</v>
      </c>
      <c r="F11" s="209"/>
      <c r="G11" s="209"/>
      <c r="H11" s="210"/>
      <c r="I11" s="106">
        <v>796</v>
      </c>
      <c r="J11" s="107"/>
      <c r="K11" s="54">
        <v>1</v>
      </c>
      <c r="L11" s="66" t="s">
        <v>355</v>
      </c>
      <c r="M11" s="66">
        <v>11.55</v>
      </c>
      <c r="N11" s="110"/>
      <c r="O11" s="110"/>
      <c r="P11" s="206"/>
      <c r="Q11" s="207"/>
      <c r="R11" s="110"/>
      <c r="S11" s="110"/>
      <c r="T11" s="216"/>
      <c r="U11" s="216"/>
      <c r="V11" s="132"/>
    </row>
    <row r="12" spans="1:22" ht="22.5" customHeight="1" x14ac:dyDescent="0.25">
      <c r="A12" s="40">
        <v>4</v>
      </c>
      <c r="B12" s="110">
        <v>487</v>
      </c>
      <c r="C12" s="206" t="s">
        <v>406</v>
      </c>
      <c r="D12" s="207"/>
      <c r="E12" s="208" t="s">
        <v>407</v>
      </c>
      <c r="F12" s="209"/>
      <c r="G12" s="209"/>
      <c r="H12" s="210"/>
      <c r="I12" s="106">
        <v>796</v>
      </c>
      <c r="J12" s="107"/>
      <c r="K12" s="54">
        <v>1</v>
      </c>
      <c r="L12" s="66" t="s">
        <v>355</v>
      </c>
      <c r="M12" s="66">
        <v>13.49</v>
      </c>
      <c r="N12" s="110"/>
      <c r="O12" s="110"/>
      <c r="P12" s="206"/>
      <c r="Q12" s="207"/>
      <c r="R12" s="110"/>
      <c r="S12" s="110"/>
      <c r="T12" s="216"/>
      <c r="U12" s="216"/>
      <c r="V12" s="132"/>
    </row>
    <row r="13" spans="1:22" ht="22.5" customHeight="1" x14ac:dyDescent="0.25">
      <c r="A13" s="40">
        <v>5</v>
      </c>
      <c r="B13" s="110">
        <v>488</v>
      </c>
      <c r="C13" s="206" t="s">
        <v>408</v>
      </c>
      <c r="D13" s="207"/>
      <c r="E13" s="208" t="s">
        <v>409</v>
      </c>
      <c r="F13" s="209"/>
      <c r="G13" s="209"/>
      <c r="H13" s="210"/>
      <c r="I13" s="106">
        <v>796</v>
      </c>
      <c r="J13" s="107"/>
      <c r="K13" s="54">
        <v>1</v>
      </c>
      <c r="L13" s="66" t="s">
        <v>355</v>
      </c>
      <c r="M13" s="66">
        <v>14.95</v>
      </c>
      <c r="N13" s="110"/>
      <c r="O13" s="110"/>
      <c r="P13" s="206"/>
      <c r="Q13" s="207"/>
      <c r="R13" s="110"/>
      <c r="S13" s="110"/>
      <c r="T13" s="216"/>
      <c r="U13" s="216"/>
      <c r="V13" s="132"/>
    </row>
    <row r="14" spans="1:22" ht="22.5" customHeight="1" x14ac:dyDescent="0.25">
      <c r="A14" s="40">
        <v>6</v>
      </c>
      <c r="B14" s="110">
        <v>489</v>
      </c>
      <c r="C14" s="206" t="s">
        <v>410</v>
      </c>
      <c r="D14" s="207"/>
      <c r="E14" s="208" t="s">
        <v>411</v>
      </c>
      <c r="F14" s="209"/>
      <c r="G14" s="209"/>
      <c r="H14" s="210"/>
      <c r="I14" s="106">
        <v>796</v>
      </c>
      <c r="J14" s="107"/>
      <c r="K14" s="54">
        <v>1</v>
      </c>
      <c r="L14" s="66" t="s">
        <v>355</v>
      </c>
      <c r="M14" s="66">
        <v>15.43</v>
      </c>
      <c r="N14" s="110"/>
      <c r="O14" s="110"/>
      <c r="P14" s="206"/>
      <c r="Q14" s="207"/>
      <c r="R14" s="110"/>
      <c r="S14" s="110"/>
      <c r="T14" s="216"/>
      <c r="U14" s="216"/>
      <c r="V14" s="132"/>
    </row>
    <row r="15" spans="1:22" ht="22.5" customHeight="1" x14ac:dyDescent="0.25">
      <c r="A15" s="40">
        <v>7</v>
      </c>
      <c r="B15" s="110">
        <v>490</v>
      </c>
      <c r="C15" s="206" t="s">
        <v>413</v>
      </c>
      <c r="D15" s="207"/>
      <c r="E15" s="208" t="s">
        <v>412</v>
      </c>
      <c r="F15" s="209"/>
      <c r="G15" s="209"/>
      <c r="H15" s="210"/>
      <c r="I15" s="106">
        <v>796</v>
      </c>
      <c r="J15" s="107"/>
      <c r="K15" s="54">
        <v>1</v>
      </c>
      <c r="L15" s="66" t="s">
        <v>355</v>
      </c>
      <c r="M15" s="66">
        <v>18.55</v>
      </c>
      <c r="N15" s="110"/>
      <c r="O15" s="110"/>
      <c r="P15" s="206"/>
      <c r="Q15" s="207"/>
      <c r="R15" s="110"/>
      <c r="S15" s="110"/>
      <c r="T15" s="216"/>
      <c r="U15" s="216"/>
      <c r="V15" s="132"/>
    </row>
    <row r="16" spans="1:22" ht="22.5" customHeight="1" x14ac:dyDescent="0.25">
      <c r="A16" s="40">
        <v>8</v>
      </c>
      <c r="B16" s="110">
        <v>491</v>
      </c>
      <c r="C16" s="206" t="s">
        <v>414</v>
      </c>
      <c r="D16" s="207"/>
      <c r="E16" s="208" t="s">
        <v>416</v>
      </c>
      <c r="F16" s="209"/>
      <c r="G16" s="209"/>
      <c r="H16" s="210"/>
      <c r="I16" s="106">
        <v>796</v>
      </c>
      <c r="J16" s="107"/>
      <c r="K16" s="54">
        <v>1</v>
      </c>
      <c r="L16" s="66" t="s">
        <v>355</v>
      </c>
      <c r="M16" s="66">
        <v>22.59</v>
      </c>
      <c r="N16" s="110"/>
      <c r="O16" s="110"/>
      <c r="P16" s="206"/>
      <c r="Q16" s="207"/>
      <c r="R16" s="110"/>
      <c r="S16" s="110"/>
      <c r="T16" s="216"/>
      <c r="U16" s="216"/>
      <c r="V16" s="132"/>
    </row>
    <row r="17" spans="1:24" ht="22.5" customHeight="1" x14ac:dyDescent="0.25">
      <c r="A17" s="40">
        <v>9</v>
      </c>
      <c r="B17" s="110">
        <v>492</v>
      </c>
      <c r="C17" s="206" t="s">
        <v>415</v>
      </c>
      <c r="D17" s="207"/>
      <c r="E17" s="208" t="s">
        <v>417</v>
      </c>
      <c r="F17" s="209"/>
      <c r="G17" s="209"/>
      <c r="H17" s="210"/>
      <c r="I17" s="43" t="s">
        <v>37</v>
      </c>
      <c r="J17" s="44"/>
      <c r="K17" s="54">
        <v>3</v>
      </c>
      <c r="L17" s="66">
        <v>24.61</v>
      </c>
      <c r="M17" s="66">
        <v>73.83</v>
      </c>
      <c r="N17" s="110"/>
      <c r="O17" s="110"/>
      <c r="P17" s="206"/>
      <c r="Q17" s="207"/>
      <c r="R17" s="110"/>
      <c r="S17" s="110"/>
      <c r="T17" s="216"/>
      <c r="U17" s="216"/>
      <c r="V17" s="132"/>
      <c r="X17" s="45"/>
    </row>
    <row r="18" spans="1:24" ht="22.5" customHeight="1" x14ac:dyDescent="0.25">
      <c r="A18" s="40">
        <v>10</v>
      </c>
      <c r="B18" s="110">
        <v>493</v>
      </c>
      <c r="C18" s="206" t="s">
        <v>418</v>
      </c>
      <c r="D18" s="207"/>
      <c r="E18" s="208" t="s">
        <v>420</v>
      </c>
      <c r="F18" s="209"/>
      <c r="G18" s="209"/>
      <c r="H18" s="210"/>
      <c r="I18" s="106">
        <v>796</v>
      </c>
      <c r="J18" s="80"/>
      <c r="K18" s="54">
        <v>1</v>
      </c>
      <c r="L18" s="66" t="s">
        <v>288</v>
      </c>
      <c r="M18" s="66">
        <v>29.32</v>
      </c>
      <c r="N18" s="110"/>
      <c r="O18" s="110"/>
      <c r="P18" s="206"/>
      <c r="Q18" s="207"/>
      <c r="R18" s="110"/>
      <c r="S18" s="110"/>
      <c r="T18" s="216"/>
      <c r="U18" s="216"/>
      <c r="V18" s="131"/>
    </row>
    <row r="19" spans="1:24" ht="22.5" customHeight="1" x14ac:dyDescent="0.25">
      <c r="A19" s="40">
        <v>11</v>
      </c>
      <c r="B19" s="110">
        <v>494</v>
      </c>
      <c r="C19" s="206" t="s">
        <v>419</v>
      </c>
      <c r="D19" s="207"/>
      <c r="E19" s="208" t="s">
        <v>421</v>
      </c>
      <c r="F19" s="209"/>
      <c r="G19" s="209"/>
      <c r="H19" s="210"/>
      <c r="I19" s="106">
        <v>796</v>
      </c>
      <c r="J19" s="80"/>
      <c r="K19" s="54">
        <v>1</v>
      </c>
      <c r="L19" s="66" t="s">
        <v>355</v>
      </c>
      <c r="M19" s="66">
        <v>33.36</v>
      </c>
      <c r="N19" s="110"/>
      <c r="O19" s="110"/>
      <c r="P19" s="206"/>
      <c r="Q19" s="207"/>
      <c r="R19" s="110"/>
      <c r="S19" s="110"/>
      <c r="T19" s="216"/>
      <c r="U19" s="216"/>
      <c r="V19" s="131"/>
    </row>
    <row r="20" spans="1:24" ht="22.5" customHeight="1" x14ac:dyDescent="0.25">
      <c r="A20" s="40">
        <v>12</v>
      </c>
      <c r="B20" s="110">
        <v>495</v>
      </c>
      <c r="C20" s="206" t="s">
        <v>423</v>
      </c>
      <c r="D20" s="207"/>
      <c r="E20" s="208" t="s">
        <v>422</v>
      </c>
      <c r="F20" s="209"/>
      <c r="G20" s="209"/>
      <c r="H20" s="210"/>
      <c r="I20" s="106">
        <v>796</v>
      </c>
      <c r="J20" s="80"/>
      <c r="K20" s="54">
        <v>1</v>
      </c>
      <c r="L20" s="66" t="s">
        <v>355</v>
      </c>
      <c r="M20" s="66">
        <v>21.81</v>
      </c>
      <c r="N20" s="110"/>
      <c r="O20" s="110"/>
      <c r="P20" s="206"/>
      <c r="Q20" s="207"/>
      <c r="R20" s="110"/>
      <c r="S20" s="110"/>
      <c r="T20" s="216"/>
      <c r="U20" s="216"/>
      <c r="V20" s="131"/>
    </row>
    <row r="21" spans="1:24" ht="22.5" customHeight="1" x14ac:dyDescent="0.25">
      <c r="A21" s="40">
        <v>13</v>
      </c>
      <c r="B21" s="110">
        <v>496</v>
      </c>
      <c r="C21" s="206" t="s">
        <v>424</v>
      </c>
      <c r="D21" s="207"/>
      <c r="E21" s="208" t="s">
        <v>425</v>
      </c>
      <c r="F21" s="209"/>
      <c r="G21" s="209"/>
      <c r="H21" s="210"/>
      <c r="I21" s="106">
        <v>796</v>
      </c>
      <c r="J21" s="80"/>
      <c r="K21" s="54">
        <v>1</v>
      </c>
      <c r="L21" s="66" t="s">
        <v>355</v>
      </c>
      <c r="M21" s="66">
        <v>23.83</v>
      </c>
      <c r="N21" s="110">
        <v>1170</v>
      </c>
      <c r="O21" s="110"/>
      <c r="P21" s="206"/>
      <c r="Q21" s="207"/>
      <c r="R21" s="110"/>
      <c r="S21" s="110"/>
      <c r="T21" s="216"/>
      <c r="U21" s="216"/>
      <c r="V21" s="131"/>
    </row>
    <row r="22" spans="1:24" ht="22.5" customHeight="1" x14ac:dyDescent="0.25">
      <c r="A22" s="40">
        <v>14</v>
      </c>
      <c r="B22" s="110">
        <v>497</v>
      </c>
      <c r="C22" s="206" t="s">
        <v>427</v>
      </c>
      <c r="D22" s="207"/>
      <c r="E22" s="208" t="s">
        <v>426</v>
      </c>
      <c r="F22" s="209"/>
      <c r="G22" s="209"/>
      <c r="H22" s="210"/>
      <c r="I22" s="106">
        <v>796</v>
      </c>
      <c r="J22" s="80"/>
      <c r="K22" s="54">
        <v>1</v>
      </c>
      <c r="L22" s="66" t="s">
        <v>355</v>
      </c>
      <c r="M22" s="66">
        <v>24.5</v>
      </c>
      <c r="N22" s="110"/>
      <c r="O22" s="110"/>
      <c r="P22" s="206"/>
      <c r="Q22" s="207"/>
      <c r="R22" s="110"/>
      <c r="S22" s="110"/>
      <c r="T22" s="216"/>
      <c r="U22" s="216"/>
      <c r="V22" s="131"/>
    </row>
    <row r="23" spans="1:24" ht="22.5" customHeight="1" x14ac:dyDescent="0.25">
      <c r="A23" s="152">
        <v>15</v>
      </c>
      <c r="B23" s="147">
        <v>498</v>
      </c>
      <c r="C23" s="255" t="s">
        <v>428</v>
      </c>
      <c r="D23" s="256"/>
      <c r="E23" s="249" t="s">
        <v>429</v>
      </c>
      <c r="F23" s="257"/>
      <c r="G23" s="257"/>
      <c r="H23" s="258"/>
      <c r="I23" s="148" t="s">
        <v>37</v>
      </c>
      <c r="J23" s="149"/>
      <c r="K23" s="150">
        <v>1</v>
      </c>
      <c r="L23" s="151" t="s">
        <v>355</v>
      </c>
      <c r="M23" s="151">
        <v>38.630000000000003</v>
      </c>
      <c r="N23" s="147"/>
      <c r="O23" s="147"/>
      <c r="P23" s="255"/>
      <c r="Q23" s="256"/>
      <c r="R23" s="147"/>
      <c r="S23" s="147"/>
      <c r="T23" s="216"/>
      <c r="U23" s="216"/>
      <c r="V23" s="131"/>
    </row>
    <row r="24" spans="1:24" ht="22.5" customHeight="1" thickBot="1" x14ac:dyDescent="0.3">
      <c r="A24" s="41">
        <v>16</v>
      </c>
      <c r="B24" s="128">
        <v>499</v>
      </c>
      <c r="C24" s="227" t="s">
        <v>430</v>
      </c>
      <c r="D24" s="228"/>
      <c r="E24" s="218" t="s">
        <v>431</v>
      </c>
      <c r="F24" s="229"/>
      <c r="G24" s="229"/>
      <c r="H24" s="230"/>
      <c r="I24" s="139">
        <v>796</v>
      </c>
      <c r="J24" s="142"/>
      <c r="K24" s="55">
        <v>1</v>
      </c>
      <c r="L24" s="130" t="s">
        <v>355</v>
      </c>
      <c r="M24" s="130">
        <v>43.61</v>
      </c>
      <c r="N24" s="128">
        <v>850</v>
      </c>
      <c r="O24" s="128"/>
      <c r="P24" s="227"/>
      <c r="Q24" s="228"/>
      <c r="R24" s="128"/>
      <c r="S24" s="128"/>
      <c r="T24" s="217"/>
      <c r="U24" s="217"/>
      <c r="V24" s="12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M10+M11+M12+M13+M14+M15+M16+M17+M18+M19+M20+M21+M22+M23+M24</f>
        <v>396.52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9">
    <mergeCell ref="C24:D24"/>
    <mergeCell ref="E24:H24"/>
    <mergeCell ref="P24:Q24"/>
    <mergeCell ref="T24:U24"/>
    <mergeCell ref="C22:D22"/>
    <mergeCell ref="E22:H22"/>
    <mergeCell ref="P22:Q22"/>
    <mergeCell ref="T22:U22"/>
    <mergeCell ref="C23:D23"/>
    <mergeCell ref="E23:H23"/>
    <mergeCell ref="P23:Q23"/>
    <mergeCell ref="T23:U23"/>
    <mergeCell ref="C20:D20"/>
    <mergeCell ref="E20:H20"/>
    <mergeCell ref="P20:Q20"/>
    <mergeCell ref="T20:U20"/>
    <mergeCell ref="C21:D21"/>
    <mergeCell ref="E21:H21"/>
    <mergeCell ref="P21:Q21"/>
    <mergeCell ref="T21:U21"/>
    <mergeCell ref="C18:D18"/>
    <mergeCell ref="E18:H18"/>
    <mergeCell ref="P18:Q18"/>
    <mergeCell ref="T18:U18"/>
    <mergeCell ref="C19:D19"/>
    <mergeCell ref="E19:H19"/>
    <mergeCell ref="P19:Q19"/>
    <mergeCell ref="T19:U19"/>
    <mergeCell ref="C16:D16"/>
    <mergeCell ref="E16:H16"/>
    <mergeCell ref="P16:Q16"/>
    <mergeCell ref="T16:U16"/>
    <mergeCell ref="C17:D17"/>
    <mergeCell ref="E17:H17"/>
    <mergeCell ref="P17:Q17"/>
    <mergeCell ref="T17:U17"/>
    <mergeCell ref="C14:D14"/>
    <mergeCell ref="E14:H14"/>
    <mergeCell ref="P14:Q14"/>
    <mergeCell ref="T14:U14"/>
    <mergeCell ref="C15:D15"/>
    <mergeCell ref="E15:H15"/>
    <mergeCell ref="P15:Q15"/>
    <mergeCell ref="T15:U15"/>
    <mergeCell ref="C12:D12"/>
    <mergeCell ref="E12:H12"/>
    <mergeCell ref="P12:Q12"/>
    <mergeCell ref="T12:U12"/>
    <mergeCell ref="C13:D13"/>
    <mergeCell ref="E13:H13"/>
    <mergeCell ref="P13:Q13"/>
    <mergeCell ref="T13:U13"/>
    <mergeCell ref="C11:D11"/>
    <mergeCell ref="E11:H11"/>
    <mergeCell ref="P11:Q11"/>
    <mergeCell ref="T11:U11"/>
    <mergeCell ref="A8:C8"/>
    <mergeCell ref="I8:K8"/>
    <mergeCell ref="M8:Q8"/>
    <mergeCell ref="C9:D9"/>
    <mergeCell ref="E9:H9"/>
    <mergeCell ref="P9:Q9"/>
    <mergeCell ref="T9:U9"/>
    <mergeCell ref="C10:D10"/>
    <mergeCell ref="E10:H10"/>
    <mergeCell ref="P10:Q10"/>
    <mergeCell ref="T10:U10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30" sqref="M3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113">
        <v>1</v>
      </c>
      <c r="B7" s="113">
        <v>2</v>
      </c>
      <c r="C7" s="198">
        <v>3</v>
      </c>
      <c r="D7" s="198"/>
      <c r="E7" s="198">
        <v>4</v>
      </c>
      <c r="F7" s="198"/>
      <c r="G7" s="198"/>
      <c r="H7" s="198"/>
      <c r="I7" s="113">
        <v>5</v>
      </c>
      <c r="J7" s="198">
        <v>6</v>
      </c>
      <c r="K7" s="198"/>
      <c r="L7" s="113">
        <v>7</v>
      </c>
      <c r="M7" s="113">
        <v>8</v>
      </c>
      <c r="N7" s="198">
        <v>9</v>
      </c>
      <c r="O7" s="198"/>
      <c r="P7" s="198"/>
      <c r="Q7" s="113">
        <v>10</v>
      </c>
      <c r="R7" s="113">
        <v>11</v>
      </c>
      <c r="S7" s="113">
        <v>12</v>
      </c>
      <c r="T7" s="113">
        <v>13</v>
      </c>
      <c r="U7" s="113">
        <v>14</v>
      </c>
      <c r="V7" s="11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113"/>
      <c r="M8" s="198"/>
      <c r="N8" s="198"/>
      <c r="O8" s="198"/>
      <c r="P8" s="198"/>
      <c r="Q8" s="198"/>
      <c r="R8" s="113"/>
      <c r="S8" s="113"/>
      <c r="T8" s="113"/>
      <c r="U8" s="113"/>
      <c r="V8" s="113"/>
    </row>
    <row r="9" spans="1:22" ht="15" customHeight="1" x14ac:dyDescent="0.25">
      <c r="A9" s="39">
        <v>1</v>
      </c>
      <c r="B9" s="110"/>
      <c r="C9" s="200"/>
      <c r="D9" s="200"/>
      <c r="E9" s="224"/>
      <c r="F9" s="225"/>
      <c r="G9" s="225"/>
      <c r="H9" s="226"/>
      <c r="I9" s="106"/>
      <c r="J9" s="80"/>
      <c r="K9" s="54"/>
      <c r="L9" s="66"/>
      <c r="M9" s="66"/>
      <c r="N9" s="110"/>
      <c r="O9" s="110"/>
      <c r="P9" s="206"/>
      <c r="Q9" s="207"/>
      <c r="R9" s="110"/>
      <c r="S9" s="110"/>
      <c r="T9" s="200"/>
      <c r="U9" s="200"/>
      <c r="V9" s="110"/>
    </row>
    <row r="10" spans="1:22" ht="22.5" customHeight="1" x14ac:dyDescent="0.25">
      <c r="A10" s="40">
        <v>2</v>
      </c>
      <c r="B10" s="110">
        <v>500</v>
      </c>
      <c r="C10" s="206" t="s">
        <v>433</v>
      </c>
      <c r="D10" s="207"/>
      <c r="E10" s="208" t="s">
        <v>432</v>
      </c>
      <c r="F10" s="209"/>
      <c r="G10" s="209"/>
      <c r="H10" s="210"/>
      <c r="I10" s="106" t="s">
        <v>37</v>
      </c>
      <c r="J10" s="107" t="s">
        <v>347</v>
      </c>
      <c r="K10" s="54">
        <v>1</v>
      </c>
      <c r="L10" s="66" t="s">
        <v>355</v>
      </c>
      <c r="M10" s="110">
        <v>27.95</v>
      </c>
      <c r="N10" s="110"/>
      <c r="O10" s="110"/>
      <c r="P10" s="206"/>
      <c r="Q10" s="207"/>
      <c r="R10" s="110"/>
      <c r="S10" s="110"/>
      <c r="T10" s="216"/>
      <c r="U10" s="216"/>
      <c r="V10" s="132"/>
    </row>
    <row r="11" spans="1:22" ht="22.5" customHeight="1" x14ac:dyDescent="0.25">
      <c r="A11" s="40">
        <v>3</v>
      </c>
      <c r="B11" s="124">
        <v>501</v>
      </c>
      <c r="C11" s="206" t="s">
        <v>448</v>
      </c>
      <c r="D11" s="207"/>
      <c r="E11" s="208" t="s">
        <v>449</v>
      </c>
      <c r="F11" s="209"/>
      <c r="G11" s="209"/>
      <c r="H11" s="210"/>
      <c r="I11" s="43" t="s">
        <v>37</v>
      </c>
      <c r="J11" s="44">
        <v>7</v>
      </c>
      <c r="K11" s="54">
        <v>1</v>
      </c>
      <c r="L11" s="66" t="s">
        <v>355</v>
      </c>
      <c r="M11" s="66">
        <v>20.56</v>
      </c>
      <c r="N11" s="110"/>
      <c r="O11" s="110"/>
      <c r="P11" s="206"/>
      <c r="Q11" s="207"/>
      <c r="R11" s="110"/>
      <c r="S11" s="110"/>
      <c r="T11" s="216"/>
      <c r="U11" s="216"/>
      <c r="V11" s="132"/>
    </row>
    <row r="12" spans="1:22" ht="22.5" customHeight="1" x14ac:dyDescent="0.25">
      <c r="A12" s="40">
        <v>4</v>
      </c>
      <c r="B12" s="110"/>
      <c r="C12" s="206"/>
      <c r="D12" s="207"/>
      <c r="E12" s="208"/>
      <c r="F12" s="209"/>
      <c r="G12" s="209"/>
      <c r="H12" s="210"/>
      <c r="I12" s="106"/>
      <c r="J12" s="107"/>
      <c r="K12" s="54"/>
      <c r="L12" s="66"/>
      <c r="M12" s="110"/>
      <c r="N12" s="110"/>
      <c r="O12" s="110"/>
      <c r="P12" s="206"/>
      <c r="Q12" s="207"/>
      <c r="R12" s="110"/>
      <c r="S12" s="110"/>
      <c r="T12" s="216"/>
      <c r="U12" s="216"/>
      <c r="V12" s="132"/>
    </row>
    <row r="13" spans="1:22" ht="22.5" customHeight="1" x14ac:dyDescent="0.25">
      <c r="A13" s="40">
        <v>5</v>
      </c>
      <c r="B13" s="110"/>
      <c r="C13" s="206"/>
      <c r="D13" s="207"/>
      <c r="E13" s="208"/>
      <c r="F13" s="209"/>
      <c r="G13" s="209"/>
      <c r="H13" s="210"/>
      <c r="I13" s="106"/>
      <c r="J13" s="107"/>
      <c r="K13" s="54"/>
      <c r="L13" s="66"/>
      <c r="M13" s="110"/>
      <c r="N13" s="110"/>
      <c r="O13" s="110"/>
      <c r="P13" s="206"/>
      <c r="Q13" s="207"/>
      <c r="R13" s="110"/>
      <c r="S13" s="110"/>
      <c r="T13" s="216"/>
      <c r="U13" s="216"/>
      <c r="V13" s="132"/>
    </row>
    <row r="14" spans="1:22" ht="22.5" customHeight="1" x14ac:dyDescent="0.25">
      <c r="A14" s="40">
        <v>6</v>
      </c>
      <c r="B14" s="110"/>
      <c r="C14" s="206"/>
      <c r="D14" s="207"/>
      <c r="E14" s="208"/>
      <c r="F14" s="209"/>
      <c r="G14" s="209"/>
      <c r="H14" s="210"/>
      <c r="I14" s="106"/>
      <c r="J14" s="107"/>
      <c r="K14" s="54"/>
      <c r="L14" s="66"/>
      <c r="M14" s="110"/>
      <c r="N14" s="110"/>
      <c r="O14" s="110"/>
      <c r="P14" s="206"/>
      <c r="Q14" s="207"/>
      <c r="R14" s="110"/>
      <c r="S14" s="110"/>
      <c r="T14" s="216"/>
      <c r="U14" s="216"/>
      <c r="V14" s="132"/>
    </row>
    <row r="15" spans="1:22" ht="22.5" customHeight="1" x14ac:dyDescent="0.25">
      <c r="A15" s="40">
        <v>7</v>
      </c>
      <c r="B15" s="110"/>
      <c r="C15" s="206"/>
      <c r="D15" s="207"/>
      <c r="E15" s="208"/>
      <c r="F15" s="209"/>
      <c r="G15" s="209"/>
      <c r="H15" s="210"/>
      <c r="I15" s="106"/>
      <c r="J15" s="107"/>
      <c r="K15" s="54"/>
      <c r="L15" s="66"/>
      <c r="M15" s="110"/>
      <c r="N15" s="110"/>
      <c r="O15" s="110"/>
      <c r="P15" s="206"/>
      <c r="Q15" s="207"/>
      <c r="R15" s="110"/>
      <c r="S15" s="110"/>
      <c r="T15" s="216"/>
      <c r="U15" s="216"/>
      <c r="V15" s="132"/>
    </row>
    <row r="16" spans="1:22" ht="22.5" customHeight="1" x14ac:dyDescent="0.25">
      <c r="A16" s="40">
        <v>8</v>
      </c>
      <c r="B16" s="110"/>
      <c r="C16" s="206"/>
      <c r="D16" s="207"/>
      <c r="E16" s="208"/>
      <c r="F16" s="209"/>
      <c r="G16" s="209"/>
      <c r="H16" s="210"/>
      <c r="I16" s="106"/>
      <c r="J16" s="107"/>
      <c r="K16" s="54"/>
      <c r="L16" s="66"/>
      <c r="M16" s="110"/>
      <c r="N16" s="110"/>
      <c r="O16" s="110"/>
      <c r="P16" s="206"/>
      <c r="Q16" s="207"/>
      <c r="R16" s="110"/>
      <c r="S16" s="110"/>
      <c r="T16" s="216"/>
      <c r="U16" s="216"/>
      <c r="V16" s="132"/>
    </row>
    <row r="17" spans="1:24" ht="22.5" customHeight="1" x14ac:dyDescent="0.25">
      <c r="A17" s="40">
        <v>9</v>
      </c>
      <c r="B17" s="110"/>
      <c r="C17" s="206"/>
      <c r="D17" s="207"/>
      <c r="E17" s="208"/>
      <c r="F17" s="209"/>
      <c r="G17" s="209"/>
      <c r="H17" s="210"/>
      <c r="I17" s="43"/>
      <c r="J17" s="44"/>
      <c r="K17" s="54"/>
      <c r="L17" s="66"/>
      <c r="M17" s="66"/>
      <c r="N17" s="110"/>
      <c r="O17" s="110"/>
      <c r="P17" s="206"/>
      <c r="Q17" s="207"/>
      <c r="R17" s="110"/>
      <c r="S17" s="110"/>
      <c r="T17" s="216"/>
      <c r="U17" s="216"/>
      <c r="V17" s="132"/>
      <c r="X17" s="45"/>
    </row>
    <row r="18" spans="1:24" ht="22.5" customHeight="1" x14ac:dyDescent="0.25">
      <c r="A18" s="40">
        <v>10</v>
      </c>
      <c r="B18" s="110"/>
      <c r="C18" s="206"/>
      <c r="D18" s="207"/>
      <c r="E18" s="208"/>
      <c r="F18" s="209"/>
      <c r="G18" s="209"/>
      <c r="H18" s="210"/>
      <c r="I18" s="106"/>
      <c r="J18" s="80"/>
      <c r="K18" s="54"/>
      <c r="L18" s="66"/>
      <c r="M18" s="66"/>
      <c r="N18" s="110"/>
      <c r="O18" s="110"/>
      <c r="P18" s="206"/>
      <c r="Q18" s="207"/>
      <c r="R18" s="110"/>
      <c r="S18" s="110"/>
      <c r="T18" s="216"/>
      <c r="U18" s="216"/>
      <c r="V18" s="131"/>
    </row>
    <row r="19" spans="1:24" ht="22.5" customHeight="1" x14ac:dyDescent="0.25">
      <c r="A19" s="40">
        <v>11</v>
      </c>
      <c r="B19" s="110"/>
      <c r="C19" s="206"/>
      <c r="D19" s="207"/>
      <c r="E19" s="208"/>
      <c r="F19" s="209"/>
      <c r="G19" s="209"/>
      <c r="H19" s="210"/>
      <c r="I19" s="106"/>
      <c r="J19" s="80"/>
      <c r="K19" s="54"/>
      <c r="L19" s="66"/>
      <c r="M19" s="66"/>
      <c r="N19" s="110"/>
      <c r="O19" s="110"/>
      <c r="P19" s="206"/>
      <c r="Q19" s="207"/>
      <c r="R19" s="110"/>
      <c r="S19" s="110"/>
      <c r="T19" s="216"/>
      <c r="U19" s="216"/>
      <c r="V19" s="131"/>
    </row>
    <row r="20" spans="1:24" ht="22.5" customHeight="1" x14ac:dyDescent="0.25">
      <c r="A20" s="40">
        <v>12</v>
      </c>
      <c r="B20" s="110"/>
      <c r="C20" s="206"/>
      <c r="D20" s="207"/>
      <c r="E20" s="208"/>
      <c r="F20" s="209"/>
      <c r="G20" s="209"/>
      <c r="H20" s="210"/>
      <c r="I20" s="106"/>
      <c r="J20" s="80"/>
      <c r="K20" s="54"/>
      <c r="L20" s="66"/>
      <c r="M20" s="66"/>
      <c r="N20" s="110"/>
      <c r="O20" s="110"/>
      <c r="P20" s="206"/>
      <c r="Q20" s="207"/>
      <c r="R20" s="110"/>
      <c r="S20" s="110"/>
      <c r="T20" s="216"/>
      <c r="U20" s="216"/>
      <c r="V20" s="131"/>
    </row>
    <row r="21" spans="1:24" ht="22.5" customHeight="1" x14ac:dyDescent="0.25">
      <c r="A21" s="40">
        <v>13</v>
      </c>
      <c r="B21" s="110"/>
      <c r="C21" s="206"/>
      <c r="D21" s="207"/>
      <c r="E21" s="208"/>
      <c r="F21" s="209"/>
      <c r="G21" s="209"/>
      <c r="H21" s="210"/>
      <c r="I21" s="106"/>
      <c r="J21" s="80"/>
      <c r="K21" s="54"/>
      <c r="L21" s="66"/>
      <c r="M21" s="66"/>
      <c r="N21" s="110">
        <v>1170</v>
      </c>
      <c r="O21" s="110"/>
      <c r="P21" s="206"/>
      <c r="Q21" s="207"/>
      <c r="R21" s="110"/>
      <c r="S21" s="110"/>
      <c r="T21" s="216"/>
      <c r="U21" s="216"/>
      <c r="V21" s="131"/>
    </row>
    <row r="22" spans="1:24" ht="22.5" customHeight="1" x14ac:dyDescent="0.25">
      <c r="A22" s="40">
        <v>14</v>
      </c>
      <c r="B22" s="110"/>
      <c r="C22" s="206"/>
      <c r="D22" s="207"/>
      <c r="E22" s="208"/>
      <c r="F22" s="209"/>
      <c r="G22" s="209"/>
      <c r="H22" s="210"/>
      <c r="I22" s="106"/>
      <c r="J22" s="80"/>
      <c r="K22" s="54"/>
      <c r="L22" s="66"/>
      <c r="M22" s="66"/>
      <c r="N22" s="110"/>
      <c r="O22" s="110"/>
      <c r="P22" s="206"/>
      <c r="Q22" s="207"/>
      <c r="R22" s="110"/>
      <c r="S22" s="110"/>
      <c r="T22" s="216"/>
      <c r="U22" s="216"/>
      <c r="V22" s="131"/>
    </row>
    <row r="23" spans="1:24" ht="22.5" customHeight="1" x14ac:dyDescent="0.25">
      <c r="A23" s="40">
        <v>15</v>
      </c>
      <c r="B23" s="147"/>
      <c r="C23" s="255"/>
      <c r="D23" s="256"/>
      <c r="E23" s="249"/>
      <c r="F23" s="257"/>
      <c r="G23" s="257"/>
      <c r="H23" s="258"/>
      <c r="I23" s="148"/>
      <c r="J23" s="149"/>
      <c r="K23" s="150"/>
      <c r="L23" s="151"/>
      <c r="M23" s="151"/>
      <c r="N23" s="147"/>
      <c r="O23" s="147"/>
      <c r="P23" s="255"/>
      <c r="Q23" s="256"/>
      <c r="R23" s="147"/>
      <c r="S23" s="147"/>
      <c r="T23" s="216"/>
      <c r="U23" s="216"/>
      <c r="V23" s="131"/>
    </row>
    <row r="24" spans="1:24" ht="22.5" customHeight="1" thickBot="1" x14ac:dyDescent="0.3">
      <c r="A24" s="41">
        <v>16</v>
      </c>
      <c r="B24" s="128"/>
      <c r="C24" s="227"/>
      <c r="D24" s="228"/>
      <c r="E24" s="218"/>
      <c r="F24" s="229"/>
      <c r="G24" s="229"/>
      <c r="H24" s="230"/>
      <c r="I24" s="139"/>
      <c r="J24" s="142"/>
      <c r="K24" s="55"/>
      <c r="L24" s="130"/>
      <c r="M24" s="130"/>
      <c r="N24" s="128">
        <v>850</v>
      </c>
      <c r="O24" s="128"/>
      <c r="P24" s="227"/>
      <c r="Q24" s="228"/>
      <c r="R24" s="128"/>
      <c r="S24" s="128"/>
      <c r="T24" s="217"/>
      <c r="U24" s="217"/>
      <c r="V24" s="12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</f>
        <v>48.51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9">
    <mergeCell ref="C24:D24"/>
    <mergeCell ref="E24:H24"/>
    <mergeCell ref="P24:Q24"/>
    <mergeCell ref="T24:U24"/>
    <mergeCell ref="C22:D22"/>
    <mergeCell ref="E22:H22"/>
    <mergeCell ref="P22:Q22"/>
    <mergeCell ref="T22:U22"/>
    <mergeCell ref="C23:D23"/>
    <mergeCell ref="E23:H23"/>
    <mergeCell ref="P23:Q23"/>
    <mergeCell ref="T23:U23"/>
    <mergeCell ref="C20:D20"/>
    <mergeCell ref="E20:H20"/>
    <mergeCell ref="P20:Q20"/>
    <mergeCell ref="T20:U20"/>
    <mergeCell ref="C21:D21"/>
    <mergeCell ref="E21:H21"/>
    <mergeCell ref="P21:Q21"/>
    <mergeCell ref="T21:U21"/>
    <mergeCell ref="C18:D18"/>
    <mergeCell ref="E18:H18"/>
    <mergeCell ref="P18:Q18"/>
    <mergeCell ref="T18:U18"/>
    <mergeCell ref="C19:D19"/>
    <mergeCell ref="E19:H19"/>
    <mergeCell ref="P19:Q19"/>
    <mergeCell ref="T19:U19"/>
    <mergeCell ref="C16:D16"/>
    <mergeCell ref="E16:H16"/>
    <mergeCell ref="P16:Q16"/>
    <mergeCell ref="T16:U16"/>
    <mergeCell ref="C17:D17"/>
    <mergeCell ref="E17:H17"/>
    <mergeCell ref="P17:Q17"/>
    <mergeCell ref="T17:U17"/>
    <mergeCell ref="C14:D14"/>
    <mergeCell ref="E14:H14"/>
    <mergeCell ref="P14:Q14"/>
    <mergeCell ref="T14:U14"/>
    <mergeCell ref="C15:D15"/>
    <mergeCell ref="E15:H15"/>
    <mergeCell ref="P15:Q15"/>
    <mergeCell ref="T15:U15"/>
    <mergeCell ref="C12:D12"/>
    <mergeCell ref="E12:H12"/>
    <mergeCell ref="P12:Q12"/>
    <mergeCell ref="T12:U12"/>
    <mergeCell ref="C13:D13"/>
    <mergeCell ref="E13:H13"/>
    <mergeCell ref="P13:Q13"/>
    <mergeCell ref="T13:U13"/>
    <mergeCell ref="C11:D11"/>
    <mergeCell ref="E11:H11"/>
    <mergeCell ref="P11:Q11"/>
    <mergeCell ref="T11:U11"/>
    <mergeCell ref="A8:C8"/>
    <mergeCell ref="I8:K8"/>
    <mergeCell ref="M8:Q8"/>
    <mergeCell ref="C9:D9"/>
    <mergeCell ref="E9:H9"/>
    <mergeCell ref="P9:Q9"/>
    <mergeCell ref="T9:U9"/>
    <mergeCell ref="C10:D10"/>
    <mergeCell ref="E10:H10"/>
    <mergeCell ref="P10:Q10"/>
    <mergeCell ref="T10:U10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5" zoomScaleNormal="100" zoomScaleSheetLayoutView="90" workbookViewId="0">
      <selection activeCell="S23" sqref="S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1">
        <v>1</v>
      </c>
      <c r="B7" s="91">
        <v>2</v>
      </c>
      <c r="C7" s="198">
        <v>3</v>
      </c>
      <c r="D7" s="198"/>
      <c r="E7" s="198">
        <v>4</v>
      </c>
      <c r="F7" s="198"/>
      <c r="G7" s="198"/>
      <c r="H7" s="198"/>
      <c r="I7" s="91">
        <v>5</v>
      </c>
      <c r="J7" s="198">
        <v>6</v>
      </c>
      <c r="K7" s="198"/>
      <c r="L7" s="91">
        <v>7</v>
      </c>
      <c r="M7" s="91">
        <v>8</v>
      </c>
      <c r="N7" s="198">
        <v>9</v>
      </c>
      <c r="O7" s="198"/>
      <c r="P7" s="198"/>
      <c r="Q7" s="91">
        <v>10</v>
      </c>
      <c r="R7" s="91">
        <v>11</v>
      </c>
      <c r="S7" s="91">
        <v>12</v>
      </c>
      <c r="T7" s="91">
        <v>13</v>
      </c>
      <c r="U7" s="91">
        <v>14</v>
      </c>
      <c r="V7" s="91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1"/>
      <c r="M8" s="198"/>
      <c r="N8" s="198"/>
      <c r="O8" s="198"/>
      <c r="P8" s="198"/>
      <c r="Q8" s="198"/>
      <c r="R8" s="91"/>
      <c r="S8" s="91"/>
      <c r="T8" s="91"/>
      <c r="U8" s="91"/>
      <c r="V8" s="91"/>
    </row>
    <row r="9" spans="1:22" x14ac:dyDescent="0.25">
      <c r="A9" s="39">
        <v>1</v>
      </c>
      <c r="B9" s="89"/>
      <c r="C9" s="200"/>
      <c r="D9" s="200"/>
      <c r="E9" s="224"/>
      <c r="F9" s="225"/>
      <c r="G9" s="225"/>
      <c r="H9" s="226"/>
      <c r="I9" s="204"/>
      <c r="J9" s="204"/>
      <c r="K9" s="56"/>
      <c r="L9" s="90"/>
      <c r="M9" s="205"/>
      <c r="N9" s="205"/>
      <c r="O9" s="89"/>
      <c r="P9" s="200"/>
      <c r="Q9" s="200"/>
      <c r="R9" s="89"/>
      <c r="S9" s="89"/>
      <c r="T9" s="89"/>
      <c r="U9" s="89"/>
      <c r="V9" s="89"/>
    </row>
    <row r="10" spans="1:22" ht="22.5" customHeight="1" x14ac:dyDescent="0.25">
      <c r="A10" s="40">
        <v>2</v>
      </c>
      <c r="B10" s="88">
        <v>21</v>
      </c>
      <c r="C10" s="206"/>
      <c r="D10" s="207"/>
      <c r="E10" s="208" t="s">
        <v>102</v>
      </c>
      <c r="F10" s="209"/>
      <c r="G10" s="209"/>
      <c r="H10" s="210"/>
      <c r="I10" s="85">
        <v>796</v>
      </c>
      <c r="J10" s="86"/>
      <c r="K10" s="54">
        <v>3</v>
      </c>
      <c r="L10" s="66">
        <v>0.68</v>
      </c>
      <c r="M10" s="99">
        <f>K10*L10</f>
        <v>2.04</v>
      </c>
      <c r="N10" s="87"/>
      <c r="O10" s="88"/>
      <c r="P10" s="206"/>
      <c r="Q10" s="207"/>
      <c r="R10" s="88"/>
      <c r="S10" s="88"/>
      <c r="T10" s="88"/>
      <c r="U10" s="88"/>
      <c r="V10" s="88"/>
    </row>
    <row r="11" spans="1:22" ht="22.5" customHeight="1" x14ac:dyDescent="0.25">
      <c r="A11" s="40">
        <v>3</v>
      </c>
      <c r="B11" s="124">
        <v>22</v>
      </c>
      <c r="C11" s="206"/>
      <c r="D11" s="207"/>
      <c r="E11" s="208" t="s">
        <v>103</v>
      </c>
      <c r="F11" s="209"/>
      <c r="G11" s="209"/>
      <c r="H11" s="210"/>
      <c r="I11" s="122">
        <v>796</v>
      </c>
      <c r="J11" s="123"/>
      <c r="K11" s="54">
        <v>2</v>
      </c>
      <c r="L11" s="66">
        <v>0.56000000000000005</v>
      </c>
      <c r="M11" s="125">
        <f t="shared" ref="M11:M24" si="0">K11*L11</f>
        <v>1.1200000000000001</v>
      </c>
      <c r="N11" s="124"/>
      <c r="O11" s="88"/>
      <c r="P11" s="206"/>
      <c r="Q11" s="207"/>
      <c r="R11" s="88"/>
      <c r="S11" s="88"/>
      <c r="T11" s="88"/>
      <c r="U11" s="88"/>
      <c r="V11" s="88"/>
    </row>
    <row r="12" spans="1:22" ht="22.5" customHeight="1" x14ac:dyDescent="0.25">
      <c r="A12" s="40">
        <v>4</v>
      </c>
      <c r="B12" s="124"/>
      <c r="C12" s="206"/>
      <c r="D12" s="207"/>
      <c r="E12" s="208"/>
      <c r="F12" s="209"/>
      <c r="G12" s="209"/>
      <c r="H12" s="210"/>
      <c r="I12" s="122"/>
      <c r="J12" s="123"/>
      <c r="K12" s="54"/>
      <c r="L12" s="66"/>
      <c r="M12" s="125"/>
      <c r="N12" s="124"/>
      <c r="O12" s="88"/>
      <c r="P12" s="206"/>
      <c r="Q12" s="207"/>
      <c r="R12" s="88"/>
      <c r="S12" s="88"/>
      <c r="T12" s="88"/>
      <c r="U12" s="88"/>
      <c r="V12" s="88"/>
    </row>
    <row r="13" spans="1:22" ht="22.5" customHeight="1" x14ac:dyDescent="0.25">
      <c r="A13" s="40">
        <v>5</v>
      </c>
      <c r="B13" s="124">
        <v>24</v>
      </c>
      <c r="C13" s="206"/>
      <c r="D13" s="207"/>
      <c r="E13" s="208" t="s">
        <v>104</v>
      </c>
      <c r="F13" s="209"/>
      <c r="G13" s="209"/>
      <c r="H13" s="210"/>
      <c r="I13" s="122">
        <v>796</v>
      </c>
      <c r="J13" s="123"/>
      <c r="K13" s="54">
        <v>3</v>
      </c>
      <c r="L13" s="66">
        <v>0.47</v>
      </c>
      <c r="M13" s="125">
        <f t="shared" si="0"/>
        <v>1.41</v>
      </c>
      <c r="N13" s="124"/>
      <c r="O13" s="88"/>
      <c r="P13" s="206"/>
      <c r="Q13" s="207"/>
      <c r="R13" s="88"/>
      <c r="S13" s="88"/>
      <c r="T13" s="88"/>
      <c r="U13" s="88"/>
      <c r="V13" s="88"/>
    </row>
    <row r="14" spans="1:22" ht="22.5" customHeight="1" x14ac:dyDescent="0.25">
      <c r="A14" s="40">
        <v>6</v>
      </c>
      <c r="B14" s="124">
        <v>25</v>
      </c>
      <c r="C14" s="206"/>
      <c r="D14" s="207"/>
      <c r="E14" s="208" t="s">
        <v>105</v>
      </c>
      <c r="F14" s="209"/>
      <c r="G14" s="209"/>
      <c r="H14" s="210"/>
      <c r="I14" s="122">
        <v>796</v>
      </c>
      <c r="J14" s="123"/>
      <c r="K14" s="54">
        <v>2</v>
      </c>
      <c r="L14" s="66">
        <v>0.52</v>
      </c>
      <c r="M14" s="125">
        <f t="shared" si="0"/>
        <v>1.04</v>
      </c>
      <c r="N14" s="124"/>
      <c r="O14" s="88"/>
      <c r="P14" s="206"/>
      <c r="Q14" s="207"/>
      <c r="R14" s="88"/>
      <c r="S14" s="88"/>
      <c r="T14" s="88"/>
      <c r="U14" s="88"/>
      <c r="V14" s="88"/>
    </row>
    <row r="15" spans="1:22" ht="22.5" customHeight="1" x14ac:dyDescent="0.25">
      <c r="A15" s="40">
        <v>7</v>
      </c>
      <c r="B15" s="124">
        <v>26</v>
      </c>
      <c r="C15" s="206"/>
      <c r="D15" s="207"/>
      <c r="E15" s="208" t="s">
        <v>106</v>
      </c>
      <c r="F15" s="209"/>
      <c r="G15" s="209"/>
      <c r="H15" s="210"/>
      <c r="I15" s="122">
        <v>796</v>
      </c>
      <c r="J15" s="123"/>
      <c r="K15" s="54">
        <v>1</v>
      </c>
      <c r="L15" s="66" t="s">
        <v>355</v>
      </c>
      <c r="M15" s="66">
        <v>0.53</v>
      </c>
      <c r="N15" s="124">
        <v>1170</v>
      </c>
      <c r="O15" s="88"/>
      <c r="P15" s="206"/>
      <c r="Q15" s="207"/>
      <c r="R15" s="88"/>
      <c r="S15" s="88"/>
      <c r="T15" s="88"/>
      <c r="U15" s="88"/>
      <c r="V15" s="88"/>
    </row>
    <row r="16" spans="1:22" ht="22.5" customHeight="1" x14ac:dyDescent="0.25">
      <c r="A16" s="40">
        <v>8</v>
      </c>
      <c r="B16" s="124">
        <v>27</v>
      </c>
      <c r="C16" s="206"/>
      <c r="D16" s="207"/>
      <c r="E16" s="208" t="s">
        <v>79</v>
      </c>
      <c r="F16" s="209"/>
      <c r="G16" s="209"/>
      <c r="H16" s="210"/>
      <c r="I16" s="122">
        <v>796</v>
      </c>
      <c r="J16" s="123"/>
      <c r="K16" s="54">
        <v>4</v>
      </c>
      <c r="L16" s="66">
        <v>0.94</v>
      </c>
      <c r="M16" s="125">
        <f t="shared" si="0"/>
        <v>3.76</v>
      </c>
      <c r="N16" s="124"/>
      <c r="O16" s="88"/>
      <c r="P16" s="206"/>
      <c r="Q16" s="207"/>
      <c r="R16" s="88"/>
      <c r="S16" s="88"/>
      <c r="T16" s="88"/>
      <c r="U16" s="88"/>
      <c r="V16" s="88"/>
    </row>
    <row r="17" spans="1:24" ht="22.5" customHeight="1" x14ac:dyDescent="0.25">
      <c r="A17" s="40">
        <v>9</v>
      </c>
      <c r="B17" s="124">
        <v>28</v>
      </c>
      <c r="C17" s="206"/>
      <c r="D17" s="207"/>
      <c r="E17" s="208" t="s">
        <v>107</v>
      </c>
      <c r="F17" s="209"/>
      <c r="G17" s="209"/>
      <c r="H17" s="210"/>
      <c r="I17" s="122">
        <v>796</v>
      </c>
      <c r="J17" s="123"/>
      <c r="K17" s="54">
        <v>5</v>
      </c>
      <c r="L17" s="66">
        <v>1.23</v>
      </c>
      <c r="M17" s="125">
        <f t="shared" si="0"/>
        <v>6.15</v>
      </c>
      <c r="N17" s="124"/>
      <c r="O17" s="88"/>
      <c r="P17" s="206"/>
      <c r="Q17" s="207"/>
      <c r="R17" s="88"/>
      <c r="S17" s="88"/>
      <c r="T17" s="88"/>
      <c r="U17" s="88"/>
      <c r="V17" s="88"/>
      <c r="X17" s="45"/>
    </row>
    <row r="18" spans="1:24" ht="22.5" customHeight="1" x14ac:dyDescent="0.25">
      <c r="A18" s="40">
        <v>10</v>
      </c>
      <c r="B18" s="124">
        <v>29</v>
      </c>
      <c r="C18" s="206"/>
      <c r="D18" s="207"/>
      <c r="E18" s="208" t="s">
        <v>42</v>
      </c>
      <c r="F18" s="209"/>
      <c r="G18" s="209"/>
      <c r="H18" s="210"/>
      <c r="I18" s="122">
        <v>796</v>
      </c>
      <c r="J18" s="123"/>
      <c r="K18" s="54">
        <v>48</v>
      </c>
      <c r="L18" s="66">
        <v>1.88323</v>
      </c>
      <c r="M18" s="125">
        <f t="shared" si="0"/>
        <v>90.395039999999995</v>
      </c>
      <c r="N18" s="124">
        <v>850</v>
      </c>
      <c r="O18" s="88"/>
      <c r="P18" s="206"/>
      <c r="Q18" s="207"/>
      <c r="R18" s="88"/>
      <c r="S18" s="88"/>
      <c r="T18" s="88"/>
      <c r="U18" s="88"/>
      <c r="V18" s="88"/>
    </row>
    <row r="19" spans="1:24" ht="22.5" customHeight="1" x14ac:dyDescent="0.25">
      <c r="A19" s="40">
        <v>11</v>
      </c>
      <c r="B19" s="124">
        <v>30</v>
      </c>
      <c r="C19" s="206"/>
      <c r="D19" s="207"/>
      <c r="E19" s="208" t="s">
        <v>111</v>
      </c>
      <c r="F19" s="209"/>
      <c r="G19" s="209"/>
      <c r="H19" s="210"/>
      <c r="I19" s="122">
        <v>796</v>
      </c>
      <c r="J19" s="123"/>
      <c r="K19" s="54">
        <v>22</v>
      </c>
      <c r="L19" s="66">
        <v>2.355</v>
      </c>
      <c r="M19" s="125">
        <f t="shared" si="0"/>
        <v>51.81</v>
      </c>
      <c r="N19" s="124"/>
      <c r="O19" s="88"/>
      <c r="P19" s="206"/>
      <c r="Q19" s="207"/>
      <c r="R19" s="88"/>
      <c r="S19" s="88"/>
      <c r="T19" s="88"/>
      <c r="U19" s="88"/>
      <c r="V19" s="88"/>
    </row>
    <row r="20" spans="1:24" ht="22.5" customHeight="1" x14ac:dyDescent="0.25">
      <c r="A20" s="40">
        <v>12</v>
      </c>
      <c r="B20" s="124">
        <v>31</v>
      </c>
      <c r="C20" s="206"/>
      <c r="D20" s="207"/>
      <c r="E20" s="208" t="s">
        <v>108</v>
      </c>
      <c r="F20" s="209"/>
      <c r="G20" s="209"/>
      <c r="H20" s="210"/>
      <c r="I20" s="122">
        <v>796</v>
      </c>
      <c r="J20" s="123"/>
      <c r="K20" s="54">
        <v>1</v>
      </c>
      <c r="L20" s="66" t="s">
        <v>355</v>
      </c>
      <c r="M20" s="66">
        <v>1.7</v>
      </c>
      <c r="N20" s="124"/>
      <c r="O20" s="88"/>
      <c r="P20" s="206"/>
      <c r="Q20" s="207"/>
      <c r="R20" s="88"/>
      <c r="S20" s="88"/>
      <c r="T20" s="88"/>
      <c r="U20" s="88"/>
      <c r="V20" s="88"/>
    </row>
    <row r="21" spans="1:24" ht="22.5" customHeight="1" x14ac:dyDescent="0.25">
      <c r="A21" s="40">
        <v>13</v>
      </c>
      <c r="B21" s="124">
        <v>32</v>
      </c>
      <c r="C21" s="206"/>
      <c r="D21" s="207"/>
      <c r="E21" s="208" t="s">
        <v>109</v>
      </c>
      <c r="F21" s="209"/>
      <c r="G21" s="209"/>
      <c r="H21" s="210"/>
      <c r="I21" s="122">
        <v>796</v>
      </c>
      <c r="J21" s="123"/>
      <c r="K21" s="54">
        <v>3</v>
      </c>
      <c r="L21" s="66">
        <v>3.3</v>
      </c>
      <c r="M21" s="125">
        <f t="shared" si="0"/>
        <v>9.8999999999999986</v>
      </c>
      <c r="N21" s="124"/>
      <c r="O21" s="88"/>
      <c r="P21" s="216"/>
      <c r="Q21" s="216"/>
      <c r="R21" s="88"/>
      <c r="S21" s="88"/>
      <c r="T21" s="88"/>
      <c r="U21" s="88"/>
      <c r="V21" s="88"/>
    </row>
    <row r="22" spans="1:24" ht="22.5" customHeight="1" x14ac:dyDescent="0.25">
      <c r="A22" s="40">
        <v>14</v>
      </c>
      <c r="B22" s="124">
        <v>33</v>
      </c>
      <c r="C22" s="206"/>
      <c r="D22" s="207"/>
      <c r="E22" s="208" t="s">
        <v>110</v>
      </c>
      <c r="F22" s="209"/>
      <c r="G22" s="209"/>
      <c r="H22" s="210"/>
      <c r="I22" s="122">
        <v>796</v>
      </c>
      <c r="J22" s="123"/>
      <c r="K22" s="54">
        <v>4</v>
      </c>
      <c r="L22" s="66">
        <v>3.58</v>
      </c>
      <c r="M22" s="125">
        <f t="shared" si="0"/>
        <v>14.32</v>
      </c>
      <c r="N22" s="124"/>
      <c r="O22" s="88"/>
      <c r="P22" s="216"/>
      <c r="Q22" s="216"/>
      <c r="R22" s="88"/>
      <c r="S22" s="88"/>
      <c r="T22" s="88"/>
      <c r="U22" s="88"/>
      <c r="V22" s="88"/>
    </row>
    <row r="23" spans="1:24" ht="22.5" customHeight="1" x14ac:dyDescent="0.25">
      <c r="A23" s="40">
        <v>15</v>
      </c>
      <c r="B23" s="124">
        <v>34</v>
      </c>
      <c r="C23" s="206"/>
      <c r="D23" s="207"/>
      <c r="E23" s="208" t="s">
        <v>357</v>
      </c>
      <c r="F23" s="209"/>
      <c r="G23" s="209"/>
      <c r="H23" s="210"/>
      <c r="I23" s="122">
        <v>796</v>
      </c>
      <c r="J23" s="123"/>
      <c r="K23" s="54">
        <v>1</v>
      </c>
      <c r="L23" s="66" t="s">
        <v>288</v>
      </c>
      <c r="M23" s="66">
        <v>3.7679999999999998</v>
      </c>
      <c r="N23" s="124"/>
      <c r="O23" s="88"/>
      <c r="P23" s="216"/>
      <c r="Q23" s="216"/>
      <c r="R23" s="88"/>
      <c r="S23" s="88"/>
      <c r="T23" s="88"/>
      <c r="U23" s="88"/>
      <c r="V23" s="88"/>
    </row>
    <row r="24" spans="1:24" ht="22.5" customHeight="1" thickBot="1" x14ac:dyDescent="0.3">
      <c r="A24" s="41">
        <v>16</v>
      </c>
      <c r="B24" s="128">
        <v>35</v>
      </c>
      <c r="C24" s="227"/>
      <c r="D24" s="228"/>
      <c r="E24" s="218" t="s">
        <v>358</v>
      </c>
      <c r="F24" s="229"/>
      <c r="G24" s="229"/>
      <c r="H24" s="230"/>
      <c r="I24" s="139" t="s">
        <v>37</v>
      </c>
      <c r="J24" s="140"/>
      <c r="K24" s="55">
        <v>5</v>
      </c>
      <c r="L24" s="130">
        <v>3.8620000000000001</v>
      </c>
      <c r="M24" s="130">
        <f t="shared" si="0"/>
        <v>19.310000000000002</v>
      </c>
      <c r="N24" s="124"/>
      <c r="O24" s="83"/>
      <c r="P24" s="217"/>
      <c r="Q24" s="217"/>
      <c r="R24" s="83"/>
      <c r="S24" s="83"/>
      <c r="T24" s="83"/>
      <c r="U24" s="83"/>
      <c r="V24" s="8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>
      <c r="M32" s="138">
        <f>M10+M11+M12+M13+M14+M15+M16+M17+M18+M19+M20+M21+M22+M23+M24</f>
        <v>207.25304</v>
      </c>
    </row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16:D16"/>
    <mergeCell ref="E16:H16"/>
    <mergeCell ref="P16:Q16"/>
    <mergeCell ref="C17:D17"/>
    <mergeCell ref="E17:H17"/>
    <mergeCell ref="P17:Q17"/>
    <mergeCell ref="C14:D14"/>
    <mergeCell ref="E14:H14"/>
    <mergeCell ref="P14:Q14"/>
    <mergeCell ref="C15:D15"/>
    <mergeCell ref="E15:H15"/>
    <mergeCell ref="P15:Q15"/>
    <mergeCell ref="C12:D12"/>
    <mergeCell ref="E12:H12"/>
    <mergeCell ref="P12:Q12"/>
    <mergeCell ref="C13:D13"/>
    <mergeCell ref="E13:H13"/>
    <mergeCell ref="P13:Q13"/>
    <mergeCell ref="C10:D10"/>
    <mergeCell ref="E10:H10"/>
    <mergeCell ref="P10:Q10"/>
    <mergeCell ref="C11:D11"/>
    <mergeCell ref="E11:H11"/>
    <mergeCell ref="P11:Q11"/>
    <mergeCell ref="A8:C8"/>
    <mergeCell ref="I8:K8"/>
    <mergeCell ref="M8:Q8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="85" zoomScaleNormal="100" zoomScaleSheetLayoutView="90" zoomScalePageLayoutView="85" workbookViewId="0">
      <selection activeCell="F28" sqref="F2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113">
        <v>1</v>
      </c>
      <c r="B7" s="113">
        <v>2</v>
      </c>
      <c r="C7" s="198">
        <v>3</v>
      </c>
      <c r="D7" s="198"/>
      <c r="E7" s="198">
        <v>4</v>
      </c>
      <c r="F7" s="198"/>
      <c r="G7" s="198"/>
      <c r="H7" s="198"/>
      <c r="I7" s="113">
        <v>5</v>
      </c>
      <c r="J7" s="198">
        <v>6</v>
      </c>
      <c r="K7" s="198"/>
      <c r="L7" s="113">
        <v>7</v>
      </c>
      <c r="M7" s="113">
        <v>8</v>
      </c>
      <c r="N7" s="198">
        <v>9</v>
      </c>
      <c r="O7" s="198"/>
      <c r="P7" s="198"/>
      <c r="Q7" s="113">
        <v>10</v>
      </c>
      <c r="R7" s="113">
        <v>11</v>
      </c>
      <c r="S7" s="113">
        <v>12</v>
      </c>
      <c r="T7" s="113">
        <v>13</v>
      </c>
      <c r="U7" s="113">
        <v>14</v>
      </c>
      <c r="V7" s="11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113"/>
      <c r="M8" s="198"/>
      <c r="N8" s="198"/>
      <c r="O8" s="198"/>
      <c r="P8" s="198"/>
      <c r="Q8" s="198"/>
      <c r="R8" s="113"/>
      <c r="S8" s="113"/>
      <c r="T8" s="113"/>
      <c r="U8" s="113"/>
      <c r="V8" s="113"/>
    </row>
    <row r="9" spans="1:22" x14ac:dyDescent="0.25">
      <c r="A9" s="39">
        <v>1</v>
      </c>
      <c r="B9" s="111"/>
      <c r="C9" s="200"/>
      <c r="D9" s="200"/>
      <c r="E9" s="224"/>
      <c r="F9" s="225"/>
      <c r="G9" s="225"/>
      <c r="H9" s="226"/>
      <c r="I9" s="204"/>
      <c r="J9" s="204"/>
      <c r="K9" s="56"/>
      <c r="L9" s="112"/>
      <c r="M9" s="205"/>
      <c r="N9" s="205"/>
      <c r="O9" s="111"/>
      <c r="P9" s="200"/>
      <c r="Q9" s="200"/>
      <c r="R9" s="111"/>
      <c r="S9" s="111"/>
      <c r="T9" s="111"/>
      <c r="U9" s="111"/>
      <c r="V9" s="111"/>
    </row>
    <row r="10" spans="1:22" ht="22.5" customHeight="1" x14ac:dyDescent="0.25">
      <c r="A10" s="40">
        <v>2</v>
      </c>
      <c r="B10" s="110">
        <v>36</v>
      </c>
      <c r="C10" s="206"/>
      <c r="D10" s="207"/>
      <c r="E10" s="208" t="s">
        <v>359</v>
      </c>
      <c r="F10" s="209"/>
      <c r="G10" s="209"/>
      <c r="H10" s="210"/>
      <c r="I10" s="106">
        <v>796</v>
      </c>
      <c r="J10" s="107"/>
      <c r="K10" s="54">
        <v>1</v>
      </c>
      <c r="L10" s="66" t="s">
        <v>355</v>
      </c>
      <c r="M10" s="66">
        <v>6.359</v>
      </c>
      <c r="N10" s="109"/>
      <c r="O10" s="110"/>
      <c r="P10" s="206"/>
      <c r="Q10" s="207"/>
      <c r="R10" s="110"/>
      <c r="S10" s="110"/>
      <c r="T10" s="110"/>
      <c r="U10" s="110"/>
      <c r="V10" s="110"/>
    </row>
    <row r="11" spans="1:22" ht="22.5" customHeight="1" x14ac:dyDescent="0.25">
      <c r="A11" s="40">
        <v>3</v>
      </c>
      <c r="B11" s="110">
        <v>37</v>
      </c>
      <c r="C11" s="206"/>
      <c r="D11" s="207"/>
      <c r="E11" s="208" t="s">
        <v>360</v>
      </c>
      <c r="F11" s="209"/>
      <c r="G11" s="209"/>
      <c r="H11" s="210"/>
      <c r="I11" s="106">
        <v>796</v>
      </c>
      <c r="J11" s="107"/>
      <c r="K11" s="54">
        <v>1</v>
      </c>
      <c r="L11" s="66" t="s">
        <v>355</v>
      </c>
      <c r="M11" s="66">
        <v>1.413</v>
      </c>
      <c r="N11" s="110"/>
      <c r="O11" s="110"/>
      <c r="P11" s="206"/>
      <c r="Q11" s="207"/>
      <c r="R11" s="110"/>
      <c r="S11" s="110"/>
      <c r="T11" s="110"/>
      <c r="U11" s="110"/>
      <c r="V11" s="110"/>
    </row>
    <row r="12" spans="1:22" ht="22.5" customHeight="1" x14ac:dyDescent="0.25">
      <c r="A12" s="40">
        <v>4</v>
      </c>
      <c r="B12" s="110">
        <v>38</v>
      </c>
      <c r="C12" s="206"/>
      <c r="D12" s="207"/>
      <c r="E12" s="208" t="s">
        <v>361</v>
      </c>
      <c r="F12" s="209"/>
      <c r="G12" s="209"/>
      <c r="H12" s="210"/>
      <c r="I12" s="106">
        <v>796</v>
      </c>
      <c r="J12" s="107"/>
      <c r="K12" s="54">
        <v>2</v>
      </c>
      <c r="L12" s="66">
        <v>3.0139999999999998</v>
      </c>
      <c r="M12" s="66">
        <f t="shared" ref="M12" si="0">K12*L12</f>
        <v>6.0279999999999996</v>
      </c>
      <c r="N12" s="110"/>
      <c r="O12" s="110"/>
      <c r="P12" s="206"/>
      <c r="Q12" s="207"/>
      <c r="R12" s="110"/>
      <c r="S12" s="110"/>
      <c r="T12" s="110"/>
      <c r="U12" s="110"/>
      <c r="V12" s="110"/>
    </row>
    <row r="13" spans="1:22" ht="22.5" customHeight="1" x14ac:dyDescent="0.25">
      <c r="A13" s="40">
        <v>5</v>
      </c>
      <c r="B13" s="110">
        <v>39</v>
      </c>
      <c r="C13" s="206"/>
      <c r="D13" s="207"/>
      <c r="E13" s="208" t="s">
        <v>362</v>
      </c>
      <c r="F13" s="209"/>
      <c r="G13" s="209"/>
      <c r="H13" s="210"/>
      <c r="I13" s="106">
        <v>796</v>
      </c>
      <c r="J13" s="107"/>
      <c r="K13" s="54">
        <v>1</v>
      </c>
      <c r="L13" s="66" t="s">
        <v>355</v>
      </c>
      <c r="M13" s="66">
        <v>4.5220000000000002</v>
      </c>
      <c r="N13" s="110"/>
      <c r="O13" s="110"/>
      <c r="P13" s="206"/>
      <c r="Q13" s="207"/>
      <c r="R13" s="110"/>
      <c r="S13" s="110"/>
      <c r="T13" s="110"/>
      <c r="U13" s="110"/>
      <c r="V13" s="110"/>
    </row>
    <row r="14" spans="1:22" ht="22.5" customHeight="1" x14ac:dyDescent="0.25">
      <c r="A14" s="40">
        <v>6</v>
      </c>
      <c r="B14" s="110"/>
      <c r="C14" s="206"/>
      <c r="D14" s="207"/>
      <c r="E14" s="208"/>
      <c r="F14" s="209"/>
      <c r="G14" s="209"/>
      <c r="H14" s="210"/>
      <c r="I14" s="106"/>
      <c r="J14" s="107"/>
      <c r="K14" s="54"/>
      <c r="L14" s="66"/>
      <c r="M14" s="108"/>
      <c r="N14" s="110"/>
      <c r="O14" s="110"/>
      <c r="P14" s="206"/>
      <c r="Q14" s="207"/>
      <c r="R14" s="110"/>
      <c r="S14" s="110"/>
      <c r="T14" s="110"/>
      <c r="U14" s="110"/>
      <c r="V14" s="110"/>
    </row>
    <row r="15" spans="1:22" ht="22.5" customHeight="1" x14ac:dyDescent="0.25">
      <c r="A15" s="40">
        <v>7</v>
      </c>
      <c r="B15" s="110"/>
      <c r="C15" s="206"/>
      <c r="D15" s="207"/>
      <c r="E15" s="208"/>
      <c r="F15" s="209"/>
      <c r="G15" s="209"/>
      <c r="H15" s="210"/>
      <c r="I15" s="106"/>
      <c r="J15" s="107"/>
      <c r="K15" s="54"/>
      <c r="L15" s="66"/>
      <c r="M15" s="108"/>
      <c r="N15" s="110">
        <v>1170</v>
      </c>
      <c r="O15" s="110"/>
      <c r="P15" s="206"/>
      <c r="Q15" s="207"/>
      <c r="R15" s="110"/>
      <c r="S15" s="110"/>
      <c r="T15" s="110"/>
      <c r="U15" s="110"/>
      <c r="V15" s="110"/>
    </row>
    <row r="16" spans="1:22" ht="22.5" customHeight="1" x14ac:dyDescent="0.25">
      <c r="A16" s="40">
        <v>8</v>
      </c>
      <c r="B16" s="110"/>
      <c r="C16" s="206"/>
      <c r="D16" s="207"/>
      <c r="E16" s="208"/>
      <c r="F16" s="209"/>
      <c r="G16" s="209"/>
      <c r="H16" s="210"/>
      <c r="I16" s="106"/>
      <c r="J16" s="107"/>
      <c r="K16" s="54"/>
      <c r="L16" s="66"/>
      <c r="M16" s="108"/>
      <c r="N16" s="110"/>
      <c r="O16" s="110"/>
      <c r="P16" s="206"/>
      <c r="Q16" s="207"/>
      <c r="R16" s="110"/>
      <c r="S16" s="110"/>
      <c r="T16" s="110"/>
      <c r="U16" s="110"/>
      <c r="V16" s="110"/>
    </row>
    <row r="17" spans="1:24" ht="22.5" customHeight="1" x14ac:dyDescent="0.25">
      <c r="A17" s="40">
        <v>9</v>
      </c>
      <c r="B17" s="110"/>
      <c r="C17" s="206"/>
      <c r="D17" s="207"/>
      <c r="E17" s="208"/>
      <c r="F17" s="209"/>
      <c r="G17" s="209"/>
      <c r="H17" s="210"/>
      <c r="I17" s="106"/>
      <c r="J17" s="107"/>
      <c r="K17" s="54"/>
      <c r="L17" s="66"/>
      <c r="M17" s="108"/>
      <c r="N17" s="110"/>
      <c r="O17" s="110"/>
      <c r="P17" s="206"/>
      <c r="Q17" s="207"/>
      <c r="R17" s="110"/>
      <c r="S17" s="110"/>
      <c r="T17" s="110"/>
      <c r="U17" s="110"/>
      <c r="V17" s="110"/>
      <c r="X17" s="45"/>
    </row>
    <row r="18" spans="1:24" ht="22.5" customHeight="1" x14ac:dyDescent="0.25">
      <c r="A18" s="40">
        <v>10</v>
      </c>
      <c r="B18" s="110"/>
      <c r="C18" s="206"/>
      <c r="D18" s="207"/>
      <c r="E18" s="208"/>
      <c r="F18" s="209"/>
      <c r="G18" s="209"/>
      <c r="H18" s="210"/>
      <c r="I18" s="106"/>
      <c r="J18" s="107"/>
      <c r="K18" s="54"/>
      <c r="L18" s="66"/>
      <c r="M18" s="108"/>
      <c r="N18" s="110">
        <v>850</v>
      </c>
      <c r="O18" s="110"/>
      <c r="P18" s="206"/>
      <c r="Q18" s="207"/>
      <c r="R18" s="110"/>
      <c r="S18" s="110"/>
      <c r="T18" s="110"/>
      <c r="U18" s="110"/>
      <c r="V18" s="110"/>
    </row>
    <row r="19" spans="1:24" ht="22.5" customHeight="1" x14ac:dyDescent="0.25">
      <c r="A19" s="40">
        <v>11</v>
      </c>
      <c r="B19" s="110"/>
      <c r="C19" s="206"/>
      <c r="D19" s="207"/>
      <c r="E19" s="208"/>
      <c r="F19" s="209"/>
      <c r="G19" s="209"/>
      <c r="H19" s="210"/>
      <c r="I19" s="106"/>
      <c r="J19" s="107"/>
      <c r="K19" s="54"/>
      <c r="L19" s="66"/>
      <c r="M19" s="108"/>
      <c r="N19" s="110"/>
      <c r="O19" s="110"/>
      <c r="P19" s="206"/>
      <c r="Q19" s="207"/>
      <c r="R19" s="110"/>
      <c r="S19" s="110"/>
      <c r="T19" s="110"/>
      <c r="U19" s="110"/>
      <c r="V19" s="110"/>
    </row>
    <row r="20" spans="1:24" ht="22.5" customHeight="1" x14ac:dyDescent="0.25">
      <c r="A20" s="40">
        <v>12</v>
      </c>
      <c r="B20" s="110"/>
      <c r="C20" s="206"/>
      <c r="D20" s="207"/>
      <c r="E20" s="208"/>
      <c r="F20" s="209"/>
      <c r="G20" s="209"/>
      <c r="H20" s="210"/>
      <c r="I20" s="106"/>
      <c r="J20" s="107"/>
      <c r="K20" s="54"/>
      <c r="L20" s="66"/>
      <c r="M20" s="108"/>
      <c r="N20" s="110"/>
      <c r="O20" s="110"/>
      <c r="P20" s="206"/>
      <c r="Q20" s="207"/>
      <c r="R20" s="110"/>
      <c r="S20" s="110"/>
      <c r="T20" s="110"/>
      <c r="U20" s="110"/>
      <c r="V20" s="110"/>
    </row>
    <row r="21" spans="1:24" ht="22.5" customHeight="1" x14ac:dyDescent="0.25">
      <c r="A21" s="40">
        <v>13</v>
      </c>
      <c r="B21" s="110"/>
      <c r="C21" s="206"/>
      <c r="D21" s="207"/>
      <c r="E21" s="208"/>
      <c r="F21" s="209"/>
      <c r="G21" s="209"/>
      <c r="H21" s="210"/>
      <c r="I21" s="106"/>
      <c r="J21" s="107"/>
      <c r="K21" s="54"/>
      <c r="L21" s="66"/>
      <c r="M21" s="108"/>
      <c r="N21" s="110"/>
      <c r="O21" s="110"/>
      <c r="P21" s="216"/>
      <c r="Q21" s="216"/>
      <c r="R21" s="110"/>
      <c r="S21" s="110"/>
      <c r="T21" s="110"/>
      <c r="U21" s="110"/>
      <c r="V21" s="110"/>
    </row>
    <row r="22" spans="1:24" ht="22.5" customHeight="1" x14ac:dyDescent="0.25">
      <c r="A22" s="40">
        <v>14</v>
      </c>
      <c r="B22" s="110"/>
      <c r="C22" s="206"/>
      <c r="D22" s="207"/>
      <c r="E22" s="208"/>
      <c r="F22" s="209"/>
      <c r="G22" s="209"/>
      <c r="H22" s="210"/>
      <c r="I22" s="106"/>
      <c r="J22" s="107"/>
      <c r="K22" s="54"/>
      <c r="L22" s="66"/>
      <c r="M22" s="108"/>
      <c r="N22" s="110"/>
      <c r="O22" s="110"/>
      <c r="P22" s="216"/>
      <c r="Q22" s="216"/>
      <c r="R22" s="110"/>
      <c r="S22" s="110"/>
      <c r="T22" s="110"/>
      <c r="U22" s="110"/>
      <c r="V22" s="110"/>
    </row>
    <row r="23" spans="1:24" ht="22.5" customHeight="1" x14ac:dyDescent="0.25">
      <c r="A23" s="40">
        <v>15</v>
      </c>
      <c r="B23" s="110"/>
      <c r="C23" s="206"/>
      <c r="D23" s="207"/>
      <c r="E23" s="208"/>
      <c r="F23" s="209"/>
      <c r="G23" s="209"/>
      <c r="H23" s="210"/>
      <c r="I23" s="106"/>
      <c r="J23" s="107"/>
      <c r="K23" s="54"/>
      <c r="L23" s="66"/>
      <c r="M23" s="108"/>
      <c r="N23" s="110"/>
      <c r="O23" s="110"/>
      <c r="P23" s="216"/>
      <c r="Q23" s="216"/>
      <c r="R23" s="110"/>
      <c r="S23" s="110"/>
      <c r="T23" s="110"/>
      <c r="U23" s="110"/>
      <c r="V23" s="110"/>
    </row>
    <row r="24" spans="1:24" ht="22.5" customHeight="1" thickBot="1" x14ac:dyDescent="0.3">
      <c r="A24" s="41">
        <v>16</v>
      </c>
      <c r="B24" s="128"/>
      <c r="C24" s="217"/>
      <c r="D24" s="217"/>
      <c r="E24" s="218"/>
      <c r="F24" s="229"/>
      <c r="G24" s="229"/>
      <c r="H24" s="230"/>
      <c r="I24" s="46"/>
      <c r="J24" s="141"/>
      <c r="K24" s="55"/>
      <c r="L24" s="105"/>
      <c r="M24" s="221"/>
      <c r="N24" s="221"/>
      <c r="O24" s="104"/>
      <c r="P24" s="217"/>
      <c r="Q24" s="217"/>
      <c r="R24" s="104"/>
      <c r="S24" s="104"/>
      <c r="T24" s="104"/>
      <c r="U24" s="104"/>
      <c r="V24" s="10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</f>
        <v>18.322000000000003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16:D16"/>
    <mergeCell ref="E16:H16"/>
    <mergeCell ref="P16:Q16"/>
    <mergeCell ref="C17:D17"/>
    <mergeCell ref="E17:H17"/>
    <mergeCell ref="P17:Q17"/>
    <mergeCell ref="C14:D14"/>
    <mergeCell ref="E14:H14"/>
    <mergeCell ref="P14:Q14"/>
    <mergeCell ref="C15:D15"/>
    <mergeCell ref="E15:H15"/>
    <mergeCell ref="P15:Q15"/>
    <mergeCell ref="C12:D12"/>
    <mergeCell ref="E12:H12"/>
    <mergeCell ref="P12:Q12"/>
    <mergeCell ref="C13:D13"/>
    <mergeCell ref="E13:H13"/>
    <mergeCell ref="P13:Q13"/>
    <mergeCell ref="C10:D10"/>
    <mergeCell ref="E10:H10"/>
    <mergeCell ref="P10:Q10"/>
    <mergeCell ref="C11:D11"/>
    <mergeCell ref="E11:H11"/>
    <mergeCell ref="P11:Q11"/>
    <mergeCell ref="A8:C8"/>
    <mergeCell ref="I8:K8"/>
    <mergeCell ref="M8:Q8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73">
        <v>1</v>
      </c>
      <c r="B7" s="73">
        <v>2</v>
      </c>
      <c r="C7" s="198">
        <v>3</v>
      </c>
      <c r="D7" s="198"/>
      <c r="E7" s="198">
        <v>4</v>
      </c>
      <c r="F7" s="198"/>
      <c r="G7" s="198"/>
      <c r="H7" s="198"/>
      <c r="I7" s="73">
        <v>5</v>
      </c>
      <c r="J7" s="198">
        <v>6</v>
      </c>
      <c r="K7" s="198"/>
      <c r="L7" s="73">
        <v>7</v>
      </c>
      <c r="M7" s="73">
        <v>8</v>
      </c>
      <c r="N7" s="198">
        <v>9</v>
      </c>
      <c r="O7" s="198"/>
      <c r="P7" s="198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73"/>
      <c r="M8" s="198"/>
      <c r="N8" s="198"/>
      <c r="O8" s="198"/>
      <c r="P8" s="198"/>
      <c r="Q8" s="198"/>
      <c r="R8" s="73"/>
      <c r="S8" s="73"/>
      <c r="T8" s="73"/>
      <c r="U8" s="73"/>
      <c r="V8" s="73"/>
    </row>
    <row r="9" spans="1:22" x14ac:dyDescent="0.25">
      <c r="A9" s="39">
        <v>1</v>
      </c>
      <c r="B9" s="75"/>
      <c r="C9" s="200"/>
      <c r="D9" s="200"/>
      <c r="E9" s="224"/>
      <c r="F9" s="225"/>
      <c r="G9" s="225"/>
      <c r="H9" s="226"/>
      <c r="I9" s="204"/>
      <c r="J9" s="204"/>
      <c r="K9" s="56"/>
      <c r="L9" s="76"/>
      <c r="M9" s="205"/>
      <c r="N9" s="205"/>
      <c r="O9" s="75"/>
      <c r="P9" s="200"/>
      <c r="Q9" s="200"/>
      <c r="R9" s="75"/>
      <c r="S9" s="75"/>
      <c r="T9" s="75"/>
      <c r="U9" s="75"/>
      <c r="V9" s="75"/>
    </row>
    <row r="10" spans="1:22" ht="22.5" customHeight="1" x14ac:dyDescent="0.25">
      <c r="A10" s="40">
        <v>2</v>
      </c>
      <c r="B10" s="77"/>
      <c r="C10" s="206"/>
      <c r="D10" s="207"/>
      <c r="E10" s="211" t="s">
        <v>76</v>
      </c>
      <c r="F10" s="212"/>
      <c r="G10" s="212"/>
      <c r="H10" s="213"/>
      <c r="I10" s="43" t="s">
        <v>287</v>
      </c>
      <c r="J10" s="44"/>
      <c r="K10" s="54" t="s">
        <v>288</v>
      </c>
      <c r="L10" s="66" t="s">
        <v>288</v>
      </c>
      <c r="M10" s="178">
        <f>M13+M14+M15+M16+M17+M18+M19+M20+M21+M22+M23+M24+'7'!$M$10+'7'!$M$11+'7'!$M$12+'7'!$M$13+'7'!$M$14+'7'!$M$15+'7'!$M$16+'7'!$M$17+'7'!$M$18+'7'!$M$19+'7'!$M$20+'7'!$M$21+'7'!$M$22</f>
        <v>86.279999999999987</v>
      </c>
      <c r="N10" s="79"/>
      <c r="O10" s="77"/>
      <c r="P10" s="206"/>
      <c r="Q10" s="207"/>
      <c r="R10" s="77"/>
      <c r="S10" s="77"/>
      <c r="T10" s="77"/>
      <c r="U10" s="77"/>
      <c r="V10" s="77"/>
    </row>
    <row r="11" spans="1:22" ht="22.5" customHeight="1" x14ac:dyDescent="0.25">
      <c r="A11" s="40">
        <v>3</v>
      </c>
      <c r="B11" s="77"/>
      <c r="C11" s="206"/>
      <c r="D11" s="207"/>
      <c r="E11" s="208" t="s">
        <v>77</v>
      </c>
      <c r="F11" s="209"/>
      <c r="G11" s="209"/>
      <c r="H11" s="210"/>
      <c r="I11" s="74"/>
      <c r="J11" s="80"/>
      <c r="K11" s="54"/>
      <c r="L11" s="66"/>
      <c r="M11" s="66"/>
      <c r="N11" s="66"/>
      <c r="O11" s="77"/>
      <c r="P11" s="206"/>
      <c r="Q11" s="207"/>
      <c r="R11" s="77"/>
      <c r="S11" s="77"/>
      <c r="T11" s="77"/>
      <c r="U11" s="77"/>
      <c r="V11" s="77"/>
    </row>
    <row r="12" spans="1:22" ht="22.5" customHeight="1" x14ac:dyDescent="0.25">
      <c r="A12" s="40">
        <v>4</v>
      </c>
      <c r="B12" s="77"/>
      <c r="C12" s="206"/>
      <c r="D12" s="207"/>
      <c r="E12" s="208"/>
      <c r="F12" s="209"/>
      <c r="G12" s="209"/>
      <c r="H12" s="210"/>
      <c r="I12" s="43"/>
      <c r="J12" s="44"/>
      <c r="K12" s="54"/>
      <c r="L12" s="66"/>
      <c r="M12" s="66"/>
      <c r="N12" s="66"/>
      <c r="O12" s="77"/>
      <c r="P12" s="206"/>
      <c r="Q12" s="207"/>
      <c r="R12" s="77"/>
      <c r="S12" s="77"/>
      <c r="T12" s="77"/>
      <c r="U12" s="77"/>
      <c r="V12" s="77"/>
    </row>
    <row r="13" spans="1:22" ht="22.5" customHeight="1" x14ac:dyDescent="0.25">
      <c r="A13" s="40">
        <v>5</v>
      </c>
      <c r="B13" s="77">
        <v>50</v>
      </c>
      <c r="C13" s="206"/>
      <c r="D13" s="207"/>
      <c r="E13" s="208" t="s">
        <v>41</v>
      </c>
      <c r="F13" s="209"/>
      <c r="G13" s="209"/>
      <c r="H13" s="210"/>
      <c r="I13" s="43" t="s">
        <v>37</v>
      </c>
      <c r="J13" s="44"/>
      <c r="K13" s="54">
        <v>13</v>
      </c>
      <c r="L13" s="66">
        <v>0.56999999999999995</v>
      </c>
      <c r="M13" s="66">
        <f>K13*L13</f>
        <v>7.4099999999999993</v>
      </c>
      <c r="N13" s="66"/>
      <c r="O13" s="77"/>
      <c r="P13" s="206"/>
      <c r="Q13" s="207"/>
      <c r="R13" s="77"/>
      <c r="S13" s="77"/>
      <c r="T13" s="77"/>
      <c r="U13" s="77"/>
      <c r="V13" s="77"/>
    </row>
    <row r="14" spans="1:22" ht="22.5" customHeight="1" x14ac:dyDescent="0.25">
      <c r="A14" s="40">
        <v>6</v>
      </c>
      <c r="B14" s="124">
        <v>51</v>
      </c>
      <c r="C14" s="206"/>
      <c r="D14" s="207"/>
      <c r="E14" s="208" t="s">
        <v>112</v>
      </c>
      <c r="F14" s="209"/>
      <c r="G14" s="209"/>
      <c r="H14" s="210"/>
      <c r="I14" s="43" t="s">
        <v>37</v>
      </c>
      <c r="J14" s="44">
        <v>796</v>
      </c>
      <c r="K14" s="54">
        <v>2</v>
      </c>
      <c r="L14" s="66">
        <v>0.83</v>
      </c>
      <c r="M14" s="66">
        <f t="shared" ref="M14:M24" si="0">K14*L14</f>
        <v>1.66</v>
      </c>
      <c r="N14" s="124"/>
      <c r="O14" s="77"/>
      <c r="P14" s="206"/>
      <c r="Q14" s="207"/>
      <c r="R14" s="77"/>
      <c r="S14" s="77"/>
      <c r="T14" s="77"/>
      <c r="U14" s="77"/>
      <c r="V14" s="77"/>
    </row>
    <row r="15" spans="1:22" ht="22.5" customHeight="1" x14ac:dyDescent="0.25">
      <c r="A15" s="40">
        <v>7</v>
      </c>
      <c r="B15" s="124">
        <v>53</v>
      </c>
      <c r="C15" s="206"/>
      <c r="D15" s="207"/>
      <c r="E15" s="208" t="s">
        <v>113</v>
      </c>
      <c r="F15" s="209"/>
      <c r="G15" s="209"/>
      <c r="H15" s="210"/>
      <c r="I15" s="43" t="s">
        <v>37</v>
      </c>
      <c r="J15" s="44">
        <v>796</v>
      </c>
      <c r="K15" s="54">
        <v>1</v>
      </c>
      <c r="L15" s="66" t="s">
        <v>355</v>
      </c>
      <c r="M15" s="66">
        <v>0.5</v>
      </c>
      <c r="N15" s="124">
        <v>1170</v>
      </c>
      <c r="O15" s="77"/>
      <c r="P15" s="206"/>
      <c r="Q15" s="207"/>
      <c r="R15" s="77"/>
      <c r="S15" s="77"/>
      <c r="T15" s="77"/>
      <c r="U15" s="77"/>
      <c r="V15" s="77"/>
    </row>
    <row r="16" spans="1:22" ht="22.5" customHeight="1" x14ac:dyDescent="0.25">
      <c r="A16" s="40">
        <v>8</v>
      </c>
      <c r="B16" s="124">
        <v>54</v>
      </c>
      <c r="C16" s="206"/>
      <c r="D16" s="207"/>
      <c r="E16" s="208" t="s">
        <v>114</v>
      </c>
      <c r="F16" s="209"/>
      <c r="G16" s="209"/>
      <c r="H16" s="210"/>
      <c r="I16" s="43" t="s">
        <v>37</v>
      </c>
      <c r="J16" s="44">
        <v>796</v>
      </c>
      <c r="K16" s="54">
        <v>9</v>
      </c>
      <c r="L16" s="66">
        <v>0.63</v>
      </c>
      <c r="M16" s="66">
        <f t="shared" si="0"/>
        <v>5.67</v>
      </c>
      <c r="N16" s="124"/>
      <c r="O16" s="77"/>
      <c r="P16" s="206"/>
      <c r="Q16" s="207"/>
      <c r="R16" s="77"/>
      <c r="S16" s="77"/>
      <c r="T16" s="77"/>
      <c r="U16" s="77"/>
      <c r="V16" s="77"/>
    </row>
    <row r="17" spans="1:24" ht="22.5" customHeight="1" x14ac:dyDescent="0.25">
      <c r="A17" s="40">
        <v>9</v>
      </c>
      <c r="B17" s="124">
        <v>55</v>
      </c>
      <c r="C17" s="206"/>
      <c r="D17" s="207"/>
      <c r="E17" s="208" t="s">
        <v>115</v>
      </c>
      <c r="F17" s="209"/>
      <c r="G17" s="209"/>
      <c r="H17" s="210"/>
      <c r="I17" s="43" t="s">
        <v>37</v>
      </c>
      <c r="J17" s="44"/>
      <c r="K17" s="54">
        <v>4</v>
      </c>
      <c r="L17" s="66">
        <v>0.6</v>
      </c>
      <c r="M17" s="66">
        <f t="shared" si="0"/>
        <v>2.4</v>
      </c>
      <c r="N17" s="124"/>
      <c r="O17" s="77"/>
      <c r="P17" s="206"/>
      <c r="Q17" s="207"/>
      <c r="R17" s="77"/>
      <c r="S17" s="77"/>
      <c r="T17" s="77"/>
      <c r="U17" s="77"/>
      <c r="V17" s="77"/>
      <c r="X17" s="45"/>
    </row>
    <row r="18" spans="1:24" ht="22.5" customHeight="1" x14ac:dyDescent="0.25">
      <c r="A18" s="40">
        <v>10</v>
      </c>
      <c r="B18" s="124">
        <v>56</v>
      </c>
      <c r="C18" s="206"/>
      <c r="D18" s="207"/>
      <c r="E18" s="208" t="s">
        <v>116</v>
      </c>
      <c r="F18" s="209"/>
      <c r="G18" s="209"/>
      <c r="H18" s="210"/>
      <c r="I18" s="43" t="s">
        <v>37</v>
      </c>
      <c r="J18" s="44"/>
      <c r="K18" s="54">
        <v>17</v>
      </c>
      <c r="L18" s="66">
        <v>0.9</v>
      </c>
      <c r="M18" s="66">
        <f t="shared" si="0"/>
        <v>15.3</v>
      </c>
      <c r="N18" s="124">
        <v>850</v>
      </c>
      <c r="O18" s="77"/>
      <c r="P18" s="206"/>
      <c r="Q18" s="207"/>
      <c r="R18" s="77"/>
      <c r="S18" s="77"/>
      <c r="T18" s="77"/>
      <c r="U18" s="77"/>
      <c r="V18" s="77"/>
    </row>
    <row r="19" spans="1:24" ht="22.5" customHeight="1" x14ac:dyDescent="0.25">
      <c r="A19" s="40">
        <v>11</v>
      </c>
      <c r="B19" s="124">
        <v>57</v>
      </c>
      <c r="C19" s="206"/>
      <c r="D19" s="207"/>
      <c r="E19" s="208" t="s">
        <v>117</v>
      </c>
      <c r="F19" s="209"/>
      <c r="G19" s="209"/>
      <c r="H19" s="210"/>
      <c r="I19" s="43" t="s">
        <v>37</v>
      </c>
      <c r="J19" s="44"/>
      <c r="K19" s="54">
        <v>2</v>
      </c>
      <c r="L19" s="66">
        <v>0.88</v>
      </c>
      <c r="M19" s="66">
        <f t="shared" si="0"/>
        <v>1.76</v>
      </c>
      <c r="N19" s="124"/>
      <c r="O19" s="77"/>
      <c r="P19" s="206"/>
      <c r="Q19" s="207"/>
      <c r="R19" s="77"/>
      <c r="S19" s="77"/>
      <c r="T19" s="77"/>
      <c r="U19" s="77"/>
      <c r="V19" s="77"/>
    </row>
    <row r="20" spans="1:24" ht="22.5" customHeight="1" x14ac:dyDescent="0.25">
      <c r="A20" s="40">
        <v>12</v>
      </c>
      <c r="B20" s="124">
        <v>58</v>
      </c>
      <c r="C20" s="206"/>
      <c r="D20" s="207"/>
      <c r="E20" s="208" t="s">
        <v>118</v>
      </c>
      <c r="F20" s="209"/>
      <c r="G20" s="209"/>
      <c r="H20" s="210"/>
      <c r="I20" s="43" t="s">
        <v>37</v>
      </c>
      <c r="J20" s="44"/>
      <c r="K20" s="54">
        <v>1</v>
      </c>
      <c r="L20" s="66" t="s">
        <v>288</v>
      </c>
      <c r="M20" s="66">
        <v>0.94</v>
      </c>
      <c r="N20" s="124"/>
      <c r="O20" s="77"/>
      <c r="P20" s="206"/>
      <c r="Q20" s="207"/>
      <c r="R20" s="77"/>
      <c r="S20" s="77"/>
      <c r="T20" s="77"/>
      <c r="U20" s="77"/>
      <c r="V20" s="77"/>
    </row>
    <row r="21" spans="1:24" ht="22.5" customHeight="1" x14ac:dyDescent="0.25">
      <c r="A21" s="40">
        <v>13</v>
      </c>
      <c r="B21" s="124">
        <v>59</v>
      </c>
      <c r="C21" s="206"/>
      <c r="D21" s="207"/>
      <c r="E21" s="208" t="s">
        <v>119</v>
      </c>
      <c r="F21" s="209"/>
      <c r="G21" s="209"/>
      <c r="H21" s="210"/>
      <c r="I21" s="43" t="s">
        <v>37</v>
      </c>
      <c r="J21" s="44"/>
      <c r="K21" s="54">
        <v>2</v>
      </c>
      <c r="L21" s="66">
        <v>1.1299999999999999</v>
      </c>
      <c r="M21" s="66">
        <f t="shared" si="0"/>
        <v>2.2599999999999998</v>
      </c>
      <c r="N21" s="124">
        <v>1176</v>
      </c>
      <c r="O21" s="77"/>
      <c r="P21" s="216"/>
      <c r="Q21" s="216"/>
      <c r="R21" s="77"/>
      <c r="S21" s="77"/>
      <c r="T21" s="77"/>
      <c r="U21" s="77"/>
      <c r="V21" s="77"/>
    </row>
    <row r="22" spans="1:24" ht="22.5" customHeight="1" x14ac:dyDescent="0.25">
      <c r="A22" s="40">
        <v>14</v>
      </c>
      <c r="B22" s="124">
        <v>60</v>
      </c>
      <c r="C22" s="206"/>
      <c r="D22" s="207"/>
      <c r="E22" s="208" t="s">
        <v>120</v>
      </c>
      <c r="F22" s="209"/>
      <c r="G22" s="209"/>
      <c r="H22" s="210"/>
      <c r="I22" s="43" t="s">
        <v>37</v>
      </c>
      <c r="J22" s="44"/>
      <c r="K22" s="54">
        <v>4</v>
      </c>
      <c r="L22" s="66">
        <v>0.69</v>
      </c>
      <c r="M22" s="66">
        <f t="shared" si="0"/>
        <v>2.76</v>
      </c>
      <c r="N22" s="124"/>
      <c r="O22" s="77"/>
      <c r="P22" s="216"/>
      <c r="Q22" s="216"/>
      <c r="R22" s="77"/>
      <c r="S22" s="77"/>
      <c r="T22" s="77"/>
      <c r="U22" s="77"/>
      <c r="V22" s="77"/>
    </row>
    <row r="23" spans="1:24" ht="22.5" customHeight="1" x14ac:dyDescent="0.25">
      <c r="A23" s="40">
        <v>15</v>
      </c>
      <c r="B23" s="124">
        <v>61</v>
      </c>
      <c r="C23" s="206"/>
      <c r="D23" s="207"/>
      <c r="E23" s="208" t="s">
        <v>121</v>
      </c>
      <c r="F23" s="209"/>
      <c r="G23" s="209"/>
      <c r="H23" s="210"/>
      <c r="I23" s="43" t="s">
        <v>37</v>
      </c>
      <c r="J23" s="44"/>
      <c r="K23" s="54">
        <v>4</v>
      </c>
      <c r="L23" s="66">
        <v>0.7</v>
      </c>
      <c r="M23" s="66">
        <f t="shared" si="0"/>
        <v>2.8</v>
      </c>
      <c r="N23" s="124"/>
      <c r="O23" s="77"/>
      <c r="P23" s="216"/>
      <c r="Q23" s="216"/>
      <c r="R23" s="77"/>
      <c r="S23" s="77"/>
      <c r="T23" s="77"/>
      <c r="U23" s="77"/>
      <c r="V23" s="77"/>
    </row>
    <row r="24" spans="1:24" ht="22.5" customHeight="1" thickBot="1" x14ac:dyDescent="0.3">
      <c r="A24" s="41">
        <v>16</v>
      </c>
      <c r="B24" s="128">
        <v>62</v>
      </c>
      <c r="C24" s="227"/>
      <c r="D24" s="228"/>
      <c r="E24" s="218" t="s">
        <v>122</v>
      </c>
      <c r="F24" s="229"/>
      <c r="G24" s="229"/>
      <c r="H24" s="230"/>
      <c r="I24" s="46" t="s">
        <v>37</v>
      </c>
      <c r="J24" s="141"/>
      <c r="K24" s="55">
        <v>2</v>
      </c>
      <c r="L24" s="130">
        <v>1.73</v>
      </c>
      <c r="M24" s="130">
        <f t="shared" si="0"/>
        <v>3.46</v>
      </c>
      <c r="N24" s="124"/>
      <c r="O24" s="78"/>
      <c r="P24" s="217"/>
      <c r="Q24" s="217"/>
      <c r="R24" s="78"/>
      <c r="S24" s="78"/>
      <c r="T24" s="78"/>
      <c r="U24" s="78"/>
      <c r="V24" s="7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E27" sqref="E2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1">
        <v>1</v>
      </c>
      <c r="B7" s="91">
        <v>2</v>
      </c>
      <c r="C7" s="198">
        <v>3</v>
      </c>
      <c r="D7" s="198"/>
      <c r="E7" s="198">
        <v>4</v>
      </c>
      <c r="F7" s="198"/>
      <c r="G7" s="198"/>
      <c r="H7" s="198"/>
      <c r="I7" s="91">
        <v>5</v>
      </c>
      <c r="J7" s="198">
        <v>6</v>
      </c>
      <c r="K7" s="198"/>
      <c r="L7" s="91">
        <v>7</v>
      </c>
      <c r="M7" s="91">
        <v>8</v>
      </c>
      <c r="N7" s="198">
        <v>9</v>
      </c>
      <c r="O7" s="198"/>
      <c r="P7" s="198"/>
      <c r="Q7" s="91">
        <v>10</v>
      </c>
      <c r="R7" s="91">
        <v>11</v>
      </c>
      <c r="S7" s="91">
        <v>12</v>
      </c>
      <c r="T7" s="91">
        <v>13</v>
      </c>
      <c r="U7" s="91">
        <v>14</v>
      </c>
      <c r="V7" s="91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1"/>
      <c r="M8" s="198"/>
      <c r="N8" s="198"/>
      <c r="O8" s="198"/>
      <c r="P8" s="198"/>
      <c r="Q8" s="198"/>
      <c r="R8" s="91"/>
      <c r="S8" s="91"/>
      <c r="T8" s="91"/>
      <c r="U8" s="91"/>
      <c r="V8" s="91"/>
    </row>
    <row r="9" spans="1:22" x14ac:dyDescent="0.25">
      <c r="A9" s="39">
        <v>1</v>
      </c>
      <c r="B9" s="89"/>
      <c r="C9" s="200"/>
      <c r="D9" s="200"/>
      <c r="E9" s="224"/>
      <c r="F9" s="225"/>
      <c r="G9" s="225"/>
      <c r="H9" s="226"/>
      <c r="I9" s="204"/>
      <c r="J9" s="204"/>
      <c r="K9" s="56"/>
      <c r="L9" s="90"/>
      <c r="M9" s="205"/>
      <c r="N9" s="205"/>
      <c r="O9" s="89"/>
      <c r="P9" s="200"/>
      <c r="Q9" s="200"/>
      <c r="R9" s="89"/>
      <c r="S9" s="89"/>
      <c r="T9" s="89"/>
      <c r="U9" s="89"/>
      <c r="V9" s="89"/>
    </row>
    <row r="10" spans="1:22" ht="22.5" customHeight="1" x14ac:dyDescent="0.25">
      <c r="A10" s="40">
        <v>2</v>
      </c>
      <c r="B10" s="103">
        <v>63</v>
      </c>
      <c r="C10" s="206"/>
      <c r="D10" s="207"/>
      <c r="E10" s="208" t="s">
        <v>123</v>
      </c>
      <c r="F10" s="209"/>
      <c r="G10" s="209"/>
      <c r="H10" s="210"/>
      <c r="I10" s="101">
        <v>796</v>
      </c>
      <c r="J10" s="80"/>
      <c r="K10" s="54">
        <v>2</v>
      </c>
      <c r="L10" s="66">
        <v>1.35</v>
      </c>
      <c r="M10" s="66">
        <f>K10*L10</f>
        <v>2.7</v>
      </c>
      <c r="N10" s="103"/>
      <c r="O10" s="88"/>
      <c r="P10" s="206"/>
      <c r="Q10" s="207"/>
      <c r="R10" s="88"/>
      <c r="S10" s="88"/>
      <c r="T10" s="88"/>
      <c r="U10" s="88"/>
      <c r="V10" s="88"/>
    </row>
    <row r="11" spans="1:22" ht="22.5" customHeight="1" x14ac:dyDescent="0.25">
      <c r="A11" s="40">
        <v>3</v>
      </c>
      <c r="B11" s="103">
        <v>64</v>
      </c>
      <c r="C11" s="206"/>
      <c r="D11" s="207"/>
      <c r="E11" s="208" t="s">
        <v>124</v>
      </c>
      <c r="F11" s="209"/>
      <c r="G11" s="209"/>
      <c r="H11" s="210"/>
      <c r="I11" s="101">
        <v>796</v>
      </c>
      <c r="J11" s="80"/>
      <c r="K11" s="54">
        <v>3</v>
      </c>
      <c r="L11" s="66">
        <v>1.48</v>
      </c>
      <c r="M11" s="66">
        <f t="shared" ref="M11:M16" si="0">K11*L11</f>
        <v>4.4399999999999995</v>
      </c>
      <c r="N11" s="103"/>
      <c r="O11" s="88"/>
      <c r="P11" s="206"/>
      <c r="Q11" s="207"/>
      <c r="R11" s="88"/>
      <c r="S11" s="88"/>
      <c r="T11" s="88"/>
      <c r="U11" s="88"/>
      <c r="V11" s="88"/>
    </row>
    <row r="12" spans="1:22" ht="22.5" customHeight="1" x14ac:dyDescent="0.25">
      <c r="A12" s="40">
        <v>4</v>
      </c>
      <c r="B12" s="103">
        <v>65</v>
      </c>
      <c r="C12" s="206"/>
      <c r="D12" s="207"/>
      <c r="E12" s="208" t="s">
        <v>125</v>
      </c>
      <c r="F12" s="209"/>
      <c r="G12" s="209"/>
      <c r="H12" s="210"/>
      <c r="I12" s="101">
        <v>796</v>
      </c>
      <c r="J12" s="80"/>
      <c r="K12" s="54">
        <v>1</v>
      </c>
      <c r="L12" s="66" t="s">
        <v>355</v>
      </c>
      <c r="M12" s="66">
        <v>1.96</v>
      </c>
      <c r="N12" s="103"/>
      <c r="O12" s="88"/>
      <c r="P12" s="206"/>
      <c r="Q12" s="207"/>
      <c r="R12" s="88"/>
      <c r="S12" s="88"/>
      <c r="T12" s="88"/>
      <c r="U12" s="88"/>
      <c r="V12" s="88"/>
    </row>
    <row r="13" spans="1:22" ht="22.5" customHeight="1" x14ac:dyDescent="0.25">
      <c r="A13" s="40">
        <v>5</v>
      </c>
      <c r="B13" s="103">
        <v>66</v>
      </c>
      <c r="C13" s="206"/>
      <c r="D13" s="207"/>
      <c r="E13" s="208" t="s">
        <v>43</v>
      </c>
      <c r="F13" s="209"/>
      <c r="G13" s="209"/>
      <c r="H13" s="210"/>
      <c r="I13" s="101">
        <v>796</v>
      </c>
      <c r="J13" s="80"/>
      <c r="K13" s="54">
        <v>1</v>
      </c>
      <c r="L13" s="66" t="s">
        <v>355</v>
      </c>
      <c r="M13" s="66">
        <v>3.18</v>
      </c>
      <c r="N13" s="103"/>
      <c r="O13" s="88"/>
      <c r="P13" s="206"/>
      <c r="Q13" s="207"/>
      <c r="R13" s="88"/>
      <c r="S13" s="88"/>
      <c r="T13" s="88"/>
      <c r="U13" s="88"/>
      <c r="V13" s="88"/>
    </row>
    <row r="14" spans="1:22" ht="22.5" customHeight="1" x14ac:dyDescent="0.25">
      <c r="A14" s="40">
        <v>6</v>
      </c>
      <c r="B14" s="103">
        <v>67</v>
      </c>
      <c r="C14" s="206"/>
      <c r="D14" s="207"/>
      <c r="E14" s="208" t="s">
        <v>126</v>
      </c>
      <c r="F14" s="209"/>
      <c r="G14" s="209"/>
      <c r="H14" s="210"/>
      <c r="I14" s="101">
        <v>796</v>
      </c>
      <c r="J14" s="80"/>
      <c r="K14" s="54">
        <v>1</v>
      </c>
      <c r="L14" s="66" t="s">
        <v>355</v>
      </c>
      <c r="M14" s="66">
        <v>5.65</v>
      </c>
      <c r="N14" s="103"/>
      <c r="O14" s="88"/>
      <c r="P14" s="206"/>
      <c r="Q14" s="207"/>
      <c r="R14" s="88"/>
      <c r="S14" s="88"/>
      <c r="T14" s="88"/>
      <c r="U14" s="88"/>
      <c r="V14" s="88"/>
    </row>
    <row r="15" spans="1:22" ht="22.5" customHeight="1" x14ac:dyDescent="0.25">
      <c r="A15" s="40">
        <v>7</v>
      </c>
      <c r="B15" s="103">
        <v>68</v>
      </c>
      <c r="C15" s="206"/>
      <c r="D15" s="207"/>
      <c r="E15" s="208" t="s">
        <v>134</v>
      </c>
      <c r="F15" s="209"/>
      <c r="G15" s="209"/>
      <c r="H15" s="210"/>
      <c r="I15" s="101" t="s">
        <v>37</v>
      </c>
      <c r="J15" s="80"/>
      <c r="K15" s="54">
        <v>3</v>
      </c>
      <c r="L15" s="66">
        <v>0.89</v>
      </c>
      <c r="M15" s="66">
        <f t="shared" si="0"/>
        <v>2.67</v>
      </c>
      <c r="N15" s="103"/>
      <c r="O15" s="88"/>
      <c r="P15" s="206"/>
      <c r="Q15" s="207"/>
      <c r="R15" s="88"/>
      <c r="S15" s="88"/>
      <c r="T15" s="88"/>
      <c r="U15" s="88"/>
      <c r="V15" s="88"/>
    </row>
    <row r="16" spans="1:22" ht="22.5" customHeight="1" x14ac:dyDescent="0.25">
      <c r="A16" s="40">
        <v>8</v>
      </c>
      <c r="B16" s="110">
        <v>69</v>
      </c>
      <c r="C16" s="206"/>
      <c r="D16" s="207"/>
      <c r="E16" s="208" t="s">
        <v>363</v>
      </c>
      <c r="F16" s="209"/>
      <c r="G16" s="209"/>
      <c r="H16" s="210"/>
      <c r="I16" s="106">
        <v>796</v>
      </c>
      <c r="J16" s="80"/>
      <c r="K16" s="54">
        <v>2</v>
      </c>
      <c r="L16" s="66">
        <v>1.5069999999999999</v>
      </c>
      <c r="M16" s="66">
        <f t="shared" si="0"/>
        <v>3.0139999999999998</v>
      </c>
      <c r="N16" s="103"/>
      <c r="O16" s="88"/>
      <c r="P16" s="206"/>
      <c r="Q16" s="207"/>
      <c r="R16" s="88"/>
      <c r="S16" s="88"/>
      <c r="T16" s="88"/>
      <c r="U16" s="88"/>
      <c r="V16" s="88"/>
    </row>
    <row r="17" spans="1:24" ht="22.5" customHeight="1" x14ac:dyDescent="0.25">
      <c r="A17" s="40">
        <v>9</v>
      </c>
      <c r="B17" s="124">
        <v>70</v>
      </c>
      <c r="C17" s="206"/>
      <c r="D17" s="207"/>
      <c r="E17" s="208" t="s">
        <v>442</v>
      </c>
      <c r="F17" s="209"/>
      <c r="G17" s="209"/>
      <c r="H17" s="210"/>
      <c r="I17" s="122">
        <v>796</v>
      </c>
      <c r="J17" s="80"/>
      <c r="K17" s="54">
        <v>2</v>
      </c>
      <c r="L17" s="66">
        <v>1.22</v>
      </c>
      <c r="M17" s="66">
        <f t="shared" ref="M17:M19" si="1">K17*L17</f>
        <v>2.44</v>
      </c>
      <c r="N17" s="66"/>
      <c r="O17" s="88"/>
      <c r="P17" s="206"/>
      <c r="Q17" s="207"/>
      <c r="R17" s="88"/>
      <c r="S17" s="88"/>
      <c r="T17" s="88"/>
      <c r="U17" s="88"/>
      <c r="V17" s="88"/>
      <c r="X17" s="45"/>
    </row>
    <row r="18" spans="1:24" ht="22.5" customHeight="1" x14ac:dyDescent="0.25">
      <c r="A18" s="40">
        <v>10</v>
      </c>
      <c r="B18" s="124">
        <v>71</v>
      </c>
      <c r="C18" s="206"/>
      <c r="D18" s="207"/>
      <c r="E18" s="208" t="s">
        <v>443</v>
      </c>
      <c r="F18" s="209"/>
      <c r="G18" s="209"/>
      <c r="H18" s="210"/>
      <c r="I18" s="122">
        <v>796</v>
      </c>
      <c r="J18" s="80"/>
      <c r="K18" s="54">
        <v>4</v>
      </c>
      <c r="L18" s="66">
        <v>0.48</v>
      </c>
      <c r="M18" s="66">
        <f t="shared" si="1"/>
        <v>1.92</v>
      </c>
      <c r="N18" s="66"/>
      <c r="O18" s="88"/>
      <c r="P18" s="206"/>
      <c r="Q18" s="207"/>
      <c r="R18" s="88"/>
      <c r="S18" s="88"/>
      <c r="T18" s="88"/>
      <c r="U18" s="88"/>
      <c r="V18" s="88"/>
    </row>
    <row r="19" spans="1:24" ht="22.5" customHeight="1" x14ac:dyDescent="0.25">
      <c r="A19" s="40">
        <v>11</v>
      </c>
      <c r="B19" s="124">
        <v>72</v>
      </c>
      <c r="C19" s="206"/>
      <c r="D19" s="207"/>
      <c r="E19" s="208" t="s">
        <v>444</v>
      </c>
      <c r="F19" s="209"/>
      <c r="G19" s="209"/>
      <c r="H19" s="210"/>
      <c r="I19" s="122">
        <v>796</v>
      </c>
      <c r="J19" s="80"/>
      <c r="K19" s="54">
        <v>4</v>
      </c>
      <c r="L19" s="66">
        <v>0.63</v>
      </c>
      <c r="M19" s="66">
        <f t="shared" si="1"/>
        <v>2.52</v>
      </c>
      <c r="N19" s="66"/>
      <c r="O19" s="88"/>
      <c r="P19" s="206"/>
      <c r="Q19" s="207"/>
      <c r="R19" s="88"/>
      <c r="S19" s="88"/>
      <c r="T19" s="88"/>
      <c r="U19" s="88"/>
      <c r="V19" s="88"/>
    </row>
    <row r="20" spans="1:24" ht="22.5" customHeight="1" x14ac:dyDescent="0.25">
      <c r="A20" s="40">
        <v>12</v>
      </c>
      <c r="B20" s="160">
        <v>74</v>
      </c>
      <c r="C20" s="206"/>
      <c r="D20" s="207"/>
      <c r="E20" s="208" t="s">
        <v>463</v>
      </c>
      <c r="F20" s="209"/>
      <c r="G20" s="209"/>
      <c r="H20" s="210"/>
      <c r="I20" s="157">
        <v>796</v>
      </c>
      <c r="J20" s="163"/>
      <c r="K20" s="54">
        <v>2</v>
      </c>
      <c r="L20" s="66">
        <v>2.0179999999999998</v>
      </c>
      <c r="M20" s="66">
        <f t="shared" ref="M20" si="2">K20*L20</f>
        <v>4.0359999999999996</v>
      </c>
      <c r="N20" s="66"/>
      <c r="O20" s="88"/>
      <c r="P20" s="206"/>
      <c r="Q20" s="207"/>
      <c r="R20" s="88"/>
      <c r="S20" s="88"/>
      <c r="T20" s="88"/>
      <c r="U20" s="88"/>
      <c r="V20" s="88"/>
    </row>
    <row r="21" spans="1:24" ht="22.5" customHeight="1" x14ac:dyDescent="0.25">
      <c r="A21" s="40">
        <v>13</v>
      </c>
      <c r="B21" s="160">
        <v>75</v>
      </c>
      <c r="C21" s="206"/>
      <c r="D21" s="207"/>
      <c r="E21" s="208" t="s">
        <v>464</v>
      </c>
      <c r="F21" s="209"/>
      <c r="G21" s="209"/>
      <c r="H21" s="210"/>
      <c r="I21" s="157">
        <v>796</v>
      </c>
      <c r="J21" s="163"/>
      <c r="K21" s="54">
        <v>1</v>
      </c>
      <c r="L21" s="66" t="s">
        <v>355</v>
      </c>
      <c r="M21" s="66">
        <v>1.37</v>
      </c>
      <c r="N21" s="66"/>
      <c r="O21" s="88"/>
      <c r="P21" s="216"/>
      <c r="Q21" s="216"/>
      <c r="R21" s="88"/>
      <c r="S21" s="88"/>
      <c r="T21" s="88"/>
      <c r="U21" s="88"/>
      <c r="V21" s="88"/>
    </row>
    <row r="22" spans="1:24" ht="22.5" customHeight="1" x14ac:dyDescent="0.25">
      <c r="A22" s="40">
        <v>14</v>
      </c>
      <c r="B22" s="160">
        <v>76</v>
      </c>
      <c r="C22" s="206"/>
      <c r="D22" s="207"/>
      <c r="E22" s="208" t="s">
        <v>465</v>
      </c>
      <c r="F22" s="209"/>
      <c r="G22" s="209"/>
      <c r="H22" s="210"/>
      <c r="I22" s="157">
        <v>796</v>
      </c>
      <c r="J22" s="163"/>
      <c r="K22" s="54">
        <v>2</v>
      </c>
      <c r="L22" s="66">
        <v>1.73</v>
      </c>
      <c r="M22" s="66">
        <f t="shared" ref="M22" si="3">K22*L22</f>
        <v>3.46</v>
      </c>
      <c r="N22" s="87"/>
      <c r="O22" s="88"/>
      <c r="P22" s="216"/>
      <c r="Q22" s="216"/>
      <c r="R22" s="88"/>
      <c r="S22" s="88"/>
      <c r="T22" s="88"/>
      <c r="U22" s="88"/>
      <c r="V22" s="88"/>
    </row>
    <row r="23" spans="1:24" ht="22.5" customHeight="1" x14ac:dyDescent="0.25">
      <c r="A23" s="40">
        <v>15</v>
      </c>
      <c r="B23" s="88"/>
      <c r="C23" s="206"/>
      <c r="D23" s="207"/>
      <c r="E23" s="208"/>
      <c r="F23" s="209"/>
      <c r="G23" s="209"/>
      <c r="H23" s="210"/>
      <c r="I23" s="43"/>
      <c r="J23" s="44"/>
      <c r="K23" s="54"/>
      <c r="L23" s="66"/>
      <c r="M23" s="222"/>
      <c r="N23" s="223"/>
      <c r="O23" s="88"/>
      <c r="P23" s="216"/>
      <c r="Q23" s="216"/>
      <c r="R23" s="88"/>
      <c r="S23" s="88"/>
      <c r="T23" s="88"/>
      <c r="U23" s="88"/>
      <c r="V23" s="88"/>
    </row>
    <row r="24" spans="1:24" ht="22.5" customHeight="1" thickBot="1" x14ac:dyDescent="0.3">
      <c r="A24" s="41">
        <v>16</v>
      </c>
      <c r="B24" s="155"/>
      <c r="C24" s="217"/>
      <c r="D24" s="217"/>
      <c r="E24" s="218"/>
      <c r="F24" s="229"/>
      <c r="G24" s="229"/>
      <c r="H24" s="230"/>
      <c r="I24" s="46"/>
      <c r="J24" s="44"/>
      <c r="K24" s="55"/>
      <c r="L24" s="84"/>
      <c r="M24" s="221"/>
      <c r="N24" s="221"/>
      <c r="O24" s="83"/>
      <c r="P24" s="217"/>
      <c r="Q24" s="217"/>
      <c r="R24" s="83"/>
      <c r="S24" s="83"/>
      <c r="T24" s="83"/>
      <c r="U24" s="83"/>
      <c r="V24" s="8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8">
        <f>M10+M11+M12+M13+M14+M15+M16+M17+M18+M19+M20+M21+M22</f>
        <v>39.36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  <mergeCell ref="C20:D20"/>
    <mergeCell ref="E20:H20"/>
    <mergeCell ref="P20:Q20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16:D16"/>
    <mergeCell ref="E16:H16"/>
    <mergeCell ref="P16:Q16"/>
    <mergeCell ref="C17:D17"/>
    <mergeCell ref="E17:H17"/>
    <mergeCell ref="P17:Q17"/>
    <mergeCell ref="C14:D14"/>
    <mergeCell ref="E14:H14"/>
    <mergeCell ref="P14:Q14"/>
    <mergeCell ref="C15:D15"/>
    <mergeCell ref="E15:H15"/>
    <mergeCell ref="P15:Q15"/>
    <mergeCell ref="C12:D12"/>
    <mergeCell ref="E12:H12"/>
    <mergeCell ref="P12:Q12"/>
    <mergeCell ref="C13:D13"/>
    <mergeCell ref="E13:H13"/>
    <mergeCell ref="P13:Q13"/>
    <mergeCell ref="C10:D10"/>
    <mergeCell ref="E10:H10"/>
    <mergeCell ref="P10:Q10"/>
    <mergeCell ref="C11:D11"/>
    <mergeCell ref="E11:H11"/>
    <mergeCell ref="P11:Q11"/>
    <mergeCell ref="A8:C8"/>
    <mergeCell ref="I8:K8"/>
    <mergeCell ref="M8:Q8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57">
        <v>1</v>
      </c>
      <c r="B7" s="57">
        <v>2</v>
      </c>
      <c r="C7" s="198">
        <v>3</v>
      </c>
      <c r="D7" s="198"/>
      <c r="E7" s="198">
        <v>4</v>
      </c>
      <c r="F7" s="198"/>
      <c r="G7" s="198"/>
      <c r="H7" s="198"/>
      <c r="I7" s="57">
        <v>5</v>
      </c>
      <c r="J7" s="198">
        <v>6</v>
      </c>
      <c r="K7" s="198"/>
      <c r="L7" s="57">
        <v>7</v>
      </c>
      <c r="M7" s="57">
        <v>8</v>
      </c>
      <c r="N7" s="198">
        <v>9</v>
      </c>
      <c r="O7" s="198"/>
      <c r="P7" s="198"/>
      <c r="Q7" s="57">
        <v>10</v>
      </c>
      <c r="R7" s="57">
        <v>11</v>
      </c>
      <c r="S7" s="57">
        <v>12</v>
      </c>
      <c r="T7" s="57">
        <v>13</v>
      </c>
      <c r="U7" s="57">
        <v>14</v>
      </c>
      <c r="V7" s="57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57"/>
      <c r="M8" s="198"/>
      <c r="N8" s="198"/>
      <c r="O8" s="198"/>
      <c r="P8" s="198"/>
      <c r="Q8" s="198"/>
      <c r="R8" s="57"/>
      <c r="S8" s="57"/>
      <c r="T8" s="57"/>
      <c r="U8" s="57"/>
      <c r="V8" s="57"/>
    </row>
    <row r="9" spans="1:22" x14ac:dyDescent="0.25">
      <c r="A9" s="39">
        <v>1</v>
      </c>
      <c r="B9" s="60"/>
      <c r="C9" s="200"/>
      <c r="D9" s="200"/>
      <c r="E9" s="211" t="s">
        <v>81</v>
      </c>
      <c r="F9" s="212"/>
      <c r="G9" s="212"/>
      <c r="H9" s="213"/>
      <c r="I9" s="204" t="s">
        <v>287</v>
      </c>
      <c r="J9" s="204"/>
      <c r="K9" s="54" t="s">
        <v>288</v>
      </c>
      <c r="L9" s="66" t="s">
        <v>288</v>
      </c>
      <c r="M9" s="231">
        <f>M11+M12+M13+M14+M15+M16+M17+M18+M19+M20+M21+M22+M23+M24+'9'!$M$9:$N$9+'9'!$M$10+'9'!$M$11+'9'!$M$12+'9'!$M$13+'9'!$M$14+'9'!$M$15+'9'!$M$16+'9'!$M$17+'9'!$M$18+'9'!$M$19+'9'!$M$20+'9'!$M$21+'9'!$M$22+'9'!$M$23+'9'!$M$24+'10'!$M$10+'10'!$M$11+'10'!$M$12+'10'!$M$13+'10'!$M$14</f>
        <v>809.63200000000018</v>
      </c>
      <c r="N9" s="231"/>
      <c r="O9" s="60"/>
      <c r="P9" s="200"/>
      <c r="Q9" s="200"/>
      <c r="R9" s="60"/>
      <c r="S9" s="60"/>
      <c r="T9" s="60"/>
      <c r="U9" s="60"/>
      <c r="V9" s="60"/>
    </row>
    <row r="10" spans="1:22" ht="22.5" customHeight="1" x14ac:dyDescent="0.25">
      <c r="A10" s="40">
        <v>2</v>
      </c>
      <c r="B10" s="62"/>
      <c r="C10" s="206"/>
      <c r="D10" s="207"/>
      <c r="E10" s="208" t="s">
        <v>77</v>
      </c>
      <c r="F10" s="209"/>
      <c r="G10" s="209"/>
      <c r="H10" s="210"/>
      <c r="I10" s="43"/>
      <c r="J10" s="44"/>
      <c r="K10" s="54"/>
      <c r="L10" s="66"/>
      <c r="M10" s="69"/>
      <c r="N10" s="70"/>
      <c r="O10" s="62"/>
      <c r="P10" s="206"/>
      <c r="Q10" s="207"/>
      <c r="R10" s="62"/>
      <c r="S10" s="62"/>
      <c r="T10" s="62"/>
      <c r="U10" s="62"/>
      <c r="V10" s="62"/>
    </row>
    <row r="11" spans="1:22" ht="22.5" customHeight="1" x14ac:dyDescent="0.25">
      <c r="A11" s="40">
        <v>3</v>
      </c>
      <c r="B11" s="160">
        <v>80</v>
      </c>
      <c r="C11" s="206"/>
      <c r="D11" s="207"/>
      <c r="E11" s="208" t="s">
        <v>127</v>
      </c>
      <c r="F11" s="209"/>
      <c r="G11" s="209"/>
      <c r="H11" s="210"/>
      <c r="I11" s="43">
        <v>796</v>
      </c>
      <c r="J11" s="44"/>
      <c r="K11" s="54">
        <v>1</v>
      </c>
      <c r="L11" s="66" t="s">
        <v>355</v>
      </c>
      <c r="M11" s="158">
        <v>1.57</v>
      </c>
      <c r="N11" s="66"/>
      <c r="O11" s="62"/>
      <c r="P11" s="206"/>
      <c r="Q11" s="207"/>
      <c r="R11" s="62"/>
      <c r="S11" s="62"/>
      <c r="T11" s="62"/>
      <c r="U11" s="62"/>
      <c r="V11" s="62"/>
    </row>
    <row r="12" spans="1:22" ht="22.5" customHeight="1" x14ac:dyDescent="0.25">
      <c r="A12" s="40">
        <v>4</v>
      </c>
      <c r="B12" s="160">
        <v>81</v>
      </c>
      <c r="C12" s="206"/>
      <c r="D12" s="207"/>
      <c r="E12" s="208" t="s">
        <v>128</v>
      </c>
      <c r="F12" s="209"/>
      <c r="G12" s="209"/>
      <c r="H12" s="210"/>
      <c r="I12" s="43">
        <v>796</v>
      </c>
      <c r="J12" s="44">
        <v>796</v>
      </c>
      <c r="K12" s="54">
        <v>2</v>
      </c>
      <c r="L12" s="66">
        <v>2.04</v>
      </c>
      <c r="M12" s="158">
        <f t="shared" ref="M12:M13" si="0">K12*L12</f>
        <v>4.08</v>
      </c>
      <c r="N12" s="66"/>
      <c r="O12" s="62"/>
      <c r="P12" s="206"/>
      <c r="Q12" s="207"/>
      <c r="R12" s="62"/>
      <c r="S12" s="62"/>
      <c r="T12" s="62"/>
      <c r="U12" s="62"/>
      <c r="V12" s="62"/>
    </row>
    <row r="13" spans="1:22" ht="22.5" customHeight="1" x14ac:dyDescent="0.25">
      <c r="A13" s="40">
        <v>5</v>
      </c>
      <c r="B13" s="160">
        <v>82</v>
      </c>
      <c r="C13" s="206"/>
      <c r="D13" s="207"/>
      <c r="E13" s="208" t="s">
        <v>129</v>
      </c>
      <c r="F13" s="209"/>
      <c r="G13" s="209"/>
      <c r="H13" s="210"/>
      <c r="I13" s="43">
        <v>796</v>
      </c>
      <c r="J13" s="44"/>
      <c r="K13" s="54">
        <v>5</v>
      </c>
      <c r="L13" s="66">
        <v>2.36</v>
      </c>
      <c r="M13" s="158">
        <f t="shared" si="0"/>
        <v>11.799999999999999</v>
      </c>
      <c r="N13" s="103"/>
      <c r="O13" s="62"/>
      <c r="P13" s="206"/>
      <c r="Q13" s="207"/>
      <c r="R13" s="62"/>
      <c r="S13" s="62"/>
      <c r="T13" s="62"/>
      <c r="U13" s="62"/>
      <c r="V13" s="62"/>
    </row>
    <row r="14" spans="1:22" ht="22.5" customHeight="1" x14ac:dyDescent="0.25">
      <c r="A14" s="40">
        <v>6</v>
      </c>
      <c r="B14" s="160">
        <v>83</v>
      </c>
      <c r="C14" s="206"/>
      <c r="D14" s="207"/>
      <c r="E14" s="208" t="s">
        <v>130</v>
      </c>
      <c r="F14" s="209"/>
      <c r="G14" s="209"/>
      <c r="H14" s="210"/>
      <c r="I14" s="43" t="s">
        <v>37</v>
      </c>
      <c r="J14" s="44"/>
      <c r="K14" s="54">
        <v>1</v>
      </c>
      <c r="L14" s="66" t="s">
        <v>355</v>
      </c>
      <c r="M14" s="158">
        <v>2.5099999999999998</v>
      </c>
      <c r="N14" s="103"/>
      <c r="O14" s="62"/>
      <c r="P14" s="206"/>
      <c r="Q14" s="207"/>
      <c r="R14" s="62"/>
      <c r="S14" s="62"/>
      <c r="T14" s="62"/>
      <c r="U14" s="62"/>
      <c r="V14" s="62"/>
    </row>
    <row r="15" spans="1:22" ht="22.5" customHeight="1" x14ac:dyDescent="0.25">
      <c r="A15" s="40">
        <v>7</v>
      </c>
      <c r="B15" s="160">
        <v>84</v>
      </c>
      <c r="C15" s="206"/>
      <c r="D15" s="207"/>
      <c r="E15" s="208" t="s">
        <v>131</v>
      </c>
      <c r="F15" s="209"/>
      <c r="G15" s="209"/>
      <c r="H15" s="210"/>
      <c r="I15" s="43" t="s">
        <v>37</v>
      </c>
      <c r="J15" s="44"/>
      <c r="K15" s="54">
        <v>1</v>
      </c>
      <c r="L15" s="66" t="s">
        <v>355</v>
      </c>
      <c r="M15" s="158">
        <v>2.83</v>
      </c>
      <c r="N15" s="103">
        <v>850</v>
      </c>
      <c r="O15" s="62"/>
      <c r="P15" s="206"/>
      <c r="Q15" s="207"/>
      <c r="R15" s="62"/>
      <c r="S15" s="62"/>
      <c r="T15" s="62"/>
      <c r="U15" s="62"/>
      <c r="V15" s="62"/>
    </row>
    <row r="16" spans="1:22" ht="22.5" customHeight="1" x14ac:dyDescent="0.25">
      <c r="A16" s="40">
        <v>8</v>
      </c>
      <c r="B16" s="160">
        <v>85</v>
      </c>
      <c r="C16" s="206"/>
      <c r="D16" s="207"/>
      <c r="E16" s="208" t="s">
        <v>88</v>
      </c>
      <c r="F16" s="209"/>
      <c r="G16" s="209"/>
      <c r="H16" s="210"/>
      <c r="I16" s="43" t="s">
        <v>37</v>
      </c>
      <c r="J16" s="44"/>
      <c r="K16" s="54">
        <v>29</v>
      </c>
      <c r="L16" s="66">
        <v>3.14</v>
      </c>
      <c r="M16" s="158">
        <f t="shared" ref="M16" si="1">K16*L16</f>
        <v>91.06</v>
      </c>
      <c r="N16" s="103"/>
      <c r="O16" s="62"/>
      <c r="P16" s="206"/>
      <c r="Q16" s="207"/>
      <c r="R16" s="62"/>
      <c r="S16" s="62"/>
      <c r="T16" s="62"/>
      <c r="U16" s="62"/>
      <c r="V16" s="62"/>
    </row>
    <row r="17" spans="1:24" ht="22.5" customHeight="1" x14ac:dyDescent="0.25">
      <c r="A17" s="40">
        <v>9</v>
      </c>
      <c r="B17" s="160">
        <v>86</v>
      </c>
      <c r="C17" s="206"/>
      <c r="D17" s="207"/>
      <c r="E17" s="208" t="s">
        <v>132</v>
      </c>
      <c r="F17" s="209"/>
      <c r="G17" s="209"/>
      <c r="H17" s="210"/>
      <c r="I17" s="43" t="s">
        <v>37</v>
      </c>
      <c r="J17" s="44"/>
      <c r="K17" s="54">
        <v>1</v>
      </c>
      <c r="L17" s="66" t="s">
        <v>355</v>
      </c>
      <c r="M17" s="158">
        <v>2.94</v>
      </c>
      <c r="N17" s="103"/>
      <c r="O17" s="62"/>
      <c r="P17" s="206"/>
      <c r="Q17" s="207"/>
      <c r="R17" s="62"/>
      <c r="S17" s="62"/>
      <c r="T17" s="62"/>
      <c r="U17" s="62"/>
      <c r="V17" s="62"/>
      <c r="X17" s="45"/>
    </row>
    <row r="18" spans="1:24" ht="22.5" customHeight="1" x14ac:dyDescent="0.25">
      <c r="A18" s="40">
        <v>10</v>
      </c>
      <c r="B18" s="160">
        <v>87</v>
      </c>
      <c r="C18" s="206"/>
      <c r="D18" s="207"/>
      <c r="E18" s="208" t="s">
        <v>133</v>
      </c>
      <c r="F18" s="209"/>
      <c r="G18" s="209"/>
      <c r="H18" s="210"/>
      <c r="I18" s="43" t="s">
        <v>37</v>
      </c>
      <c r="J18" s="44"/>
      <c r="K18" s="54">
        <v>1</v>
      </c>
      <c r="L18" s="66" t="s">
        <v>355</v>
      </c>
      <c r="M18" s="158">
        <v>1.18</v>
      </c>
      <c r="N18" s="103">
        <v>1176</v>
      </c>
      <c r="O18" s="62"/>
      <c r="P18" s="206"/>
      <c r="Q18" s="207"/>
      <c r="R18" s="62"/>
      <c r="S18" s="62"/>
      <c r="T18" s="62"/>
      <c r="U18" s="62"/>
      <c r="V18" s="62"/>
    </row>
    <row r="19" spans="1:24" ht="22.5" customHeight="1" x14ac:dyDescent="0.25">
      <c r="A19" s="40">
        <v>11</v>
      </c>
      <c r="B19" s="160">
        <v>88</v>
      </c>
      <c r="C19" s="206"/>
      <c r="D19" s="207"/>
      <c r="E19" s="208" t="s">
        <v>135</v>
      </c>
      <c r="F19" s="209"/>
      <c r="G19" s="209"/>
      <c r="H19" s="210"/>
      <c r="I19" s="43" t="s">
        <v>37</v>
      </c>
      <c r="J19" s="44"/>
      <c r="K19" s="54">
        <v>2</v>
      </c>
      <c r="L19" s="66">
        <v>2.36</v>
      </c>
      <c r="M19" s="158">
        <f t="shared" ref="M19:M23" si="2">K19*L19</f>
        <v>4.72</v>
      </c>
      <c r="N19" s="103"/>
      <c r="O19" s="62"/>
      <c r="P19" s="206"/>
      <c r="Q19" s="207"/>
      <c r="R19" s="62"/>
      <c r="S19" s="62"/>
      <c r="T19" s="62"/>
      <c r="U19" s="62"/>
      <c r="V19" s="62"/>
    </row>
    <row r="20" spans="1:24" ht="22.5" customHeight="1" x14ac:dyDescent="0.25">
      <c r="A20" s="40">
        <v>12</v>
      </c>
      <c r="B20" s="160">
        <v>89</v>
      </c>
      <c r="C20" s="206"/>
      <c r="D20" s="207"/>
      <c r="E20" s="208" t="s">
        <v>136</v>
      </c>
      <c r="F20" s="209"/>
      <c r="G20" s="209"/>
      <c r="H20" s="210"/>
      <c r="I20" s="43" t="s">
        <v>37</v>
      </c>
      <c r="J20" s="44"/>
      <c r="K20" s="54">
        <v>6</v>
      </c>
      <c r="L20" s="66">
        <v>3.53</v>
      </c>
      <c r="M20" s="158">
        <f t="shared" si="2"/>
        <v>21.18</v>
      </c>
      <c r="N20" s="103"/>
      <c r="O20" s="62"/>
      <c r="P20" s="206"/>
      <c r="Q20" s="207"/>
      <c r="R20" s="62"/>
      <c r="S20" s="62"/>
      <c r="T20" s="62"/>
      <c r="U20" s="62"/>
      <c r="V20" s="62"/>
    </row>
    <row r="21" spans="1:24" ht="22.5" customHeight="1" x14ac:dyDescent="0.25">
      <c r="A21" s="40">
        <v>13</v>
      </c>
      <c r="B21" s="160">
        <v>90</v>
      </c>
      <c r="C21" s="206"/>
      <c r="D21" s="207"/>
      <c r="E21" s="208" t="s">
        <v>137</v>
      </c>
      <c r="F21" s="209"/>
      <c r="G21" s="209"/>
      <c r="H21" s="210"/>
      <c r="I21" s="43">
        <v>796</v>
      </c>
      <c r="J21" s="44"/>
      <c r="K21" s="54">
        <v>18</v>
      </c>
      <c r="L21" s="66">
        <v>4.71</v>
      </c>
      <c r="M21" s="158">
        <f t="shared" si="2"/>
        <v>84.78</v>
      </c>
      <c r="N21" s="103"/>
      <c r="O21" s="62"/>
      <c r="P21" s="216"/>
      <c r="Q21" s="216"/>
      <c r="R21" s="62"/>
      <c r="S21" s="62"/>
      <c r="T21" s="62"/>
      <c r="U21" s="62"/>
      <c r="V21" s="62"/>
    </row>
    <row r="22" spans="1:24" ht="22.5" customHeight="1" x14ac:dyDescent="0.25">
      <c r="A22" s="40">
        <v>14</v>
      </c>
      <c r="B22" s="160">
        <v>91</v>
      </c>
      <c r="C22" s="206"/>
      <c r="D22" s="207"/>
      <c r="E22" s="208" t="s">
        <v>138</v>
      </c>
      <c r="F22" s="209"/>
      <c r="G22" s="209"/>
      <c r="H22" s="210"/>
      <c r="I22" s="43">
        <v>796</v>
      </c>
      <c r="J22" s="44"/>
      <c r="K22" s="54">
        <v>5</v>
      </c>
      <c r="L22" s="66">
        <v>5.89</v>
      </c>
      <c r="M22" s="158">
        <f t="shared" si="2"/>
        <v>29.45</v>
      </c>
      <c r="N22" s="103"/>
      <c r="O22" s="62"/>
      <c r="P22" s="216"/>
      <c r="Q22" s="216"/>
      <c r="R22" s="62"/>
      <c r="S22" s="62"/>
      <c r="T22" s="62"/>
      <c r="U22" s="62"/>
      <c r="V22" s="62"/>
    </row>
    <row r="23" spans="1:24" ht="22.5" customHeight="1" x14ac:dyDescent="0.25">
      <c r="A23" s="40">
        <v>15</v>
      </c>
      <c r="B23" s="160">
        <v>92</v>
      </c>
      <c r="C23" s="206"/>
      <c r="D23" s="207"/>
      <c r="E23" s="208" t="s">
        <v>139</v>
      </c>
      <c r="F23" s="209"/>
      <c r="G23" s="209"/>
      <c r="H23" s="210"/>
      <c r="I23" s="43">
        <v>796</v>
      </c>
      <c r="J23" s="44"/>
      <c r="K23" s="54">
        <v>53</v>
      </c>
      <c r="L23" s="66">
        <v>7.06</v>
      </c>
      <c r="M23" s="158">
        <f t="shared" si="2"/>
        <v>374.18</v>
      </c>
      <c r="N23" s="103"/>
      <c r="O23" s="62"/>
      <c r="P23" s="216"/>
      <c r="Q23" s="216"/>
      <c r="R23" s="62"/>
      <c r="S23" s="62"/>
      <c r="T23" s="62"/>
      <c r="U23" s="62"/>
      <c r="V23" s="62"/>
    </row>
    <row r="24" spans="1:24" ht="22.5" customHeight="1" thickBot="1" x14ac:dyDescent="0.3">
      <c r="A24" s="41">
        <v>16</v>
      </c>
      <c r="B24" s="128">
        <v>93</v>
      </c>
      <c r="C24" s="227"/>
      <c r="D24" s="228"/>
      <c r="E24" s="218" t="s">
        <v>473</v>
      </c>
      <c r="F24" s="229"/>
      <c r="G24" s="229"/>
      <c r="H24" s="230"/>
      <c r="I24" s="139">
        <v>796</v>
      </c>
      <c r="J24" s="142"/>
      <c r="K24" s="55">
        <v>4</v>
      </c>
      <c r="L24" s="130">
        <v>0.58899999999999997</v>
      </c>
      <c r="M24" s="130">
        <f t="shared" ref="M24" si="3">K24*L24</f>
        <v>2.3559999999999999</v>
      </c>
      <c r="N24" s="103"/>
      <c r="O24" s="63"/>
      <c r="P24" s="217"/>
      <c r="Q24" s="217"/>
      <c r="R24" s="63"/>
      <c r="S24" s="63"/>
      <c r="T24" s="63"/>
      <c r="U24" s="63"/>
      <c r="V24" s="63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2" zoomScaleNormal="100" zoomScaleSheetLayoutView="90" workbookViewId="0">
      <selection activeCell="B24" sqref="B24:M2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96" t="s">
        <v>18</v>
      </c>
      <c r="B4" s="196" t="s">
        <v>16</v>
      </c>
      <c r="C4" s="197" t="s">
        <v>35</v>
      </c>
      <c r="D4" s="197"/>
      <c r="E4" s="197" t="s">
        <v>17</v>
      </c>
      <c r="F4" s="197"/>
      <c r="G4" s="197"/>
      <c r="H4" s="197"/>
      <c r="I4" s="196" t="s">
        <v>19</v>
      </c>
      <c r="J4" s="196" t="s">
        <v>20</v>
      </c>
      <c r="K4" s="196"/>
      <c r="L4" s="197" t="s">
        <v>21</v>
      </c>
      <c r="M4" s="197"/>
      <c r="N4" s="197" t="s">
        <v>22</v>
      </c>
      <c r="O4" s="197"/>
      <c r="P4" s="197"/>
      <c r="Q4" s="197"/>
      <c r="R4" s="196" t="s">
        <v>23</v>
      </c>
      <c r="S4" s="197" t="s">
        <v>24</v>
      </c>
      <c r="T4" s="197"/>
      <c r="U4" s="196" t="s">
        <v>25</v>
      </c>
      <c r="V4" s="196" t="s">
        <v>15</v>
      </c>
    </row>
    <row r="5" spans="1:22" ht="24" customHeight="1" thickBot="1" x14ac:dyDescent="0.3">
      <c r="A5" s="196"/>
      <c r="B5" s="196"/>
      <c r="C5" s="197"/>
      <c r="D5" s="197"/>
      <c r="E5" s="197"/>
      <c r="F5" s="197"/>
      <c r="G5" s="197"/>
      <c r="H5" s="197"/>
      <c r="I5" s="196"/>
      <c r="J5" s="196"/>
      <c r="K5" s="196"/>
      <c r="L5" s="196" t="s">
        <v>26</v>
      </c>
      <c r="M5" s="196" t="s">
        <v>27</v>
      </c>
      <c r="N5" s="196" t="s">
        <v>34</v>
      </c>
      <c r="O5" s="196"/>
      <c r="P5" s="196"/>
      <c r="Q5" s="196" t="s">
        <v>28</v>
      </c>
      <c r="R5" s="196"/>
      <c r="S5" s="196" t="s">
        <v>29</v>
      </c>
      <c r="T5" s="196" t="s">
        <v>30</v>
      </c>
      <c r="U5" s="196"/>
      <c r="V5" s="196"/>
    </row>
    <row r="6" spans="1:22" ht="16.5" customHeight="1" thickBot="1" x14ac:dyDescent="0.3">
      <c r="A6" s="196"/>
      <c r="B6" s="196"/>
      <c r="C6" s="197"/>
      <c r="D6" s="197"/>
      <c r="E6" s="197"/>
      <c r="F6" s="197"/>
      <c r="G6" s="197"/>
      <c r="H6" s="197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</row>
    <row r="7" spans="1:22" ht="15.75" thickBot="1" x14ac:dyDescent="0.3">
      <c r="A7" s="92">
        <v>1</v>
      </c>
      <c r="B7" s="92">
        <v>2</v>
      </c>
      <c r="C7" s="198">
        <v>3</v>
      </c>
      <c r="D7" s="198"/>
      <c r="E7" s="198">
        <v>4</v>
      </c>
      <c r="F7" s="198"/>
      <c r="G7" s="198"/>
      <c r="H7" s="198"/>
      <c r="I7" s="92">
        <v>5</v>
      </c>
      <c r="J7" s="198">
        <v>6</v>
      </c>
      <c r="K7" s="198"/>
      <c r="L7" s="92">
        <v>7</v>
      </c>
      <c r="M7" s="92">
        <v>8</v>
      </c>
      <c r="N7" s="198">
        <v>9</v>
      </c>
      <c r="O7" s="198"/>
      <c r="P7" s="198"/>
      <c r="Q7" s="92">
        <v>10</v>
      </c>
      <c r="R7" s="92">
        <v>11</v>
      </c>
      <c r="S7" s="92">
        <v>12</v>
      </c>
      <c r="T7" s="92">
        <v>13</v>
      </c>
      <c r="U7" s="92">
        <v>14</v>
      </c>
      <c r="V7" s="92">
        <v>15</v>
      </c>
    </row>
    <row r="8" spans="1:22" ht="15.75" customHeight="1" thickBot="1" x14ac:dyDescent="0.3">
      <c r="A8" s="199" t="s">
        <v>31</v>
      </c>
      <c r="B8" s="199"/>
      <c r="C8" s="199"/>
      <c r="D8" s="47"/>
      <c r="E8" s="48" t="s">
        <v>32</v>
      </c>
      <c r="F8" s="47"/>
      <c r="G8" s="48" t="s">
        <v>33</v>
      </c>
      <c r="H8" s="47"/>
      <c r="I8" s="199" t="s">
        <v>14</v>
      </c>
      <c r="J8" s="199"/>
      <c r="K8" s="199"/>
      <c r="L8" s="92"/>
      <c r="M8" s="198"/>
      <c r="N8" s="198"/>
      <c r="O8" s="198"/>
      <c r="P8" s="198"/>
      <c r="Q8" s="198"/>
      <c r="R8" s="92"/>
      <c r="S8" s="92"/>
      <c r="T8" s="92"/>
      <c r="U8" s="92"/>
      <c r="V8" s="92"/>
    </row>
    <row r="9" spans="1:22" x14ac:dyDescent="0.25">
      <c r="A9" s="39">
        <v>1</v>
      </c>
      <c r="B9" s="93">
        <v>94</v>
      </c>
      <c r="C9" s="200"/>
      <c r="D9" s="200"/>
      <c r="E9" s="208" t="s">
        <v>140</v>
      </c>
      <c r="F9" s="214"/>
      <c r="G9" s="214"/>
      <c r="H9" s="215"/>
      <c r="I9" s="204">
        <v>796</v>
      </c>
      <c r="J9" s="204"/>
      <c r="K9" s="56">
        <v>1</v>
      </c>
      <c r="L9" s="94" t="s">
        <v>288</v>
      </c>
      <c r="M9" s="205">
        <v>8.24</v>
      </c>
      <c r="N9" s="205"/>
      <c r="O9" s="93"/>
      <c r="P9" s="200"/>
      <c r="Q9" s="200"/>
      <c r="R9" s="93"/>
      <c r="S9" s="93"/>
      <c r="T9" s="93"/>
      <c r="U9" s="93"/>
      <c r="V9" s="93"/>
    </row>
    <row r="10" spans="1:22" ht="22.5" customHeight="1" x14ac:dyDescent="0.25">
      <c r="A10" s="40">
        <v>2</v>
      </c>
      <c r="B10" s="160">
        <v>95</v>
      </c>
      <c r="C10" s="206"/>
      <c r="D10" s="207"/>
      <c r="E10" s="208" t="s">
        <v>141</v>
      </c>
      <c r="F10" s="209"/>
      <c r="G10" s="209"/>
      <c r="H10" s="210"/>
      <c r="I10" s="157">
        <v>796</v>
      </c>
      <c r="J10" s="163"/>
      <c r="K10" s="54">
        <v>1</v>
      </c>
      <c r="L10" s="66" t="s">
        <v>288</v>
      </c>
      <c r="M10" s="66">
        <v>5.5</v>
      </c>
      <c r="N10" s="100"/>
      <c r="O10" s="97"/>
      <c r="P10" s="206"/>
      <c r="Q10" s="207"/>
      <c r="R10" s="97"/>
      <c r="S10" s="97"/>
      <c r="T10" s="97"/>
      <c r="U10" s="97"/>
      <c r="V10" s="97"/>
    </row>
    <row r="11" spans="1:22" ht="22.5" customHeight="1" x14ac:dyDescent="0.25">
      <c r="A11" s="40">
        <v>3</v>
      </c>
      <c r="B11" s="160">
        <v>96</v>
      </c>
      <c r="C11" s="206"/>
      <c r="D11" s="207"/>
      <c r="E11" s="208" t="s">
        <v>142</v>
      </c>
      <c r="F11" s="209"/>
      <c r="G11" s="209"/>
      <c r="H11" s="210"/>
      <c r="I11" s="157">
        <v>796</v>
      </c>
      <c r="J11" s="163">
        <v>796</v>
      </c>
      <c r="K11" s="54">
        <v>3</v>
      </c>
      <c r="L11" s="66">
        <v>11.78</v>
      </c>
      <c r="M11" s="66">
        <f t="shared" ref="M11:M12" si="0">K11*L11</f>
        <v>35.339999999999996</v>
      </c>
      <c r="N11" s="66"/>
      <c r="O11" s="97"/>
      <c r="P11" s="206"/>
      <c r="Q11" s="207"/>
      <c r="R11" s="97"/>
      <c r="S11" s="97"/>
      <c r="T11" s="97"/>
      <c r="U11" s="97"/>
      <c r="V11" s="97"/>
    </row>
    <row r="12" spans="1:22" ht="22.5" customHeight="1" x14ac:dyDescent="0.25">
      <c r="A12" s="40">
        <v>4</v>
      </c>
      <c r="B12" s="160">
        <v>97</v>
      </c>
      <c r="C12" s="206"/>
      <c r="D12" s="207"/>
      <c r="E12" s="208" t="s">
        <v>143</v>
      </c>
      <c r="F12" s="209"/>
      <c r="G12" s="209"/>
      <c r="H12" s="210"/>
      <c r="I12" s="43" t="s">
        <v>37</v>
      </c>
      <c r="J12" s="44"/>
      <c r="K12" s="54">
        <v>2</v>
      </c>
      <c r="L12" s="66">
        <v>12.95</v>
      </c>
      <c r="M12" s="66">
        <f t="shared" si="0"/>
        <v>25.9</v>
      </c>
      <c r="N12" s="66"/>
      <c r="O12" s="97"/>
      <c r="P12" s="206"/>
      <c r="Q12" s="207"/>
      <c r="R12" s="97"/>
      <c r="S12" s="97"/>
      <c r="T12" s="97"/>
      <c r="U12" s="97"/>
      <c r="V12" s="97"/>
    </row>
    <row r="13" spans="1:22" ht="22.5" customHeight="1" x14ac:dyDescent="0.25">
      <c r="A13" s="40">
        <v>5</v>
      </c>
      <c r="B13" s="97">
        <v>98</v>
      </c>
      <c r="C13" s="206"/>
      <c r="D13" s="207"/>
      <c r="E13" s="208" t="s">
        <v>474</v>
      </c>
      <c r="F13" s="209"/>
      <c r="G13" s="209"/>
      <c r="H13" s="210"/>
      <c r="I13" s="43" t="s">
        <v>37</v>
      </c>
      <c r="J13" s="44"/>
      <c r="K13" s="54">
        <v>2</v>
      </c>
      <c r="L13" s="66">
        <v>1.1779999999999999</v>
      </c>
      <c r="M13" s="66">
        <f t="shared" ref="M13" si="1">K13*L13</f>
        <v>2.3559999999999999</v>
      </c>
      <c r="O13" s="97"/>
      <c r="P13" s="206"/>
      <c r="Q13" s="207"/>
      <c r="R13" s="97"/>
      <c r="S13" s="97"/>
      <c r="T13" s="97"/>
      <c r="U13" s="97"/>
      <c r="V13" s="97"/>
    </row>
    <row r="14" spans="1:22" ht="22.5" customHeight="1" x14ac:dyDescent="0.25">
      <c r="A14" s="40">
        <v>6</v>
      </c>
      <c r="B14" s="160">
        <v>99</v>
      </c>
      <c r="C14" s="206"/>
      <c r="D14" s="207"/>
      <c r="E14" s="208" t="s">
        <v>466</v>
      </c>
      <c r="F14" s="209"/>
      <c r="G14" s="209"/>
      <c r="H14" s="210"/>
      <c r="I14" s="43" t="s">
        <v>37</v>
      </c>
      <c r="J14" s="44"/>
      <c r="K14" s="54">
        <v>1</v>
      </c>
      <c r="L14" s="66" t="s">
        <v>288</v>
      </c>
      <c r="M14" s="66">
        <v>0.77</v>
      </c>
      <c r="N14" s="66"/>
      <c r="O14" s="97"/>
      <c r="P14" s="206"/>
      <c r="Q14" s="207"/>
      <c r="R14" s="97"/>
      <c r="S14" s="97"/>
      <c r="T14" s="97"/>
      <c r="U14" s="97"/>
      <c r="V14" s="97"/>
    </row>
    <row r="15" spans="1:22" ht="22.5" customHeight="1" x14ac:dyDescent="0.25">
      <c r="A15" s="40">
        <v>7</v>
      </c>
      <c r="B15" s="160">
        <v>100</v>
      </c>
      <c r="C15" s="206"/>
      <c r="D15" s="207"/>
      <c r="E15" s="208" t="s">
        <v>144</v>
      </c>
      <c r="F15" s="209"/>
      <c r="G15" s="209"/>
      <c r="H15" s="210"/>
      <c r="I15" s="157">
        <v>796</v>
      </c>
      <c r="J15" s="163"/>
      <c r="K15" s="54">
        <v>10</v>
      </c>
      <c r="L15" s="66">
        <v>0.77</v>
      </c>
      <c r="M15" s="66">
        <f t="shared" ref="M15:M16" si="2">K15*L15</f>
        <v>7.7</v>
      </c>
      <c r="N15" s="66">
        <v>850</v>
      </c>
      <c r="O15" s="97"/>
      <c r="P15" s="206"/>
      <c r="Q15" s="207"/>
      <c r="R15" s="97"/>
      <c r="S15" s="97"/>
      <c r="T15" s="97"/>
      <c r="U15" s="97"/>
      <c r="V15" s="97"/>
    </row>
    <row r="16" spans="1:22" ht="22.5" customHeight="1" x14ac:dyDescent="0.25">
      <c r="A16" s="40">
        <v>8</v>
      </c>
      <c r="B16" s="160">
        <v>101</v>
      </c>
      <c r="C16" s="206"/>
      <c r="D16" s="207"/>
      <c r="E16" s="208" t="s">
        <v>145</v>
      </c>
      <c r="F16" s="209"/>
      <c r="G16" s="209"/>
      <c r="H16" s="210"/>
      <c r="I16" s="43" t="s">
        <v>37</v>
      </c>
      <c r="J16" s="44"/>
      <c r="K16" s="54">
        <v>5</v>
      </c>
      <c r="L16" s="66">
        <v>1.1200000000000001</v>
      </c>
      <c r="M16" s="66">
        <f t="shared" si="2"/>
        <v>5.6000000000000005</v>
      </c>
      <c r="N16" s="66"/>
      <c r="O16" s="97"/>
      <c r="P16" s="206"/>
      <c r="Q16" s="207"/>
      <c r="R16" s="97"/>
      <c r="S16" s="97"/>
      <c r="T16" s="97"/>
      <c r="U16" s="97"/>
      <c r="V16" s="97"/>
    </row>
    <row r="17" spans="1:24" ht="22.5" customHeight="1" x14ac:dyDescent="0.25">
      <c r="A17" s="40">
        <v>9</v>
      </c>
      <c r="B17" s="160">
        <v>102</v>
      </c>
      <c r="C17" s="206"/>
      <c r="D17" s="207"/>
      <c r="E17" s="208" t="s">
        <v>146</v>
      </c>
      <c r="F17" s="209"/>
      <c r="G17" s="209"/>
      <c r="H17" s="210"/>
      <c r="I17" s="43" t="s">
        <v>37</v>
      </c>
      <c r="J17" s="44"/>
      <c r="K17" s="54">
        <v>1</v>
      </c>
      <c r="L17" s="66" t="s">
        <v>288</v>
      </c>
      <c r="M17" s="66">
        <v>1.08</v>
      </c>
      <c r="N17" s="66"/>
      <c r="O17" s="97"/>
      <c r="P17" s="206"/>
      <c r="Q17" s="207"/>
      <c r="R17" s="97"/>
      <c r="S17" s="97"/>
      <c r="T17" s="97"/>
      <c r="U17" s="97"/>
      <c r="V17" s="97"/>
      <c r="X17" s="45"/>
    </row>
    <row r="18" spans="1:24" ht="22.5" customHeight="1" x14ac:dyDescent="0.25">
      <c r="A18" s="40">
        <v>10</v>
      </c>
      <c r="B18" s="160">
        <v>103</v>
      </c>
      <c r="C18" s="206"/>
      <c r="D18" s="207"/>
      <c r="E18" s="208" t="s">
        <v>147</v>
      </c>
      <c r="F18" s="209"/>
      <c r="G18" s="209"/>
      <c r="H18" s="210"/>
      <c r="I18" s="43" t="s">
        <v>37</v>
      </c>
      <c r="J18" s="44"/>
      <c r="K18" s="54">
        <v>2</v>
      </c>
      <c r="L18" s="66">
        <v>1.52</v>
      </c>
      <c r="M18" s="66">
        <f t="shared" ref="M18" si="3">K18*L18</f>
        <v>3.04</v>
      </c>
      <c r="N18" s="66">
        <v>1176</v>
      </c>
      <c r="O18" s="97"/>
      <c r="P18" s="206"/>
      <c r="Q18" s="207"/>
      <c r="R18" s="97"/>
      <c r="S18" s="97"/>
      <c r="T18" s="97"/>
      <c r="U18" s="97"/>
      <c r="V18" s="97"/>
    </row>
    <row r="19" spans="1:24" ht="22.5" customHeight="1" x14ac:dyDescent="0.25">
      <c r="A19" s="40">
        <v>11</v>
      </c>
      <c r="B19" s="160">
        <v>104</v>
      </c>
      <c r="C19" s="206"/>
      <c r="D19" s="207"/>
      <c r="E19" s="208" t="s">
        <v>148</v>
      </c>
      <c r="F19" s="209"/>
      <c r="G19" s="209"/>
      <c r="H19" s="210"/>
      <c r="I19" s="43" t="s">
        <v>37</v>
      </c>
      <c r="J19" s="44"/>
      <c r="K19" s="54">
        <v>1</v>
      </c>
      <c r="L19" s="66" t="s">
        <v>288</v>
      </c>
      <c r="M19" s="66">
        <v>1.1599999999999999</v>
      </c>
      <c r="N19" s="100"/>
      <c r="O19" s="97"/>
      <c r="P19" s="206"/>
      <c r="Q19" s="207"/>
      <c r="R19" s="97"/>
      <c r="S19" s="97"/>
      <c r="T19" s="97"/>
      <c r="U19" s="97"/>
      <c r="V19" s="97"/>
    </row>
    <row r="20" spans="1:24" ht="22.5" customHeight="1" x14ac:dyDescent="0.25">
      <c r="A20" s="40">
        <v>12</v>
      </c>
      <c r="B20" s="160">
        <v>105</v>
      </c>
      <c r="C20" s="206"/>
      <c r="D20" s="207"/>
      <c r="E20" s="208" t="s">
        <v>149</v>
      </c>
      <c r="F20" s="209"/>
      <c r="G20" s="209"/>
      <c r="H20" s="210"/>
      <c r="I20" s="43" t="s">
        <v>37</v>
      </c>
      <c r="J20" s="44"/>
      <c r="K20" s="54">
        <v>7</v>
      </c>
      <c r="L20" s="66">
        <v>1.75</v>
      </c>
      <c r="M20" s="66">
        <f t="shared" ref="M20:M23" si="4">K20*L20</f>
        <v>12.25</v>
      </c>
      <c r="N20" s="97"/>
      <c r="O20" s="97"/>
      <c r="P20" s="206"/>
      <c r="Q20" s="207"/>
      <c r="R20" s="97"/>
      <c r="S20" s="97"/>
      <c r="T20" s="97"/>
      <c r="U20" s="97"/>
      <c r="V20" s="97"/>
    </row>
    <row r="21" spans="1:24" ht="22.5" customHeight="1" x14ac:dyDescent="0.25">
      <c r="A21" s="40">
        <v>13</v>
      </c>
      <c r="B21" s="160">
        <v>106</v>
      </c>
      <c r="C21" s="206"/>
      <c r="D21" s="207"/>
      <c r="E21" s="208" t="s">
        <v>150</v>
      </c>
      <c r="F21" s="209"/>
      <c r="G21" s="209"/>
      <c r="H21" s="210"/>
      <c r="I21" s="43" t="s">
        <v>37</v>
      </c>
      <c r="J21" s="44"/>
      <c r="K21" s="54">
        <v>2</v>
      </c>
      <c r="L21" s="66">
        <v>1.24</v>
      </c>
      <c r="M21" s="66">
        <f t="shared" si="4"/>
        <v>2.48</v>
      </c>
      <c r="N21" s="97"/>
      <c r="O21" s="97"/>
      <c r="P21" s="216"/>
      <c r="Q21" s="216"/>
      <c r="R21" s="97"/>
      <c r="S21" s="97"/>
      <c r="T21" s="97"/>
      <c r="U21" s="97"/>
      <c r="V21" s="97"/>
    </row>
    <row r="22" spans="1:24" ht="22.5" customHeight="1" x14ac:dyDescent="0.25">
      <c r="A22" s="40">
        <v>14</v>
      </c>
      <c r="B22" s="160">
        <v>107</v>
      </c>
      <c r="C22" s="206"/>
      <c r="D22" s="207"/>
      <c r="E22" s="208" t="s">
        <v>151</v>
      </c>
      <c r="F22" s="209"/>
      <c r="G22" s="209"/>
      <c r="H22" s="210"/>
      <c r="I22" s="43" t="s">
        <v>37</v>
      </c>
      <c r="J22" s="44"/>
      <c r="K22" s="54">
        <v>11</v>
      </c>
      <c r="L22" s="66">
        <v>2.19</v>
      </c>
      <c r="M22" s="66">
        <f t="shared" si="4"/>
        <v>24.09</v>
      </c>
      <c r="N22" s="97"/>
      <c r="O22" s="97"/>
      <c r="P22" s="216"/>
      <c r="Q22" s="216"/>
      <c r="R22" s="97"/>
      <c r="S22" s="97"/>
      <c r="T22" s="97"/>
      <c r="U22" s="97"/>
      <c r="V22" s="97"/>
    </row>
    <row r="23" spans="1:24" ht="22.5" customHeight="1" x14ac:dyDescent="0.25">
      <c r="A23" s="40">
        <v>15</v>
      </c>
      <c r="B23" s="160">
        <v>108</v>
      </c>
      <c r="C23" s="206"/>
      <c r="D23" s="207"/>
      <c r="E23" s="208" t="s">
        <v>152</v>
      </c>
      <c r="F23" s="209"/>
      <c r="G23" s="209"/>
      <c r="H23" s="210"/>
      <c r="I23" s="43">
        <v>796</v>
      </c>
      <c r="J23" s="44"/>
      <c r="K23" s="54">
        <v>2</v>
      </c>
      <c r="L23" s="66">
        <v>3.12</v>
      </c>
      <c r="M23" s="66">
        <f t="shared" si="4"/>
        <v>6.24</v>
      </c>
      <c r="N23" s="97"/>
      <c r="O23" s="97"/>
      <c r="P23" s="216"/>
      <c r="Q23" s="216"/>
      <c r="R23" s="97"/>
      <c r="S23" s="97"/>
      <c r="T23" s="97"/>
      <c r="U23" s="97"/>
      <c r="V23" s="97"/>
    </row>
    <row r="24" spans="1:24" ht="22.5" customHeight="1" thickBot="1" x14ac:dyDescent="0.3">
      <c r="A24" s="41">
        <v>16</v>
      </c>
      <c r="B24" s="155">
        <v>109</v>
      </c>
      <c r="C24" s="227"/>
      <c r="D24" s="228"/>
      <c r="E24" s="218" t="s">
        <v>153</v>
      </c>
      <c r="F24" s="229"/>
      <c r="G24" s="229"/>
      <c r="H24" s="230"/>
      <c r="I24" s="46">
        <v>796</v>
      </c>
      <c r="J24" s="141"/>
      <c r="K24" s="55">
        <v>1</v>
      </c>
      <c r="L24" s="156" t="s">
        <v>288</v>
      </c>
      <c r="M24" s="156">
        <v>2.36</v>
      </c>
      <c r="N24" s="97"/>
      <c r="O24" s="98"/>
      <c r="P24" s="217"/>
      <c r="Q24" s="217"/>
      <c r="R24" s="98"/>
      <c r="S24" s="98"/>
      <c r="T24" s="98"/>
      <c r="U24" s="98"/>
      <c r="V24" s="98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8">
        <f>M9+M10+M11+M12+M13+M14+M15+M16+M17+M18+M19+M20+M21+M22+M23+M24</f>
        <v>144.10599999999999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1314E2FF732DA4DB387C2BFFC009B78" ma:contentTypeVersion="0" ma:contentTypeDescription="Создание документа." ma:contentTypeScope="" ma:versionID="2bd8a8297f715b8570ffdb8ef498e416">
  <xsd:schema xmlns:xsd="http://www.w3.org/2001/XMLSchema" xmlns:xs="http://www.w3.org/2001/XMLSchema" xmlns:p="http://schemas.microsoft.com/office/2006/metadata/properties" xmlns:ns2="7cee0ba4-d471-4988-b646-1fe7263d4e43" targetNamespace="http://schemas.microsoft.com/office/2006/metadata/properties" ma:root="true" ma:fieldsID="7f5ff911a4ab96c4e67b584a7ab89aec" ns2:_="">
    <xsd:import namespace="7cee0ba4-d471-4988-b646-1fe7263d4e4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e0ba4-d471-4988-b646-1fe7263d4e4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cee0ba4-d471-4988-b646-1fe7263d4e43">TPEE2DEY6JZ4-434-137713</_dlc_DocId>
    <_dlc_DocIdUrl xmlns="7cee0ba4-d471-4988-b646-1fe7263d4e43">
      <Url>http://gpkspps.globse.com/projects/lsp2/_layouts/DocIdRedir.aspx?ID=TPEE2DEY6JZ4-434-137713</Url>
      <Description>TPEE2DEY6JZ4-434-137713</Description>
    </_dlc_DocIdUrl>
  </documentManagement>
</p:properties>
</file>

<file path=customXml/itemProps1.xml><?xml version="1.0" encoding="utf-8"?>
<ds:datastoreItem xmlns:ds="http://schemas.openxmlformats.org/officeDocument/2006/customXml" ds:itemID="{932999AC-5B8B-4868-BD63-BEA7DECA2987}"/>
</file>

<file path=customXml/itemProps2.xml><?xml version="1.0" encoding="utf-8"?>
<ds:datastoreItem xmlns:ds="http://schemas.openxmlformats.org/officeDocument/2006/customXml" ds:itemID="{9E4600BC-949B-4D40-BA0E-CDA78745CEA8}"/>
</file>

<file path=customXml/itemProps3.xml><?xml version="1.0" encoding="utf-8"?>
<ds:datastoreItem xmlns:ds="http://schemas.openxmlformats.org/officeDocument/2006/customXml" ds:itemID="{29B80240-D8E5-4D22-B22C-1CAB987FC4C8}"/>
</file>

<file path=customXml/itemProps4.xml><?xml version="1.0" encoding="utf-8"?>
<ds:datastoreItem xmlns:ds="http://schemas.openxmlformats.org/officeDocument/2006/customXml" ds:itemID="{1D42FD05-3255-4CCF-93EE-2BF2DA7B6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35</vt:i4>
      </vt:variant>
    </vt:vector>
  </HeadingPairs>
  <TitlesOfParts>
    <vt:vector size="7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Лист1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'32'!Область_печати</vt:lpstr>
      <vt:lpstr>'33'!Область_печати</vt:lpstr>
      <vt:lpstr>'34'!Область_печати</vt:lpstr>
      <vt:lpstr>'35'!Область_печати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Соколова Анна Юрьевна</dc:creator>
  <cp:lastModifiedBy>Соколова Анна Юрьевна</cp:lastModifiedBy>
  <cp:lastPrinted>2017-06-09T15:14:46Z</cp:lastPrinted>
  <dcterms:created xsi:type="dcterms:W3CDTF">2014-08-29T12:56:45Z</dcterms:created>
  <dcterms:modified xsi:type="dcterms:W3CDTF">2017-06-13T06:55:44Z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355ddf10-7812-4188-9760-544dbe7924d8</vt:lpwstr>
  </property>
  <property fmtid="{D5CDD505-2E9C-101B-9397-08002B2CF9AE}" pid="3" name="ContentTypeId">
    <vt:lpwstr>0x010100F1314E2FF732DA4DB387C2BFFC009B78</vt:lpwstr>
  </property>
</Properties>
</file>