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440" windowHeight="11640" tabRatio="859"/>
  </bookViews>
  <sheets>
    <sheet name="1" sheetId="2" r:id="rId1"/>
    <sheet name="2" sheetId="3" r:id="rId2"/>
    <sheet name="3" sheetId="41" r:id="rId3"/>
    <sheet name="4" sheetId="4" r:id="rId4"/>
    <sheet name="5" sheetId="5" r:id="rId5"/>
    <sheet name="6" sheetId="6" r:id="rId6"/>
    <sheet name="7" sheetId="7" r:id="rId7"/>
    <sheet name="8" sheetId="8" r:id="rId8"/>
    <sheet name="9" sheetId="42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43" r:id="rId15"/>
    <sheet name="16" sheetId="14" r:id="rId16"/>
    <sheet name="17" sheetId="15" r:id="rId17"/>
    <sheet name="18" sheetId="16" r:id="rId18"/>
    <sheet name="19" sheetId="17" r:id="rId19"/>
    <sheet name="20" sheetId="18" r:id="rId20"/>
    <sheet name="21" sheetId="19" r:id="rId21"/>
    <sheet name="22" sheetId="20" r:id="rId22"/>
    <sheet name="23" sheetId="21" r:id="rId23"/>
    <sheet name="24" sheetId="44" r:id="rId24"/>
    <sheet name="25" sheetId="22" r:id="rId25"/>
    <sheet name="26" sheetId="23" r:id="rId26"/>
    <sheet name="27" sheetId="45" r:id="rId27"/>
    <sheet name="28" sheetId="25" r:id="rId28"/>
    <sheet name="29" sheetId="46" r:id="rId29"/>
    <sheet name="30" sheetId="26" r:id="rId30"/>
    <sheet name="31" sheetId="27" r:id="rId31"/>
    <sheet name="32" sheetId="47" r:id="rId32"/>
    <sheet name="33" sheetId="28" r:id="rId33"/>
    <sheet name="34" sheetId="48" r:id="rId34"/>
    <sheet name="35" sheetId="29" r:id="rId35"/>
    <sheet name="36" sheetId="30" r:id="rId36"/>
    <sheet name="37" sheetId="31" r:id="rId37"/>
    <sheet name="38" sheetId="35" r:id="rId38"/>
    <sheet name="39" sheetId="36" r:id="rId39"/>
    <sheet name="40" sheetId="37" r:id="rId40"/>
    <sheet name="41" sheetId="39" r:id="rId41"/>
  </sheets>
  <externalReferences>
    <externalReference r:id="rId42"/>
  </externalReferences>
  <definedNames>
    <definedName name="deltaX" localSheetId="9">[1]группа!#REF!</definedName>
    <definedName name="deltaX" localSheetId="10">[1]группа!#REF!</definedName>
    <definedName name="deltaX" localSheetId="11">[1]группа!#REF!</definedName>
    <definedName name="deltaX" localSheetId="12">[1]группа!#REF!</definedName>
    <definedName name="deltaX" localSheetId="13">[1]группа!#REF!</definedName>
    <definedName name="deltaX" localSheetId="14">[1]группа!#REF!</definedName>
    <definedName name="deltaX" localSheetId="15">[1]группа!#REF!</definedName>
    <definedName name="deltaX" localSheetId="16">[1]группа!#REF!</definedName>
    <definedName name="deltaX" localSheetId="17">[1]группа!#REF!</definedName>
    <definedName name="deltaX" localSheetId="18">[1]группа!#REF!</definedName>
    <definedName name="deltaX" localSheetId="19">[1]группа!#REF!</definedName>
    <definedName name="deltaX" localSheetId="20">[1]группа!#REF!</definedName>
    <definedName name="deltaX" localSheetId="21">[1]группа!#REF!</definedName>
    <definedName name="deltaX" localSheetId="22">[1]группа!#REF!</definedName>
    <definedName name="deltaX" localSheetId="23">[1]группа!#REF!</definedName>
    <definedName name="deltaX" localSheetId="24">[1]группа!#REF!</definedName>
    <definedName name="deltaX" localSheetId="25">[1]группа!#REF!</definedName>
    <definedName name="deltaX" localSheetId="26">[1]группа!#REF!</definedName>
    <definedName name="deltaX" localSheetId="27">[1]группа!#REF!</definedName>
    <definedName name="deltaX" localSheetId="28">[1]группа!#REF!</definedName>
    <definedName name="deltaX" localSheetId="2">[1]группа!#REF!</definedName>
    <definedName name="deltaX" localSheetId="29">[1]группа!#REF!</definedName>
    <definedName name="deltaX" localSheetId="30">[1]группа!#REF!</definedName>
    <definedName name="deltaX" localSheetId="31">[1]группа!#REF!</definedName>
    <definedName name="deltaX" localSheetId="32">[1]группа!#REF!</definedName>
    <definedName name="deltaX" localSheetId="33">[1]группа!#REF!</definedName>
    <definedName name="deltaX" localSheetId="34">[1]группа!#REF!</definedName>
    <definedName name="deltaX" localSheetId="35">[1]группа!#REF!</definedName>
    <definedName name="deltaX" localSheetId="36">[1]группа!#REF!</definedName>
    <definedName name="deltaX" localSheetId="37">[1]группа!#REF!</definedName>
    <definedName name="deltaX" localSheetId="38">[1]группа!#REF!</definedName>
    <definedName name="deltaX" localSheetId="3">[1]группа!#REF!</definedName>
    <definedName name="deltaX" localSheetId="39">[1]группа!#REF!</definedName>
    <definedName name="deltaX" localSheetId="40">[1]группа!#REF!</definedName>
    <definedName name="deltaX" localSheetId="4">[1]группа!#REF!</definedName>
    <definedName name="deltaX" localSheetId="5">[1]группа!#REF!</definedName>
    <definedName name="deltaX" localSheetId="6">[1]группа!#REF!</definedName>
    <definedName name="deltaX" localSheetId="7">[1]группа!#REF!</definedName>
    <definedName name="deltaX" localSheetId="8">[1]группа!#REF!</definedName>
    <definedName name="deltaX">[1]группа!#REF!</definedName>
    <definedName name="deltaY" localSheetId="9">[1]группа!#REF!</definedName>
    <definedName name="deltaY" localSheetId="10">[1]группа!#REF!</definedName>
    <definedName name="deltaY" localSheetId="11">[1]группа!#REF!</definedName>
    <definedName name="deltaY" localSheetId="12">[1]группа!#REF!</definedName>
    <definedName name="deltaY" localSheetId="13">[1]группа!#REF!</definedName>
    <definedName name="deltaY" localSheetId="14">[1]группа!#REF!</definedName>
    <definedName name="deltaY" localSheetId="15">[1]группа!#REF!</definedName>
    <definedName name="deltaY" localSheetId="16">[1]группа!#REF!</definedName>
    <definedName name="deltaY" localSheetId="17">[1]группа!#REF!</definedName>
    <definedName name="deltaY" localSheetId="18">[1]группа!#REF!</definedName>
    <definedName name="deltaY" localSheetId="19">[1]группа!#REF!</definedName>
    <definedName name="deltaY" localSheetId="20">[1]группа!#REF!</definedName>
    <definedName name="deltaY" localSheetId="21">[1]группа!#REF!</definedName>
    <definedName name="deltaY" localSheetId="22">[1]группа!#REF!</definedName>
    <definedName name="deltaY" localSheetId="23">[1]группа!#REF!</definedName>
    <definedName name="deltaY" localSheetId="24">[1]группа!#REF!</definedName>
    <definedName name="deltaY" localSheetId="25">[1]группа!#REF!</definedName>
    <definedName name="deltaY" localSheetId="26">[1]группа!#REF!</definedName>
    <definedName name="deltaY" localSheetId="27">[1]группа!#REF!</definedName>
    <definedName name="deltaY" localSheetId="28">[1]группа!#REF!</definedName>
    <definedName name="deltaY" localSheetId="2">[1]группа!#REF!</definedName>
    <definedName name="deltaY" localSheetId="29">[1]группа!#REF!</definedName>
    <definedName name="deltaY" localSheetId="30">[1]группа!#REF!</definedName>
    <definedName name="deltaY" localSheetId="31">[1]группа!#REF!</definedName>
    <definedName name="deltaY" localSheetId="32">[1]группа!#REF!</definedName>
    <definedName name="deltaY" localSheetId="33">[1]группа!#REF!</definedName>
    <definedName name="deltaY" localSheetId="34">[1]группа!#REF!</definedName>
    <definedName name="deltaY" localSheetId="35">[1]группа!#REF!</definedName>
    <definedName name="deltaY" localSheetId="36">[1]группа!#REF!</definedName>
    <definedName name="deltaY" localSheetId="37">[1]группа!#REF!</definedName>
    <definedName name="deltaY" localSheetId="38">[1]группа!#REF!</definedName>
    <definedName name="deltaY" localSheetId="3">[1]группа!#REF!</definedName>
    <definedName name="deltaY" localSheetId="39">[1]группа!#REF!</definedName>
    <definedName name="deltaY" localSheetId="40">[1]группа!#REF!</definedName>
    <definedName name="deltaY" localSheetId="4">[1]группа!#REF!</definedName>
    <definedName name="deltaY" localSheetId="5">[1]группа!#REF!</definedName>
    <definedName name="deltaY" localSheetId="6">[1]группа!#REF!</definedName>
    <definedName name="deltaY" localSheetId="7">[1]группа!#REF!</definedName>
    <definedName name="deltaY" localSheetId="8">[1]группа!#REF!</definedName>
    <definedName name="deltaY">[1]группа!#REF!</definedName>
    <definedName name="deltaZ" localSheetId="9">[1]группа!#REF!</definedName>
    <definedName name="deltaZ" localSheetId="10">[1]группа!#REF!</definedName>
    <definedName name="deltaZ" localSheetId="11">[1]группа!#REF!</definedName>
    <definedName name="deltaZ" localSheetId="12">[1]группа!#REF!</definedName>
    <definedName name="deltaZ" localSheetId="13">[1]группа!#REF!</definedName>
    <definedName name="deltaZ" localSheetId="14">[1]группа!#REF!</definedName>
    <definedName name="deltaZ" localSheetId="15">[1]группа!#REF!</definedName>
    <definedName name="deltaZ" localSheetId="16">[1]группа!#REF!</definedName>
    <definedName name="deltaZ" localSheetId="17">[1]группа!#REF!</definedName>
    <definedName name="deltaZ" localSheetId="18">[1]группа!#REF!</definedName>
    <definedName name="deltaZ" localSheetId="19">[1]группа!#REF!</definedName>
    <definedName name="deltaZ" localSheetId="20">[1]группа!#REF!</definedName>
    <definedName name="deltaZ" localSheetId="21">[1]группа!#REF!</definedName>
    <definedName name="deltaZ" localSheetId="22">[1]группа!#REF!</definedName>
    <definedName name="deltaZ" localSheetId="23">[1]группа!#REF!</definedName>
    <definedName name="deltaZ" localSheetId="24">[1]группа!#REF!</definedName>
    <definedName name="deltaZ" localSheetId="25">[1]группа!#REF!</definedName>
    <definedName name="deltaZ" localSheetId="26">[1]группа!#REF!</definedName>
    <definedName name="deltaZ" localSheetId="27">[1]группа!#REF!</definedName>
    <definedName name="deltaZ" localSheetId="28">[1]группа!#REF!</definedName>
    <definedName name="deltaZ" localSheetId="2">[1]группа!#REF!</definedName>
    <definedName name="deltaZ" localSheetId="29">[1]группа!#REF!</definedName>
    <definedName name="deltaZ" localSheetId="30">[1]группа!#REF!</definedName>
    <definedName name="deltaZ" localSheetId="31">[1]группа!#REF!</definedName>
    <definedName name="deltaZ" localSheetId="32">[1]группа!#REF!</definedName>
    <definedName name="deltaZ" localSheetId="33">[1]группа!#REF!</definedName>
    <definedName name="deltaZ" localSheetId="34">[1]группа!#REF!</definedName>
    <definedName name="deltaZ" localSheetId="35">[1]группа!#REF!</definedName>
    <definedName name="deltaZ" localSheetId="36">[1]группа!#REF!</definedName>
    <definedName name="deltaZ" localSheetId="37">[1]группа!#REF!</definedName>
    <definedName name="deltaZ" localSheetId="38">[1]группа!#REF!</definedName>
    <definedName name="deltaZ" localSheetId="3">[1]группа!#REF!</definedName>
    <definedName name="deltaZ" localSheetId="39">[1]группа!#REF!</definedName>
    <definedName name="deltaZ" localSheetId="40">[1]группа!#REF!</definedName>
    <definedName name="deltaZ" localSheetId="4">[1]группа!#REF!</definedName>
    <definedName name="deltaZ" localSheetId="5">[1]группа!#REF!</definedName>
    <definedName name="deltaZ" localSheetId="6">[1]группа!#REF!</definedName>
    <definedName name="deltaZ" localSheetId="7">[1]группа!#REF!</definedName>
    <definedName name="deltaZ" localSheetId="8">[1]группа!#REF!</definedName>
    <definedName name="deltaZ">[1]группа!#REF!</definedName>
    <definedName name="X" localSheetId="9">[1]группа!#REF!</definedName>
    <definedName name="X" localSheetId="10">[1]группа!#REF!</definedName>
    <definedName name="X" localSheetId="11">[1]группа!#REF!</definedName>
    <definedName name="X" localSheetId="12">[1]группа!#REF!</definedName>
    <definedName name="X" localSheetId="13">[1]группа!#REF!</definedName>
    <definedName name="X" localSheetId="14">[1]группа!#REF!</definedName>
    <definedName name="X" localSheetId="15">[1]группа!#REF!</definedName>
    <definedName name="X" localSheetId="16">[1]группа!#REF!</definedName>
    <definedName name="X" localSheetId="17">[1]группа!#REF!</definedName>
    <definedName name="X" localSheetId="18">[1]группа!#REF!</definedName>
    <definedName name="X" localSheetId="19">[1]группа!#REF!</definedName>
    <definedName name="X" localSheetId="20">[1]группа!#REF!</definedName>
    <definedName name="X" localSheetId="21">[1]группа!#REF!</definedName>
    <definedName name="X" localSheetId="22">[1]группа!#REF!</definedName>
    <definedName name="X" localSheetId="23">[1]группа!#REF!</definedName>
    <definedName name="X" localSheetId="24">[1]группа!#REF!</definedName>
    <definedName name="X" localSheetId="25">[1]группа!#REF!</definedName>
    <definedName name="X" localSheetId="26">[1]группа!#REF!</definedName>
    <definedName name="X" localSheetId="27">[1]группа!#REF!</definedName>
    <definedName name="X" localSheetId="28">[1]группа!#REF!</definedName>
    <definedName name="X" localSheetId="2">[1]группа!#REF!</definedName>
    <definedName name="X" localSheetId="29">[1]группа!#REF!</definedName>
    <definedName name="X" localSheetId="30">[1]группа!#REF!</definedName>
    <definedName name="X" localSheetId="31">[1]группа!#REF!</definedName>
    <definedName name="X" localSheetId="32">[1]группа!#REF!</definedName>
    <definedName name="X" localSheetId="33">[1]группа!#REF!</definedName>
    <definedName name="X" localSheetId="34">[1]группа!#REF!</definedName>
    <definedName name="X" localSheetId="35">[1]группа!#REF!</definedName>
    <definedName name="X" localSheetId="36">[1]группа!#REF!</definedName>
    <definedName name="X" localSheetId="37">[1]группа!#REF!</definedName>
    <definedName name="X" localSheetId="38">[1]группа!#REF!</definedName>
    <definedName name="X" localSheetId="3">[1]группа!#REF!</definedName>
    <definedName name="X" localSheetId="39">[1]группа!#REF!</definedName>
    <definedName name="X" localSheetId="40">[1]группа!#REF!</definedName>
    <definedName name="X" localSheetId="4">[1]группа!#REF!</definedName>
    <definedName name="X" localSheetId="5">[1]группа!#REF!</definedName>
    <definedName name="X" localSheetId="6">[1]группа!#REF!</definedName>
    <definedName name="X" localSheetId="7">[1]группа!#REF!</definedName>
    <definedName name="X" localSheetId="8">[1]группа!#REF!</definedName>
    <definedName name="X">[1]группа!#REF!</definedName>
    <definedName name="Дельта" localSheetId="9">[1]группа!#REF!</definedName>
    <definedName name="Дельта" localSheetId="10">[1]группа!#REF!</definedName>
    <definedName name="Дельта" localSheetId="11">[1]группа!#REF!</definedName>
    <definedName name="Дельта" localSheetId="12">[1]группа!#REF!</definedName>
    <definedName name="Дельта" localSheetId="13">[1]группа!#REF!</definedName>
    <definedName name="Дельта" localSheetId="14">[1]группа!#REF!</definedName>
    <definedName name="Дельта" localSheetId="15">[1]группа!#REF!</definedName>
    <definedName name="Дельта" localSheetId="16">[1]группа!#REF!</definedName>
    <definedName name="Дельта" localSheetId="17">[1]группа!#REF!</definedName>
    <definedName name="Дельта" localSheetId="18">[1]группа!#REF!</definedName>
    <definedName name="Дельта" localSheetId="19">[1]группа!#REF!</definedName>
    <definedName name="Дельта" localSheetId="20">[1]группа!#REF!</definedName>
    <definedName name="Дельта" localSheetId="21">[1]группа!#REF!</definedName>
    <definedName name="Дельта" localSheetId="22">[1]группа!#REF!</definedName>
    <definedName name="Дельта" localSheetId="23">[1]группа!#REF!</definedName>
    <definedName name="Дельта" localSheetId="24">[1]группа!#REF!</definedName>
    <definedName name="Дельта" localSheetId="25">[1]группа!#REF!</definedName>
    <definedName name="Дельта" localSheetId="26">[1]группа!#REF!</definedName>
    <definedName name="Дельта" localSheetId="27">[1]группа!#REF!</definedName>
    <definedName name="Дельта" localSheetId="28">[1]группа!#REF!</definedName>
    <definedName name="Дельта" localSheetId="2">[1]группа!#REF!</definedName>
    <definedName name="Дельта" localSheetId="29">[1]группа!#REF!</definedName>
    <definedName name="Дельта" localSheetId="30">[1]группа!#REF!</definedName>
    <definedName name="Дельта" localSheetId="31">[1]группа!#REF!</definedName>
    <definedName name="Дельта" localSheetId="32">[1]группа!#REF!</definedName>
    <definedName name="Дельта" localSheetId="33">[1]группа!#REF!</definedName>
    <definedName name="Дельта" localSheetId="34">[1]группа!#REF!</definedName>
    <definedName name="Дельта" localSheetId="35">[1]группа!#REF!</definedName>
    <definedName name="Дельта" localSheetId="36">[1]группа!#REF!</definedName>
    <definedName name="Дельта" localSheetId="37">[1]группа!#REF!</definedName>
    <definedName name="Дельта" localSheetId="38">[1]группа!#REF!</definedName>
    <definedName name="Дельта" localSheetId="3">[1]группа!#REF!</definedName>
    <definedName name="Дельта" localSheetId="39">[1]группа!#REF!</definedName>
    <definedName name="Дельта" localSheetId="40">[1]группа!#REF!</definedName>
    <definedName name="Дельта" localSheetId="4">[1]группа!#REF!</definedName>
    <definedName name="Дельта" localSheetId="5">[1]группа!#REF!</definedName>
    <definedName name="Дельта" localSheetId="6">[1]группа!#REF!</definedName>
    <definedName name="Дельта" localSheetId="7">[1]группа!#REF!</definedName>
    <definedName name="Дельта" localSheetId="8">[1]группа!#REF!</definedName>
    <definedName name="Дельта">[1]группа!#REF!</definedName>
    <definedName name="ДельтаX" localSheetId="14">[1]группа!#REF!</definedName>
    <definedName name="ДельтаX" localSheetId="23">[1]группа!#REF!</definedName>
    <definedName name="ДельтаX" localSheetId="26">[1]группа!#REF!</definedName>
    <definedName name="ДельтаX" localSheetId="28">[1]группа!#REF!</definedName>
    <definedName name="ДельтаX" localSheetId="2">[1]группа!#REF!</definedName>
    <definedName name="ДельтаX" localSheetId="31">[1]группа!#REF!</definedName>
    <definedName name="ДельтаX" localSheetId="33">[1]группа!#REF!</definedName>
    <definedName name="ДельтаX" localSheetId="8">[1]группа!#REF!</definedName>
    <definedName name="ДельтаX">[1]группа!#REF!</definedName>
    <definedName name="_xlnm.Print_Area" localSheetId="0">'1'!$A$2:$Q$35</definedName>
    <definedName name="_xlnm.Print_Area" localSheetId="9">'10'!$A$1:$V$28</definedName>
    <definedName name="_xlnm.Print_Area" localSheetId="10">'11'!$A$1:$V$28</definedName>
    <definedName name="_xlnm.Print_Area" localSheetId="11">'12'!$A$1:$V$28</definedName>
    <definedName name="_xlnm.Print_Area" localSheetId="12">'13'!$A$1:$V$28</definedName>
    <definedName name="_xlnm.Print_Area" localSheetId="13">'14'!$A$1:$V$28</definedName>
    <definedName name="_xlnm.Print_Area" localSheetId="14">'15'!$A$1:$V$28</definedName>
    <definedName name="_xlnm.Print_Area" localSheetId="15">'16'!$A$1:$V$28</definedName>
    <definedName name="_xlnm.Print_Area" localSheetId="16">'17'!$A$1:$V$28</definedName>
    <definedName name="_xlnm.Print_Area" localSheetId="17">'18'!$A$1:$V$28</definedName>
    <definedName name="_xlnm.Print_Area" localSheetId="18">'19'!$A$1:$V$28</definedName>
    <definedName name="_xlnm.Print_Area" localSheetId="1">'2'!$A$1:$V$28</definedName>
    <definedName name="_xlnm.Print_Area" localSheetId="19">'20'!$A$1:$V$28</definedName>
    <definedName name="_xlnm.Print_Area" localSheetId="20">'21'!$A$1:$V$28</definedName>
    <definedName name="_xlnm.Print_Area" localSheetId="21">'22'!$A$1:$V$28</definedName>
    <definedName name="_xlnm.Print_Area" localSheetId="22">'23'!$A$1:$V$28</definedName>
    <definedName name="_xlnm.Print_Area" localSheetId="23">'24'!$A$1:$V$28</definedName>
    <definedName name="_xlnm.Print_Area" localSheetId="24">'25'!$A$1:$V$28</definedName>
    <definedName name="_xlnm.Print_Area" localSheetId="25">'26'!$A$1:$V$28</definedName>
    <definedName name="_xlnm.Print_Area" localSheetId="26">'27'!$A$1:$V$28</definedName>
    <definedName name="_xlnm.Print_Area" localSheetId="27">'28'!$A$1:$V$28</definedName>
    <definedName name="_xlnm.Print_Area" localSheetId="28">'29'!$A$1:$V$28</definedName>
    <definedName name="_xlnm.Print_Area" localSheetId="2">'3'!$A$1:$V$28</definedName>
    <definedName name="_xlnm.Print_Area" localSheetId="29">'30'!$A$1:$V$28</definedName>
    <definedName name="_xlnm.Print_Area" localSheetId="30">'31'!$A$1:$V$28</definedName>
    <definedName name="_xlnm.Print_Area" localSheetId="31">'32'!$A$1:$V$28</definedName>
    <definedName name="_xlnm.Print_Area" localSheetId="32">'33'!$A$1:$V$28</definedName>
    <definedName name="_xlnm.Print_Area" localSheetId="33">'34'!$A$1:$V$28</definedName>
    <definedName name="_xlnm.Print_Area" localSheetId="34">'35'!$A$1:$V$28</definedName>
    <definedName name="_xlnm.Print_Area" localSheetId="35">'36'!$A$1:$V$28</definedName>
    <definedName name="_xlnm.Print_Area" localSheetId="36">'37'!$A$1:$V$28</definedName>
    <definedName name="_xlnm.Print_Area" localSheetId="37">'38'!$A$1:$V$28</definedName>
    <definedName name="_xlnm.Print_Area" localSheetId="38">'39'!$A$1:$V$28</definedName>
    <definedName name="_xlnm.Print_Area" localSheetId="3">'4'!$A$1:$V$28</definedName>
    <definedName name="_xlnm.Print_Area" localSheetId="39">'40'!$A$1:$V$28</definedName>
    <definedName name="_xlnm.Print_Area" localSheetId="40">'41'!$A$1:$V$28</definedName>
    <definedName name="_xlnm.Print_Area" localSheetId="4">'5'!$A$1:$V$28</definedName>
    <definedName name="_xlnm.Print_Area" localSheetId="5">'6'!$A$1:$V$28</definedName>
    <definedName name="_xlnm.Print_Area" localSheetId="6">'7'!$A$1:$V$28</definedName>
    <definedName name="_xlnm.Print_Area" localSheetId="7">'8'!$A$1:$V$28</definedName>
    <definedName name="_xlnm.Print_Area" localSheetId="8">'9'!$A$1:$V$28</definedName>
  </definedNames>
  <calcPr calcId="145621"/>
</workbook>
</file>

<file path=xl/calcChain.xml><?xml version="1.0" encoding="utf-8"?>
<calcChain xmlns="http://schemas.openxmlformats.org/spreadsheetml/2006/main">
  <c r="M19" i="3" l="1"/>
  <c r="M14" i="21"/>
  <c r="M17" i="21"/>
  <c r="M10" i="46"/>
  <c r="M16" i="28"/>
  <c r="M24" i="26"/>
  <c r="M9" i="45"/>
  <c r="M19" i="29"/>
  <c r="M12" i="43"/>
  <c r="M10" i="42"/>
  <c r="M17" i="13"/>
  <c r="M24" i="14"/>
  <c r="M17" i="46"/>
  <c r="M9" i="31"/>
  <c r="M23" i="3"/>
  <c r="M20" i="11"/>
  <c r="M14" i="3" l="1"/>
  <c r="M24" i="30" l="1"/>
  <c r="M30" i="4" l="1"/>
  <c r="M9" i="5"/>
  <c r="M30" i="6"/>
  <c r="M31" i="7"/>
  <c r="M31" i="8"/>
  <c r="M31" i="9"/>
  <c r="M31" i="10"/>
  <c r="M31" i="11"/>
  <c r="M31" i="12"/>
  <c r="M32" i="13"/>
  <c r="M32" i="15"/>
  <c r="M31" i="16"/>
  <c r="M31" i="17"/>
  <c r="M30" i="19"/>
  <c r="M10" i="20"/>
  <c r="M30" i="21"/>
  <c r="M11" i="21"/>
  <c r="M21" i="21"/>
  <c r="M20" i="21"/>
  <c r="M18" i="21"/>
  <c r="M30" i="22"/>
  <c r="M10" i="44" s="1"/>
  <c r="M30" i="23"/>
  <c r="M30" i="25"/>
  <c r="M30" i="26"/>
  <c r="M30" i="27"/>
  <c r="M9" i="47"/>
  <c r="M31" i="28"/>
  <c r="M17" i="47" s="1"/>
  <c r="M30" i="30"/>
  <c r="M30" i="31"/>
  <c r="M30" i="36"/>
  <c r="M30" i="37"/>
  <c r="M12" i="18"/>
  <c r="M30" i="18" s="1"/>
  <c r="M14" i="47"/>
  <c r="M9" i="17"/>
  <c r="M10" i="29" l="1"/>
  <c r="M11" i="23" l="1"/>
  <c r="M13" i="48"/>
  <c r="M20" i="29" l="1"/>
  <c r="M10" i="48"/>
  <c r="M17" i="22"/>
  <c r="M13" i="17" l="1"/>
  <c r="M17" i="41"/>
  <c r="M30" i="41" s="1"/>
  <c r="M12" i="47" l="1"/>
  <c r="M23" i="10" l="1"/>
  <c r="M13" i="35" l="1"/>
  <c r="M14" i="35"/>
  <c r="M15" i="35"/>
  <c r="M17" i="35"/>
  <c r="M18" i="35"/>
  <c r="M21" i="35"/>
  <c r="M23" i="35"/>
  <c r="M24" i="35"/>
  <c r="M10" i="36"/>
  <c r="M17" i="36"/>
  <c r="M18" i="36"/>
  <c r="M22" i="36"/>
  <c r="M24" i="36"/>
  <c r="M14" i="37"/>
  <c r="M15" i="37"/>
  <c r="M17" i="37"/>
  <c r="M13" i="39"/>
  <c r="M22" i="35"/>
  <c r="N19" i="31"/>
  <c r="N20" i="47"/>
  <c r="N21" i="47"/>
  <c r="N22" i="47"/>
  <c r="N12" i="27"/>
  <c r="N10" i="21"/>
  <c r="N11" i="21"/>
  <c r="N12" i="21"/>
  <c r="N21" i="4"/>
  <c r="M13" i="26"/>
  <c r="M21" i="46"/>
  <c r="M20" i="46"/>
  <c r="M12" i="45"/>
  <c r="M18" i="45"/>
  <c r="M23" i="45"/>
  <c r="M14" i="23"/>
  <c r="M23" i="44"/>
  <c r="M12" i="14"/>
  <c r="M31" i="14" s="1"/>
  <c r="M10" i="43" s="1"/>
  <c r="M11" i="11"/>
  <c r="M16" i="41"/>
  <c r="M11" i="3"/>
  <c r="M9" i="35" l="1"/>
  <c r="E11" i="2" s="1"/>
  <c r="M30" i="39"/>
  <c r="M30" i="35"/>
</calcChain>
</file>

<file path=xl/sharedStrings.xml><?xml version="1.0" encoding="utf-8"?>
<sst xmlns="http://schemas.openxmlformats.org/spreadsheetml/2006/main" count="2002" uniqueCount="604">
  <si>
    <t>Лит.</t>
  </si>
  <si>
    <t>Ограничение</t>
  </si>
  <si>
    <t>Стр.</t>
  </si>
  <si>
    <t>Код статьи</t>
  </si>
  <si>
    <r>
      <t>m</t>
    </r>
    <r>
      <rPr>
        <i/>
        <vertAlign val="subscript"/>
        <sz val="12"/>
        <color theme="1"/>
        <rFont val="GOST 2.304 type A"/>
        <family val="2"/>
        <charset val="204"/>
      </rPr>
      <t>i</t>
    </r>
  </si>
  <si>
    <t>X</t>
  </si>
  <si>
    <t>Y</t>
  </si>
  <si>
    <t>Z</t>
  </si>
  <si>
    <t>изм.</t>
  </si>
  <si>
    <t>годности</t>
  </si>
  <si>
    <t>р-н</t>
  </si>
  <si>
    <t>Масса, т</t>
  </si>
  <si>
    <t>Плечо, м</t>
  </si>
  <si>
    <t>Нагрузка по ОСТ5Р.0206-2002</t>
  </si>
  <si>
    <t xml:space="preserve"> </t>
  </si>
  <si>
    <t>Секция</t>
  </si>
  <si>
    <t>Примечание</t>
  </si>
  <si>
    <t>Позиция</t>
  </si>
  <si>
    <t>Наименование</t>
  </si>
  <si>
    <t>Номер строки</t>
  </si>
  <si>
    <t>Код  ед. измерения</t>
  </si>
  <si>
    <t>Количество</t>
  </si>
  <si>
    <t>Масса, кг</t>
  </si>
  <si>
    <t>Коды</t>
  </si>
  <si>
    <t>Марка материала</t>
  </si>
  <si>
    <t>Вид работ</t>
  </si>
  <si>
    <t>Цех  этап</t>
  </si>
  <si>
    <t>Единицы</t>
  </si>
  <si>
    <t>Общая</t>
  </si>
  <si>
    <t>Покрытия</t>
  </si>
  <si>
    <t>Изготовление</t>
  </si>
  <si>
    <t>Блока (стап.)</t>
  </si>
  <si>
    <t>Конструкторская группа</t>
  </si>
  <si>
    <t>Стр.район</t>
  </si>
  <si>
    <t>Блок</t>
  </si>
  <si>
    <t>Ведомости заказа</t>
  </si>
  <si>
    <t>Обозначение                                     Код изделия или материала</t>
  </si>
  <si>
    <t>ПОДКРЕПЛЕНИЯ</t>
  </si>
  <si>
    <t>796</t>
  </si>
  <si>
    <t>Труба 60x6 L = 160</t>
  </si>
  <si>
    <t>Труба 60x6 L = 200</t>
  </si>
  <si>
    <t>Труба 60x6 L = 220</t>
  </si>
  <si>
    <t>Труба 60x6 L = 250</t>
  </si>
  <si>
    <t>Труба 60x6 L = 290</t>
  </si>
  <si>
    <t>Труба 60x6 L = 300</t>
  </si>
  <si>
    <t>Труба 60x6 L = 320</t>
  </si>
  <si>
    <t>Труба 60x6 L = 350</t>
  </si>
  <si>
    <t>Труба 60x6 L = 380</t>
  </si>
  <si>
    <t>Труба 60x6 L = 400</t>
  </si>
  <si>
    <t>Труба 60x6 L = 420</t>
  </si>
  <si>
    <t>Труба 60x6 L = 430</t>
  </si>
  <si>
    <t>Труба 60x6 L = 440</t>
  </si>
  <si>
    <t>Труба 60x6 L = 490</t>
  </si>
  <si>
    <t>Труба 60x6 L = 540</t>
  </si>
  <si>
    <t>Труба 60x6 L = 550</t>
  </si>
  <si>
    <t>Труба 60x6 L = 580</t>
  </si>
  <si>
    <t>Труба 60x6 L = 590</t>
  </si>
  <si>
    <t>Труба 60x6 L = 600</t>
  </si>
  <si>
    <t>Труба 60x6 L = 618</t>
  </si>
  <si>
    <t>Труба 60x6 L = 630</t>
  </si>
  <si>
    <t>Труба 60x6 L = 675</t>
  </si>
  <si>
    <t>Труба 60x6 L = 690</t>
  </si>
  <si>
    <t>Труба 60x6 L = 708</t>
  </si>
  <si>
    <t>Труба 60x6 L = 750</t>
  </si>
  <si>
    <t>Труба 60x6 L = 800</t>
  </si>
  <si>
    <t>Труба 60x6 L = 850</t>
  </si>
  <si>
    <t>Труба 60x6 L = 870</t>
  </si>
  <si>
    <t>Труба 60x6 L = 900</t>
  </si>
  <si>
    <t>Труба 60x6 L = 940</t>
  </si>
  <si>
    <t>Труба 60x6 L = 963</t>
  </si>
  <si>
    <t>Труба 60x6 L = 1000</t>
  </si>
  <si>
    <t>Труба 60x6 L = 1050</t>
  </si>
  <si>
    <t>Труба 60x6 L = 1065</t>
  </si>
  <si>
    <t>Труба 60x6 L = 1090</t>
  </si>
  <si>
    <t>Труба 60x6 L = 1100</t>
  </si>
  <si>
    <t>Труба 60x6 L = 1150</t>
  </si>
  <si>
    <t>Труба 60x6 L = 1190</t>
  </si>
  <si>
    <t>Труба 60x6 L = 1200</t>
  </si>
  <si>
    <t>Труба 60x6 L = 1340</t>
  </si>
  <si>
    <t>Труба 60x6 L = 1400</t>
  </si>
  <si>
    <t>Труба 60x6 L = 1420</t>
  </si>
  <si>
    <t>Труба 60x6 L = 1550</t>
  </si>
  <si>
    <t>Труба 60x6 L = 1700</t>
  </si>
  <si>
    <t>Труба 60x6 L = 1725</t>
  </si>
  <si>
    <t>Труба 60x6 L = 1820</t>
  </si>
  <si>
    <t>Труба 60x6 L = 2000</t>
  </si>
  <si>
    <t>Труба 60x6 L = 5600</t>
  </si>
  <si>
    <t>Труба 80x6 L = 150</t>
  </si>
  <si>
    <t>Труба 80x6 L = 160</t>
  </si>
  <si>
    <t>Труба 80x6 L = 180</t>
  </si>
  <si>
    <t>Труба 80x6 L = 220</t>
  </si>
  <si>
    <t>Труба 80x6 L = 224</t>
  </si>
  <si>
    <t>Труба 80x6 L = 230</t>
  </si>
  <si>
    <t>Труба 80x6 L = 248</t>
  </si>
  <si>
    <t>Труба 80x6 L = 250</t>
  </si>
  <si>
    <t>Труба 80x6 L = 280</t>
  </si>
  <si>
    <t>Труба 80x6 L = 294</t>
  </si>
  <si>
    <t>Труба 80x6 L = 320</t>
  </si>
  <si>
    <t>Труба 80x6 L = 330</t>
  </si>
  <si>
    <t>Труба 80x6 L = 350</t>
  </si>
  <si>
    <t>Труба 80x6 L = 380</t>
  </si>
  <si>
    <t>Труба 80x6 L = 390</t>
  </si>
  <si>
    <t>Труба 80x6 L = 410</t>
  </si>
  <si>
    <t>Труба 80x6 L = 430</t>
  </si>
  <si>
    <t>Труба 80x6 L = 455</t>
  </si>
  <si>
    <t>Труба 80x6 L = 480</t>
  </si>
  <si>
    <t>Труба 80x6 L = 490</t>
  </si>
  <si>
    <t>Труба 80x6 L = 500</t>
  </si>
  <si>
    <t>Труба 80x6 L = 513</t>
  </si>
  <si>
    <t>Труба 80x6 L = 520</t>
  </si>
  <si>
    <t>Труба 80x6 L = 540</t>
  </si>
  <si>
    <t>Труба 80x6 L = 550</t>
  </si>
  <si>
    <t>Труба 80x6 L = 560</t>
  </si>
  <si>
    <t>Труба 80x6 L = 590</t>
  </si>
  <si>
    <t>Труба 80x6 L = 600</t>
  </si>
  <si>
    <t>Труба 80x6 L = 635</t>
  </si>
  <si>
    <t>Труба 80x6 L = 650</t>
  </si>
  <si>
    <t>Труба 80x6 L = 664</t>
  </si>
  <si>
    <t>Труба 80x6 L = 680</t>
  </si>
  <si>
    <t>Труба 80x6 L = 770</t>
  </si>
  <si>
    <t>Труба 80x6 L = 780</t>
  </si>
  <si>
    <t>Труба 80x6 L = 820</t>
  </si>
  <si>
    <t>Труба 80x6 L = 838</t>
  </si>
  <si>
    <t>Труба 80x6 L = 865</t>
  </si>
  <si>
    <t>Труба 80x6 L = 880</t>
  </si>
  <si>
    <t>Труба 80x6 L = 890</t>
  </si>
  <si>
    <t>Труба 80x6 L = 920</t>
  </si>
  <si>
    <t>Труба 80x6 L = 960</t>
  </si>
  <si>
    <t>Труба 80x6 L = 998</t>
  </si>
  <si>
    <t>Труба 80x6 L = 1000</t>
  </si>
  <si>
    <t>Труба 80x6 L = 1010</t>
  </si>
  <si>
    <t>Труба 80x6 L = 1040</t>
  </si>
  <si>
    <t>Труба 80x6 L = 1050</t>
  </si>
  <si>
    <t>Труба 80x6 L = 1087</t>
  </si>
  <si>
    <t>Труба 80x6 L = 1090</t>
  </si>
  <si>
    <t>Труба 80x6 L = 1100</t>
  </si>
  <si>
    <t>Труба 80x6 L = 1110</t>
  </si>
  <si>
    <t>Труба 80x6 L = 1111</t>
  </si>
  <si>
    <t>Труба 80x6 L = 1120</t>
  </si>
  <si>
    <t>Труба 80x6 L = 1150</t>
  </si>
  <si>
    <t>Труба 80x6 L = 1180</t>
  </si>
  <si>
    <t>Труба 80x6 L = 1190</t>
  </si>
  <si>
    <t>Труба 80x6 L = 1215</t>
  </si>
  <si>
    <t>Труба 80x6 L = 1240</t>
  </si>
  <si>
    <t>Труба 80x6 L = 1260</t>
  </si>
  <si>
    <t>Труба 80x6 L = 1300</t>
  </si>
  <si>
    <t>Труба 80x6 L = 1330</t>
  </si>
  <si>
    <t>Труба 80x6 L = 1370</t>
  </si>
  <si>
    <t>Труба 80x6 L = 1372</t>
  </si>
  <si>
    <t>Труба 80x6 L = 1390</t>
  </si>
  <si>
    <t>Труба 80x6 L = 1400</t>
  </si>
  <si>
    <t>Труба 80x6 L = 1410</t>
  </si>
  <si>
    <t>Труба 80x6 L = 1450</t>
  </si>
  <si>
    <t>Труба 80x6 L = 1500</t>
  </si>
  <si>
    <t>Труба 80x6 L = 1550</t>
  </si>
  <si>
    <t>Труба 80x6 L = 1570</t>
  </si>
  <si>
    <t>Труба 80x6 L = 1590</t>
  </si>
  <si>
    <t>Труба 80x6 L = 1620</t>
  </si>
  <si>
    <t>Труба 80x6 L = 1668</t>
  </si>
  <si>
    <t>Труба 80x6 L = 1700</t>
  </si>
  <si>
    <t>Труба 80x6 L = 1710</t>
  </si>
  <si>
    <t>Труба 80x6 L = 1770</t>
  </si>
  <si>
    <t>Труба 80x6 L = 1780</t>
  </si>
  <si>
    <t>Труба 80x6 L = 1882</t>
  </si>
  <si>
    <t>Труба 80x6 L = 2320</t>
  </si>
  <si>
    <t>Труба 80x6 L = 2335</t>
  </si>
  <si>
    <t>Труба 80x6 L = 2441</t>
  </si>
  <si>
    <t>Труба 80x6 L = 3450</t>
  </si>
  <si>
    <t>Труба 100x6 L = 160</t>
  </si>
  <si>
    <t>Труба 100x6 L = 214</t>
  </si>
  <si>
    <t>Труба 100x6 L = 219</t>
  </si>
  <si>
    <t>Труба 100х6 L = 220</t>
  </si>
  <si>
    <t>Труба 100x6 L = 224</t>
  </si>
  <si>
    <t>Труба 100x6 L = 238</t>
  </si>
  <si>
    <t>Труба 100х6 L = 250</t>
  </si>
  <si>
    <t>Труба 100x6 L = 278</t>
  </si>
  <si>
    <t>Труба 100x6 L = 300</t>
  </si>
  <si>
    <t>Труба 100x6 L = 320</t>
  </si>
  <si>
    <t>Труба 100x6 L = 364</t>
  </si>
  <si>
    <t>Труба 100x6 L = 420</t>
  </si>
  <si>
    <t>Труба 100x6 L = 422</t>
  </si>
  <si>
    <t>Труба 100x6 L = 448</t>
  </si>
  <si>
    <t>Труба 100х6 L = 465</t>
  </si>
  <si>
    <t>Труба 100x6 L = 486</t>
  </si>
  <si>
    <t>Труба 100х6 L = 500</t>
  </si>
  <si>
    <t>Труба 100x6 L = 590</t>
  </si>
  <si>
    <t>Труба 100x6 L = 600</t>
  </si>
  <si>
    <t>Труба 100x6 L = 674</t>
  </si>
  <si>
    <t>Труба 100x6 L = 700</t>
  </si>
  <si>
    <t>Труба 100x6 L = 720</t>
  </si>
  <si>
    <t>Труба 100х6 L = 750</t>
  </si>
  <si>
    <t>Труба 100x6 L = 791</t>
  </si>
  <si>
    <t>Труба 100х6 L = 805</t>
  </si>
  <si>
    <t>Труба 100x6 L = 812</t>
  </si>
  <si>
    <t>Труба 100x6 L = 840</t>
  </si>
  <si>
    <t>Труба 100x6 L = 880</t>
  </si>
  <si>
    <t>Труба 100х6 L = 887</t>
  </si>
  <si>
    <t>Труба 100x6 L = 895</t>
  </si>
  <si>
    <t>Труба 100x6 L = 924</t>
  </si>
  <si>
    <t>Труба 100x6 L = 952</t>
  </si>
  <si>
    <t>Труба 100x6 L = 971</t>
  </si>
  <si>
    <t>Труба 100x6 L = 990</t>
  </si>
  <si>
    <t>Труба 100x6 L = 992</t>
  </si>
  <si>
    <t>Труба 100x6 L = 996</t>
  </si>
  <si>
    <t>Труба 100x6 L = 998</t>
  </si>
  <si>
    <t>Труба 100x6 L = 1020</t>
  </si>
  <si>
    <t>Труба 100x6 L = 1036</t>
  </si>
  <si>
    <t>Труба 100x6 L = 1038</t>
  </si>
  <si>
    <t>Труба 100x6 L = 1040</t>
  </si>
  <si>
    <t>Труба 100x6 L = 1050</t>
  </si>
  <si>
    <t>Труба 100x6 L = 1134</t>
  </si>
  <si>
    <t>Труба 100х6 L = 1150</t>
  </si>
  <si>
    <t>Труба 100х6 L = 1220</t>
  </si>
  <si>
    <t>Труба 100x6 L = 1240</t>
  </si>
  <si>
    <t>Труба 100x6 L = 1283</t>
  </si>
  <si>
    <t>Труба 100x6 L = 1350</t>
  </si>
  <si>
    <t>Труба 100x6 L = 1372</t>
  </si>
  <si>
    <t>Труба 100х6 L = 1380</t>
  </si>
  <si>
    <t>Труба 100x6 L = 1392</t>
  </si>
  <si>
    <t>Труба 100x6 L = 1450</t>
  </si>
  <si>
    <t>Труба 100x6 L = 1470</t>
  </si>
  <si>
    <t>Труба 100x6 L = 1500</t>
  </si>
  <si>
    <t>Труба 100х6 L = 1510</t>
  </si>
  <si>
    <t>Труба 100x6 L = 1550</t>
  </si>
  <si>
    <t>Труба 100x6 L = 1575</t>
  </si>
  <si>
    <t>Труба 100x6 L = 1600</t>
  </si>
  <si>
    <t>Труба 100x6 L = 1740</t>
  </si>
  <si>
    <t>Труба 100x6 L = 1760</t>
  </si>
  <si>
    <t>Труба 100x6 L = 1767</t>
  </si>
  <si>
    <t>Труба 100x6 L = 1780</t>
  </si>
  <si>
    <t>Труба 100x6 L = 1800</t>
  </si>
  <si>
    <t>Труба 100x6 L = 1820</t>
  </si>
  <si>
    <t>Труба 100x6 L = 1822</t>
  </si>
  <si>
    <t>Труба 100x6 L = 1845</t>
  </si>
  <si>
    <t>Труба 100х6 L = 1850</t>
  </si>
  <si>
    <t>Труба 100х6 L = 1900</t>
  </si>
  <si>
    <t>Труба 100x6 L = 1950</t>
  </si>
  <si>
    <t>Труба 100x6 L = 2030</t>
  </si>
  <si>
    <t>Труба 100х6 L = 2050</t>
  </si>
  <si>
    <t>Труба 100x6 L = 2082</t>
  </si>
  <si>
    <t>Труба 100x6 L = 2100</t>
  </si>
  <si>
    <t>Труба 100х6 L = 2150</t>
  </si>
  <si>
    <t>Труба 100x6 L = 2242</t>
  </si>
  <si>
    <t>Труба 100x6 L = 2250</t>
  </si>
  <si>
    <t>Труба 100x6 L = 2256</t>
  </si>
  <si>
    <t>Труба 100x6 L = 2282</t>
  </si>
  <si>
    <t>Труба 100x6 L = 2300</t>
  </si>
  <si>
    <t>Труба 100х6 L = 2350</t>
  </si>
  <si>
    <t>Труба 100x6 L = 2380</t>
  </si>
  <si>
    <t>Труба 100x6 L = 2440</t>
  </si>
  <si>
    <t>Труба 100х6 L = 2570</t>
  </si>
  <si>
    <t>Труба 100x6 L = 2591</t>
  </si>
  <si>
    <t>Труба 100х6 L = 2600</t>
  </si>
  <si>
    <t>Труба 100х6 L = 2700</t>
  </si>
  <si>
    <t>Труба 100x6 L = 2730</t>
  </si>
  <si>
    <t>Труба 100х6 L = 2800</t>
  </si>
  <si>
    <t>Труба 100x6 L = 2967</t>
  </si>
  <si>
    <t>Труба 100х6 L = 3000</t>
  </si>
  <si>
    <t>Труба 100х6 L = 3100</t>
  </si>
  <si>
    <t>Труба 100x6 L = 3112</t>
  </si>
  <si>
    <t>Труба 100х6 L = 3300</t>
  </si>
  <si>
    <t>Труба 100х6 L = 3500</t>
  </si>
  <si>
    <t>Труба 100х6 L = 4430</t>
  </si>
  <si>
    <t>Труба 100x6 L = 5192</t>
  </si>
  <si>
    <t>Труба 120х6 L = 425</t>
  </si>
  <si>
    <t>Труба 120x6 L = 710</t>
  </si>
  <si>
    <t>Труба 120x6 L = 719</t>
  </si>
  <si>
    <t>Труба 120х6 L = 820</t>
  </si>
  <si>
    <t>Труба 120х6 L = 840</t>
  </si>
  <si>
    <t>Труба 120x6 L = 935</t>
  </si>
  <si>
    <t>Труба 120х6 L = 940</t>
  </si>
  <si>
    <t>Труба 120x6 L = 1000</t>
  </si>
  <si>
    <t>Труба 120x6 L = 1134</t>
  </si>
  <si>
    <t>Труба 120x6 L = 1260</t>
  </si>
  <si>
    <t>Труба 120x6 L = 1780</t>
  </si>
  <si>
    <t>Труба 120x6 L = 1860</t>
  </si>
  <si>
    <t>Труба 120x6 L = 2730</t>
  </si>
  <si>
    <t>Труба 120x6 L = 3600</t>
  </si>
  <si>
    <t>Труба 120х6 L = 8520</t>
  </si>
  <si>
    <t>Швеллер 10П  L = 100</t>
  </si>
  <si>
    <t>Швеллер 10П  L = 200</t>
  </si>
  <si>
    <t>Швеллер 10П  L = 540</t>
  </si>
  <si>
    <t>Швеллер 12П  L = 150</t>
  </si>
  <si>
    <t>Швеллер 12П  L = 500</t>
  </si>
  <si>
    <t>Швеллер 12П  L = 800</t>
  </si>
  <si>
    <t>Швеллер 12П  L = 870</t>
  </si>
  <si>
    <t>Швеллер 12П  L = 1050</t>
  </si>
  <si>
    <t>Швеллер 12П  L = 1080</t>
  </si>
  <si>
    <t>Швеллер 12П  L = 1090</t>
  </si>
  <si>
    <t>Швеллер 12П  L = 1110</t>
  </si>
  <si>
    <t>Швеллер 12П  L = 1150</t>
  </si>
  <si>
    <t>Швеллер 12П  L = 1180</t>
  </si>
  <si>
    <t>Швеллер 12П  L = 1250</t>
  </si>
  <si>
    <t>Швеллер 12П  L = 1300</t>
  </si>
  <si>
    <t>Швеллер 12П  L = 1310</t>
  </si>
  <si>
    <t>Швеллер 12П  L = 1340</t>
  </si>
  <si>
    <t>Швеллер 12П  L = 1350</t>
  </si>
  <si>
    <t>Швеллер 12П  L = 1390</t>
  </si>
  <si>
    <t>Швеллер 12П  L = 1425</t>
  </si>
  <si>
    <t>Швеллер 12П  L = 1433</t>
  </si>
  <si>
    <t>Швеллер 12П  L = 1500</t>
  </si>
  <si>
    <t>Швеллер 12П  L = 1560</t>
  </si>
  <si>
    <t>Швеллер 12П  L = 1570</t>
  </si>
  <si>
    <t>Швеллер 12П  L = 1700</t>
  </si>
  <si>
    <t>Швеллер 12П  L = 1750</t>
  </si>
  <si>
    <t>Швеллер 12П  L = 1930</t>
  </si>
  <si>
    <t>Швеллер 12П  L = 2140</t>
  </si>
  <si>
    <t>Швеллер 12П  L = 2150</t>
  </si>
  <si>
    <t>Швеллер 12П  L = 2240</t>
  </si>
  <si>
    <t>Швеллер 12П  L = 2300</t>
  </si>
  <si>
    <t>Швеллер 12П  L = 6860</t>
  </si>
  <si>
    <t>Швеллер 14П  L = 200</t>
  </si>
  <si>
    <t>Швеллер 16П  L = 300</t>
  </si>
  <si>
    <t>Швеллер 12П  L = 1333</t>
  </si>
  <si>
    <t>Уголок 50х5  L = 100</t>
  </si>
  <si>
    <t>Швеллер 12П  L = 1200</t>
  </si>
  <si>
    <t>Уголок 50х5  L = 150</t>
  </si>
  <si>
    <t>Уголок 50х5  L = 165</t>
  </si>
  <si>
    <t>Уголок 50х5  L = 177</t>
  </si>
  <si>
    <t>Швеллер 12П  L = 900</t>
  </si>
  <si>
    <t>Уголок 50х5  L = 200</t>
  </si>
  <si>
    <t>Уголок 50х5  L = 250</t>
  </si>
  <si>
    <t>Уголок 50х5  L = 290</t>
  </si>
  <si>
    <t>Уголок 50х5  L = 300</t>
  </si>
  <si>
    <t>Уголок 50х5  L = 500</t>
  </si>
  <si>
    <t>Уголок 50х5  L = 520</t>
  </si>
  <si>
    <t>Уголок 50х5  L = 550</t>
  </si>
  <si>
    <t>Уголок 50х5  L = 600</t>
  </si>
  <si>
    <t>Уголок 50х5  L = 650</t>
  </si>
  <si>
    <t>Уголок 50х5  L = 660</t>
  </si>
  <si>
    <t>Уголок 50х5  L = 700</t>
  </si>
  <si>
    <t>Уголок 50х5  L = 750</t>
  </si>
  <si>
    <t>Уголок 50х5  L = 800</t>
  </si>
  <si>
    <t>Уголок 50х5  L = 840</t>
  </si>
  <si>
    <t>Уголок 50х5  L = 900</t>
  </si>
  <si>
    <t>Уголок 50х5  L = 1050</t>
  </si>
  <si>
    <t>Уголок 50х5  L = 1051</t>
  </si>
  <si>
    <t>Уголок 50х5  L = 1100</t>
  </si>
  <si>
    <t>Уголок 50х5  L = 1118</t>
  </si>
  <si>
    <t>Уголок 50х5  L = 1159</t>
  </si>
  <si>
    <t>Уголок 50х5  L = 1280</t>
  </si>
  <si>
    <t>Уголок 50х5  L = 1630</t>
  </si>
  <si>
    <t>Уголок 50х5  L = 1800</t>
  </si>
  <si>
    <t>Уголок 50х5  L = 1900</t>
  </si>
  <si>
    <t>Уголок 63х6  L = 100</t>
  </si>
  <si>
    <t>Уголок 63х6  L = 120</t>
  </si>
  <si>
    <t>Уголок 63х6  L = 135</t>
  </si>
  <si>
    <t>Уголок 63х6  L = 150</t>
  </si>
  <si>
    <t>Уголок 63х6  L = 200</t>
  </si>
  <si>
    <t>Уголок 63х6  L = 220</t>
  </si>
  <si>
    <t>Уголок 63х6  L = 230</t>
  </si>
  <si>
    <t>Уголок 63х6  L = 270</t>
  </si>
  <si>
    <t>Уголок 63х6  L = 290</t>
  </si>
  <si>
    <t>Уголок 63х6  L = 320</t>
  </si>
  <si>
    <t>Уголок 63х6  L = 330</t>
  </si>
  <si>
    <t>Уголок 63х6  L = 359</t>
  </si>
  <si>
    <t>Уголок 63х6  L = 360</t>
  </si>
  <si>
    <t>Уголок 63х6  L = 380</t>
  </si>
  <si>
    <t>Уголок 63х6  L = 424</t>
  </si>
  <si>
    <t>Уголок 63х6  L = 455</t>
  </si>
  <si>
    <t>Уголок 63х6  L = 500</t>
  </si>
  <si>
    <t>Уголок 63х6  L = 515</t>
  </si>
  <si>
    <t>Уголок 63х6  L = 600</t>
  </si>
  <si>
    <t>Уголок 63х6  L = 650</t>
  </si>
  <si>
    <t>Уголок 63х6  L = 700</t>
  </si>
  <si>
    <t>Уголок 63х6  L = 800</t>
  </si>
  <si>
    <t>Уголок 63х6  L = 900</t>
  </si>
  <si>
    <t>Уголок 63х6  L = 1000</t>
  </si>
  <si>
    <t>Уголок 63х6  L = 1125</t>
  </si>
  <si>
    <t>Уголок 63х6  L = 1130</t>
  </si>
  <si>
    <t>Уголок 63х6  L = 1250</t>
  </si>
  <si>
    <t>Уголок 63х6  L = 1430</t>
  </si>
  <si>
    <t>Уголок 63х6  L = 1480</t>
  </si>
  <si>
    <t>Уголок 63х6  L = 840</t>
  </si>
  <si>
    <t>Уголок 63х6  L = 950</t>
  </si>
  <si>
    <t>Уголок 100х6.5  L = 200</t>
  </si>
  <si>
    <t>Лист 4x54x54</t>
  </si>
  <si>
    <t>Лист 4х74х74</t>
  </si>
  <si>
    <t>Лист 4х94х94</t>
  </si>
  <si>
    <t>Лист 4x114x114</t>
  </si>
  <si>
    <t>Лист 6x40x350</t>
  </si>
  <si>
    <t>Лист 6x50x450</t>
  </si>
  <si>
    <t>Лист 6x60x74</t>
  </si>
  <si>
    <t>Лист 6x100x250</t>
  </si>
  <si>
    <t>Лист 6x120x160</t>
  </si>
  <si>
    <t>Кница 6х80х80</t>
  </si>
  <si>
    <t>Лист 8х200х250</t>
  </si>
  <si>
    <t>Кница 8х100х100</t>
  </si>
  <si>
    <t>Кница 8х120х250</t>
  </si>
  <si>
    <t>Кница 8х120х320</t>
  </si>
  <si>
    <t>Кница 8х130х380</t>
  </si>
  <si>
    <t>Кница 8х150х300</t>
  </si>
  <si>
    <t>Кница 8х150х325</t>
  </si>
  <si>
    <t>Лист 10x140x200</t>
  </si>
  <si>
    <t>Лист 10x150x300</t>
  </si>
  <si>
    <t>Лист 10x200x300</t>
  </si>
  <si>
    <t>Лист 10x300x330</t>
  </si>
  <si>
    <t>Лист 10x100x100</t>
  </si>
  <si>
    <t>Лист 10x200x330</t>
  </si>
  <si>
    <t>Лист 10x180x800</t>
  </si>
  <si>
    <t>Лист 10x180x200</t>
  </si>
  <si>
    <t>Лист 10x200x250</t>
  </si>
  <si>
    <t>Лист 10x200x350</t>
  </si>
  <si>
    <t>Лист 10x220x400</t>
  </si>
  <si>
    <t>Лист 10x200x430</t>
  </si>
  <si>
    <t>Лист 10x300x450</t>
  </si>
  <si>
    <t>Лист 10x180x500</t>
  </si>
  <si>
    <t>Лист 10x200x480</t>
  </si>
  <si>
    <t>Лист 10x400x600</t>
  </si>
  <si>
    <t>Лист 10x200x750</t>
  </si>
  <si>
    <t>Лист 10x400x400</t>
  </si>
  <si>
    <t>Лист 10x200x270</t>
  </si>
  <si>
    <t>Лист 10x300x600</t>
  </si>
  <si>
    <t>Лист 10x120x200</t>
  </si>
  <si>
    <t>Лист 10x300x700</t>
  </si>
  <si>
    <t>Лист 10x300x400</t>
  </si>
  <si>
    <t>Лист 10x300x1290</t>
  </si>
  <si>
    <t>Лист 10x300x650</t>
  </si>
  <si>
    <t>Лист 10x100x200</t>
  </si>
  <si>
    <t>Лист 10x200x200</t>
  </si>
  <si>
    <t>Лист 10x200x400</t>
  </si>
  <si>
    <t>Лист 10x300x300</t>
  </si>
  <si>
    <t>Лист 10x300x500</t>
  </si>
  <si>
    <t>Лист 10x300x550</t>
  </si>
  <si>
    <t>Лист 10x300x960</t>
  </si>
  <si>
    <t>Лист 10x300x1220</t>
  </si>
  <si>
    <t>Платик 6х100х100</t>
  </si>
  <si>
    <t>Платик 10х100х100</t>
  </si>
  <si>
    <t>Платик 10х100х150</t>
  </si>
  <si>
    <t>Платик 10х150х150</t>
  </si>
  <si>
    <t>ОПОРЫ</t>
  </si>
  <si>
    <t>ОПОРА SF-21-21</t>
  </si>
  <si>
    <t>4550-50.363159.020-021</t>
  </si>
  <si>
    <t>ОПОРА SF-21а-21</t>
  </si>
  <si>
    <t>4550-50.363159.021-021</t>
  </si>
  <si>
    <t>ОПОРА SF-61а-42</t>
  </si>
  <si>
    <t>4550-50.363159.142-042</t>
  </si>
  <si>
    <t>ОПОРА SF-21а-65</t>
  </si>
  <si>
    <t>4550-50.363159.021-065</t>
  </si>
  <si>
    <t>ОПОРА SF-21а-27</t>
  </si>
  <si>
    <t>4550-50.363159.021-027</t>
  </si>
  <si>
    <t>ОПОРА SF-61-31</t>
  </si>
  <si>
    <t>4550-50.363159.141-031</t>
  </si>
  <si>
    <t>ОПОРА SF-61-27</t>
  </si>
  <si>
    <t>4550-50.363159.141-027</t>
  </si>
  <si>
    <t>ОПОРА SF-21а-35</t>
  </si>
  <si>
    <t>4550-50.363159.021-035</t>
  </si>
  <si>
    <t>ОПОРА SF-61-28</t>
  </si>
  <si>
    <t>4550-50.363159.141-028</t>
  </si>
  <si>
    <t>ОПОРА SF-61-30</t>
  </si>
  <si>
    <t>4550-50.363159.141-030</t>
  </si>
  <si>
    <t>ОПОРА SF-21а-85</t>
  </si>
  <si>
    <t>4550-50.363159.021-085</t>
  </si>
  <si>
    <t>ОПОРА SF-21а-80</t>
  </si>
  <si>
    <t>4550-50.363159.021-080</t>
  </si>
  <si>
    <t>ОПОРА SF-21-77</t>
  </si>
  <si>
    <t>4550-50.363159.020-077</t>
  </si>
  <si>
    <t>ОПОРА SF-21-09</t>
  </si>
  <si>
    <t>4550-50.363159.020-009</t>
  </si>
  <si>
    <t>ОПОРА SF-61б-03</t>
  </si>
  <si>
    <t>4550-50.363159.143-003</t>
  </si>
  <si>
    <t>ОПОРА SF-61б-35</t>
  </si>
  <si>
    <t>4550-50.363159.143-035</t>
  </si>
  <si>
    <t>ОПОРА SF-21-35</t>
  </si>
  <si>
    <t>4550-50.363159.020-035</t>
  </si>
  <si>
    <t>ОПОРА SF-21-03</t>
  </si>
  <si>
    <t>4550-50.363159.020-003</t>
  </si>
  <si>
    <t>ОПОРА SF-18-82</t>
  </si>
  <si>
    <t>4550-50.362159.005-082</t>
  </si>
  <si>
    <t>ОПОРА SF-18-83</t>
  </si>
  <si>
    <t>4550-50.362159.005-083</t>
  </si>
  <si>
    <t>ОПОРА SF-21а-30</t>
  </si>
  <si>
    <t>4550-50.363159.021-030</t>
  </si>
  <si>
    <t>ОПОРА SF-21а-28</t>
  </si>
  <si>
    <t>4550-50.363159.021-028</t>
  </si>
  <si>
    <t>ОПОРА SF-61-67</t>
  </si>
  <si>
    <t>4550-50.363159.141-067</t>
  </si>
  <si>
    <t>ОПОРА SF-21-02</t>
  </si>
  <si>
    <t>4550-50.363159.020-002</t>
  </si>
  <si>
    <t>ОПОРА SF-18-85</t>
  </si>
  <si>
    <t>4550-50.362159.005-085</t>
  </si>
  <si>
    <t>ОПОРА SF-21а-103</t>
  </si>
  <si>
    <t>4550-50.363159.021-103</t>
  </si>
  <si>
    <t>ОПОРА SF-21а-100</t>
  </si>
  <si>
    <t>4550-50.363159.021-100</t>
  </si>
  <si>
    <t>ОПОРА SF-21а-84</t>
  </si>
  <si>
    <t>4550-50.363159.021-084</t>
  </si>
  <si>
    <t>ОПОРА SF-21а-18</t>
  </si>
  <si>
    <t>4550-50.363159.021-018</t>
  </si>
  <si>
    <t>ОПОРА SF-21а-23</t>
  </si>
  <si>
    <t>4550-50.363159.021-023</t>
  </si>
  <si>
    <t>ОПОРА SF-21-41</t>
  </si>
  <si>
    <t>4550-50.363159.020-041</t>
  </si>
  <si>
    <t>ОПОРА SF-61-85</t>
  </si>
  <si>
    <t>4550-50.363159.141-085</t>
  </si>
  <si>
    <t>ОПОРА SF-21-22</t>
  </si>
  <si>
    <t>4550-50.363159.020-022</t>
  </si>
  <si>
    <t>ОПОРА SF-21-45</t>
  </si>
  <si>
    <t>4550-50.363159.020-045</t>
  </si>
  <si>
    <t>ОПОРА SF-21-05</t>
  </si>
  <si>
    <t>4550-50.363159.020-005</t>
  </si>
  <si>
    <t>ОПОРА SF-21-37</t>
  </si>
  <si>
    <t>4550-50.363159.020-037</t>
  </si>
  <si>
    <t>ОПОРА SF-21а-77</t>
  </si>
  <si>
    <t>4550-50.363159.021-077</t>
  </si>
  <si>
    <t>ОПОРА SF-21-36</t>
  </si>
  <si>
    <t>4550-50.363159.020-036</t>
  </si>
  <si>
    <t>ОПОРА SF-21-20</t>
  </si>
  <si>
    <t>4550-50.363159.020-020</t>
  </si>
  <si>
    <t>ОПОРА SF-61-48</t>
  </si>
  <si>
    <t>4550-50.363159.141-048</t>
  </si>
  <si>
    <t>ОПОРА SF-21а-74</t>
  </si>
  <si>
    <t>4550-50.363159.021-074</t>
  </si>
  <si>
    <t>ОПОРА SF-21-06</t>
  </si>
  <si>
    <t>4550-50.363159.020-006</t>
  </si>
  <si>
    <t>ОПОРА SF-21-80</t>
  </si>
  <si>
    <t>4550-50.363159.020-080</t>
  </si>
  <si>
    <t>ОПОРА SF-21-46</t>
  </si>
  <si>
    <t>4550-50.363159.020-046</t>
  </si>
  <si>
    <t>ОПОРА SF-21а-31</t>
  </si>
  <si>
    <t>4550-50.363159.021-031</t>
  </si>
  <si>
    <t>ОПОРА SF-21а-20</t>
  </si>
  <si>
    <t>4550-50.363159.021-020</t>
  </si>
  <si>
    <t>ОПОРА SF-21а-44</t>
  </si>
  <si>
    <t>4550-50.363159.021-044</t>
  </si>
  <si>
    <t>-</t>
  </si>
  <si>
    <t>Полособульб несимм. 10 ГОСТ 21937-76</t>
  </si>
  <si>
    <t>(Сталь - D32 Правила РС, ГОСТ 52927 - 2008)</t>
  </si>
  <si>
    <t>Полособульб несимм. 14, ГОСТ 21937-76</t>
  </si>
  <si>
    <t>Полособульб 10  L=597 мм</t>
  </si>
  <si>
    <t>Полособульб 10  L=594 мм</t>
  </si>
  <si>
    <t>Полособульб 10  L=591 мм</t>
  </si>
  <si>
    <t>Полособульб 14б L=419 мм</t>
  </si>
  <si>
    <t>Полособульб 14б L=491 мм</t>
  </si>
  <si>
    <t>Полособульб 14б L=581 мм</t>
  </si>
  <si>
    <t>Полособульб 14б L=541 мм</t>
  </si>
  <si>
    <t>Полособульб 14б L=551 мм</t>
  </si>
  <si>
    <t>Полособульб 14б L=539 мм</t>
  </si>
  <si>
    <t>Полособульб 14б L=591 мм</t>
  </si>
  <si>
    <t>Полособульб 14б L=589 мм</t>
  </si>
  <si>
    <t>Полособульб 14б L=641 мм</t>
  </si>
  <si>
    <t>Полособульб 14б L=619 мм</t>
  </si>
  <si>
    <t>Полособульб 14б L=681 мм</t>
  </si>
  <si>
    <t>Полособульб 14б L=692 мм</t>
  </si>
  <si>
    <t>Полособульб 14б L=695 мм</t>
  </si>
  <si>
    <t>Полособульб 14б L=790 мм</t>
  </si>
  <si>
    <t>Полособульб 14б L=781 мм</t>
  </si>
  <si>
    <t>Полособульб 14б L=489 мм</t>
  </si>
  <si>
    <t>Полособульб 14б L=579 мм</t>
  </si>
  <si>
    <t>Труба 60х60х6 ГОСТ 8639-82</t>
  </si>
  <si>
    <t>В20 ГОСТ 13633-86</t>
  </si>
  <si>
    <t>Труба 80х80х6 ГОСТ 8639-82</t>
  </si>
  <si>
    <t>Труба 100х100х6 ГОСТ 8639-82</t>
  </si>
  <si>
    <t>Труба 120х120х6 ГОСТ 8639-82</t>
  </si>
  <si>
    <t>Швеллер 10П ГОСТ 8240-97</t>
  </si>
  <si>
    <t>Ст3сп ГОСТ 535-2005</t>
  </si>
  <si>
    <t>Швеллер 12П ГОСТ 8240-97</t>
  </si>
  <si>
    <t>Швеллер 10П L = 350</t>
  </si>
  <si>
    <t>Швеллер 14П ГОСТ 8240-97</t>
  </si>
  <si>
    <t>Швеллер 16П ГОСТ 8240-97</t>
  </si>
  <si>
    <t>Уголок 50х50х5 ГОСТ 8509-93</t>
  </si>
  <si>
    <t>РС А Правила РС ГОСТ Р 52927-2008</t>
  </si>
  <si>
    <t>166</t>
  </si>
  <si>
    <t>Уголок 63х63х6 ГОСТ 8509-93</t>
  </si>
  <si>
    <t>Уголок 63х6  L = 754</t>
  </si>
  <si>
    <t>Уголок 100х100х6,5 ГОСТ 8509-93</t>
  </si>
  <si>
    <t>Лист 4х1600х6000 ГОСТ 19903-74</t>
  </si>
  <si>
    <t>Лист 6х1600х6000 ГОСТ 19903-74</t>
  </si>
  <si>
    <t>РС В Правила РС ГОСТ Р 52927-2008</t>
  </si>
  <si>
    <t>Кница 6х90х90</t>
  </si>
  <si>
    <t>Кница 6х100х100</t>
  </si>
  <si>
    <t>Кница 6х250х250</t>
  </si>
  <si>
    <t>Кница 6х300х600</t>
  </si>
  <si>
    <t>Кница 6х300х850</t>
  </si>
  <si>
    <t>Кница 6х500х350</t>
  </si>
  <si>
    <t>Полоса 6x70x550</t>
  </si>
  <si>
    <t>Лист 8х1600х6000 ГОСТ 19903-74</t>
  </si>
  <si>
    <t>Лист 10х1600х6000 ГОСТ 19903-74</t>
  </si>
  <si>
    <t>Кница 8х140х140</t>
  </si>
  <si>
    <t>ОПОРА PS-ME-13</t>
  </si>
  <si>
    <t>4550-50.363159.203</t>
  </si>
  <si>
    <t>64а</t>
  </si>
  <si>
    <t>010203</t>
  </si>
  <si>
    <t>26a</t>
  </si>
  <si>
    <t>Полособульб 14б L=583 мм</t>
  </si>
  <si>
    <t>Труба 80x6 L = 970</t>
  </si>
  <si>
    <t>Труба 80x6 L = 4160</t>
  </si>
  <si>
    <t>Лист 10x250x300</t>
  </si>
  <si>
    <t>304a</t>
  </si>
  <si>
    <t>Швеллер 10П L = 1580</t>
  </si>
  <si>
    <t>Труба 120х6 L = 3150</t>
  </si>
  <si>
    <t>Труба 100х6 L = 320</t>
  </si>
  <si>
    <t>Труба 100х6 L = 1355</t>
  </si>
  <si>
    <t>Труба 80x6 L = 950</t>
  </si>
  <si>
    <t>Труба 100x6 L = 84</t>
  </si>
  <si>
    <t>Уголок 50х5  L = 480</t>
  </si>
  <si>
    <t>Уголок 63х6  L = 920</t>
  </si>
  <si>
    <t>Уголок 63х6  L = 757</t>
  </si>
  <si>
    <t>ОПОРА SF-21-83</t>
  </si>
  <si>
    <t>4550-50.363159.020--083</t>
  </si>
  <si>
    <t>4550-50.363159.021-029</t>
  </si>
  <si>
    <t>ОПОРА SF-21а-29</t>
  </si>
  <si>
    <t>Швеллер 10П  L = 840</t>
  </si>
  <si>
    <t>Швеллер 10П  L =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</si>
</sst>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6"/>
      <name val="Times New Roman Cyr"/>
      <family val="1"/>
      <charset val="204"/>
    </font>
    <font>
      <sz val="11"/>
      <name val="Arial"/>
      <family val="2"/>
      <charset val="204"/>
    </font>
    <font>
      <i/>
      <sz val="12"/>
      <color theme="1"/>
      <name val="GOST 2.304 type A"/>
      <family val="2"/>
      <charset val="204"/>
    </font>
    <font>
      <i/>
      <vertAlign val="subscript"/>
      <sz val="12"/>
      <color theme="1"/>
      <name val="GOST 2.304 type A"/>
      <family val="2"/>
      <charset val="204"/>
    </font>
    <font>
      <i/>
      <sz val="11"/>
      <color theme="1"/>
      <name val="GOST 2.304 type A"/>
      <family val="2"/>
      <charset val="204"/>
    </font>
    <font>
      <sz val="8"/>
      <name val="Arial"/>
      <family val="2"/>
      <charset val="204"/>
    </font>
    <font>
      <i/>
      <sz val="10"/>
      <name val="Arial"/>
      <family val="2"/>
      <charset val="204"/>
    </font>
    <font>
      <i/>
      <sz val="12"/>
      <name val="Arial"/>
      <family val="2"/>
      <charset val="204"/>
    </font>
    <font>
      <i/>
      <sz val="16"/>
      <name val="Arial"/>
      <family val="2"/>
      <charset val="204"/>
    </font>
    <font>
      <i/>
      <sz val="9"/>
      <name val="Arial"/>
      <family val="2"/>
      <charset val="204"/>
    </font>
    <font>
      <i/>
      <sz val="8"/>
      <name val="Arial"/>
      <family val="2"/>
      <charset val="204"/>
    </font>
    <font>
      <i/>
      <sz val="7"/>
      <name val="Arial"/>
      <family val="2"/>
      <charset val="204"/>
    </font>
    <font>
      <sz val="12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GOST 2.304 type A"/>
      <family val="2"/>
      <charset val="204"/>
    </font>
    <font>
      <sz val="9"/>
      <color theme="1"/>
      <name val="GOST 2.304 type A"/>
      <family val="2"/>
      <charset val="204"/>
    </font>
    <font>
      <sz val="8"/>
      <color theme="1"/>
      <name val="GOST 2.304 type A"/>
      <family val="2"/>
      <charset val="204"/>
    </font>
    <font>
      <sz val="10"/>
      <color theme="1"/>
      <name val="GOST 2.304 type A"/>
      <family val="2"/>
      <charset val="204"/>
    </font>
    <font>
      <i/>
      <sz val="11"/>
      <color rgb="FF000000"/>
      <name val="GOST 2.304 type A"/>
      <family val="2"/>
      <charset val="204"/>
    </font>
    <font>
      <sz val="11"/>
      <color rgb="FF000000"/>
      <name val="GOST 2.304 type A"/>
      <family val="2"/>
      <charset val="204"/>
    </font>
    <font>
      <sz val="10"/>
      <color rgb="FF333333"/>
      <name val="Consolas"/>
      <family val="3"/>
      <charset val="204"/>
    </font>
    <font>
      <b/>
      <u/>
      <sz val="11"/>
      <color theme="1"/>
      <name val="GOST 2.304 type A"/>
      <family val="2"/>
      <charset val="204"/>
    </font>
    <font>
      <b/>
      <sz val="11"/>
      <color theme="1"/>
      <name val="GOST 2.304 type A"/>
      <family val="2"/>
      <charset val="204"/>
    </font>
    <font>
      <b/>
      <sz val="9"/>
      <color theme="1"/>
      <name val="GOST 2.304 type A"/>
      <family val="2"/>
      <charset val="204"/>
    </font>
    <font>
      <b/>
      <sz val="10"/>
      <color theme="1"/>
      <name val="GOST 2.304 type A"/>
      <family val="2"/>
      <charset val="20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2" fillId="0" borderId="0" xfId="1" applyFont="1" applyBorder="1"/>
    <xf numFmtId="0" fontId="3" fillId="0" borderId="0" xfId="1" applyFont="1" applyBorder="1"/>
    <xf numFmtId="0" fontId="4" fillId="0" borderId="0" xfId="1" applyFont="1" applyBorder="1"/>
    <xf numFmtId="164" fontId="5" fillId="0" borderId="0" xfId="1" applyNumberFormat="1" applyFont="1" applyBorder="1" applyAlignment="1"/>
    <xf numFmtId="0" fontId="5" fillId="0" borderId="0" xfId="1" applyFont="1" applyBorder="1" applyAlignment="1"/>
    <xf numFmtId="2" fontId="5" fillId="0" borderId="0" xfId="1" applyNumberFormat="1" applyFont="1" applyBorder="1" applyAlignment="1"/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Continuous"/>
    </xf>
    <xf numFmtId="2" fontId="3" fillId="0" borderId="0" xfId="1" applyNumberFormat="1" applyFont="1" applyBorder="1"/>
    <xf numFmtId="49" fontId="5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49" fontId="5" fillId="0" borderId="0" xfId="1" applyNumberFormat="1" applyFont="1" applyBorder="1" applyAlignment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fill"/>
    </xf>
    <xf numFmtId="164" fontId="5" fillId="0" borderId="0" xfId="1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0" fontId="10" fillId="0" borderId="0" xfId="1" applyFont="1" applyBorder="1"/>
    <xf numFmtId="0" fontId="13" fillId="0" borderId="0" xfId="1" quotePrefix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49" fontId="15" fillId="0" borderId="0" xfId="1" applyNumberFormat="1" applyFont="1" applyBorder="1" applyAlignment="1">
      <alignment horizontal="left"/>
    </xf>
    <xf numFmtId="0" fontId="16" fillId="0" borderId="0" xfId="1" applyFont="1" applyBorder="1" applyAlignment="1"/>
    <xf numFmtId="0" fontId="14" fillId="0" borderId="0" xfId="1" applyFont="1" applyBorder="1"/>
    <xf numFmtId="0" fontId="18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/>
    </xf>
    <xf numFmtId="0" fontId="13" fillId="0" borderId="0" xfId="1" applyFont="1" applyBorder="1"/>
    <xf numFmtId="0" fontId="18" fillId="0" borderId="0" xfId="1" applyFont="1" applyBorder="1" applyAlignment="1">
      <alignment vertical="center"/>
    </xf>
    <xf numFmtId="49" fontId="15" fillId="0" borderId="0" xfId="1" applyNumberFormat="1" applyFont="1" applyBorder="1"/>
    <xf numFmtId="0" fontId="3" fillId="0" borderId="0" xfId="1" applyFont="1" applyBorder="1" applyAlignment="1"/>
    <xf numFmtId="0" fontId="21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3" fillId="0" borderId="0" xfId="1" applyFont="1" applyBorder="1" applyAlignment="1">
      <alignment vertical="top"/>
    </xf>
    <xf numFmtId="49" fontId="19" fillId="0" borderId="12" xfId="0" applyNumberFormat="1" applyFont="1" applyBorder="1" applyAlignment="1">
      <alignment horizontal="center" vertical="center" wrapText="1"/>
    </xf>
    <xf numFmtId="49" fontId="19" fillId="0" borderId="14" xfId="0" applyNumberFormat="1" applyFont="1" applyBorder="1" applyAlignment="1">
      <alignment horizontal="center" vertical="center" wrapText="1"/>
    </xf>
    <xf numFmtId="0" fontId="25" fillId="0" borderId="0" xfId="0" applyFont="1"/>
    <xf numFmtId="49" fontId="19" fillId="0" borderId="15" xfId="0" applyNumberFormat="1" applyFont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" fontId="19" fillId="0" borderId="10" xfId="0" applyNumberFormat="1" applyFont="1" applyBorder="1" applyAlignment="1">
      <alignment horizontal="center" vertical="center" wrapText="1"/>
    </xf>
    <xf numFmtId="1" fontId="19" fillId="0" borderId="11" xfId="0" applyNumberFormat="1" applyFont="1" applyBorder="1" applyAlignment="1">
      <alignment horizontal="center" vertical="center" wrapText="1"/>
    </xf>
    <xf numFmtId="1" fontId="19" fillId="0" borderId="9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1" fontId="19" fillId="0" borderId="21" xfId="0" applyNumberFormat="1" applyFont="1" applyBorder="1" applyAlignment="1">
      <alignment horizontal="center" vertical="center" wrapText="1"/>
    </xf>
    <xf numFmtId="2" fontId="19" fillId="0" borderId="21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49" fontId="19" fillId="0" borderId="26" xfId="0" applyNumberFormat="1" applyFont="1" applyBorder="1" applyAlignment="1">
      <alignment horizontal="center" vertical="center" wrapText="1"/>
    </xf>
    <xf numFmtId="49" fontId="19" fillId="0" borderId="28" xfId="0" applyNumberFormat="1" applyFont="1" applyBorder="1" applyAlignment="1">
      <alignment horizontal="center" vertical="center" wrapText="1"/>
    </xf>
    <xf numFmtId="1" fontId="19" fillId="0" borderId="25" xfId="0" applyNumberFormat="1" applyFont="1" applyBorder="1" applyAlignment="1">
      <alignment horizontal="center" vertical="center" wrapText="1"/>
    </xf>
    <xf numFmtId="2" fontId="19" fillId="0" borderId="25" xfId="0" applyNumberFormat="1" applyFont="1" applyBorder="1" applyAlignment="1">
      <alignment horizontal="center" vertical="center" wrapText="1"/>
    </xf>
    <xf numFmtId="49" fontId="19" fillId="0" borderId="19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1" fontId="19" fillId="0" borderId="0" xfId="0" applyNumberFormat="1" applyFont="1" applyBorder="1" applyAlignment="1">
      <alignment horizontal="center" vertical="center" wrapText="1"/>
    </xf>
    <xf numFmtId="2" fontId="19" fillId="0" borderId="0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1" fontId="19" fillId="0" borderId="5" xfId="0" applyNumberFormat="1" applyFont="1" applyBorder="1" applyAlignment="1">
      <alignment horizontal="center" vertical="center" wrapText="1"/>
    </xf>
    <xf numFmtId="2" fontId="19" fillId="0" borderId="5" xfId="0" applyNumberFormat="1" applyFont="1" applyBorder="1" applyAlignment="1">
      <alignment horizontal="center" vertical="center" wrapText="1"/>
    </xf>
    <xf numFmtId="2" fontId="19" fillId="0" borderId="27" xfId="0" applyNumberFormat="1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0" fillId="0" borderId="0" xfId="0" applyNumberFormat="1"/>
    <xf numFmtId="164" fontId="6" fillId="0" borderId="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2" fontId="27" fillId="0" borderId="10" xfId="0" applyNumberFormat="1" applyFont="1" applyBorder="1" applyAlignment="1">
      <alignment horizontal="center" vertical="center" wrapText="1"/>
    </xf>
    <xf numFmtId="2" fontId="29" fillId="0" borderId="10" xfId="0" applyNumberFormat="1" applyFont="1" applyBorder="1" applyAlignment="1">
      <alignment horizontal="center" vertical="center" wrapText="1"/>
    </xf>
    <xf numFmtId="2" fontId="27" fillId="0" borderId="12" xfId="0" applyNumberFormat="1" applyFont="1" applyBorder="1" applyAlignment="1">
      <alignment horizontal="center" vertical="center" wrapText="1"/>
    </xf>
    <xf numFmtId="2" fontId="28" fillId="0" borderId="12" xfId="0" applyNumberFormat="1" applyFont="1" applyBorder="1" applyAlignment="1">
      <alignment horizontal="center" vertical="center" wrapText="1"/>
    </xf>
    <xf numFmtId="2" fontId="27" fillId="0" borderId="10" xfId="0" applyNumberFormat="1" applyFont="1" applyBorder="1" applyAlignment="1">
      <alignment horizontal="center" vertical="center" wrapText="1"/>
    </xf>
    <xf numFmtId="2" fontId="3" fillId="0" borderId="0" xfId="1" applyNumberFormat="1" applyFont="1" applyBorder="1" applyAlignment="1">
      <alignment horizontal="left"/>
    </xf>
    <xf numFmtId="2" fontId="2" fillId="0" borderId="0" xfId="1" applyNumberFormat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 vertical="top" wrapText="1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15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/>
    </xf>
    <xf numFmtId="0" fontId="13" fillId="0" borderId="0" xfId="1" applyFont="1" applyBorder="1"/>
    <xf numFmtId="0" fontId="17" fillId="0" borderId="0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/>
    </xf>
    <xf numFmtId="0" fontId="20" fillId="0" borderId="8" xfId="0" applyFont="1" applyBorder="1" applyAlignment="1">
      <alignment horizontal="center" vertical="center" textRotation="90" wrapText="1"/>
    </xf>
    <xf numFmtId="0" fontId="20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2" fontId="19" fillId="0" borderId="25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2" fontId="29" fillId="0" borderId="9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2" fontId="19" fillId="0" borderId="5" xfId="0" applyNumberFormat="1" applyFont="1" applyBorder="1" applyAlignment="1">
      <alignment horizontal="center" vertical="center" wrapText="1"/>
    </xf>
    <xf numFmtId="2" fontId="19" fillId="0" borderId="8" xfId="0" applyNumberFormat="1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2" fontId="19" fillId="0" borderId="15" xfId="0" applyNumberFormat="1" applyFont="1" applyBorder="1" applyAlignment="1">
      <alignment horizontal="center" vertical="center" wrapText="1"/>
    </xf>
    <xf numFmtId="2" fontId="19" fillId="0" borderId="20" xfId="0" applyNumberFormat="1" applyFont="1" applyBorder="1" applyAlignment="1">
      <alignment horizontal="center" vertical="center" wrapText="1"/>
    </xf>
    <xf numFmtId="2" fontId="27" fillId="0" borderId="12" xfId="0" applyNumberFormat="1" applyFont="1" applyBorder="1" applyAlignment="1">
      <alignment horizontal="center" vertical="center" wrapText="1"/>
    </xf>
    <xf numFmtId="2" fontId="27" fillId="0" borderId="13" xfId="0" applyNumberFormat="1" applyFont="1" applyBorder="1" applyAlignment="1">
      <alignment horizontal="center" vertical="center" wrapText="1"/>
    </xf>
    <xf numFmtId="2" fontId="27" fillId="0" borderId="10" xfId="0" applyNumberFormat="1" applyFont="1" applyBorder="1" applyAlignment="1">
      <alignment horizontal="center" vertical="center" wrapText="1"/>
    </xf>
    <xf numFmtId="2" fontId="27" fillId="0" borderId="9" xfId="0" applyNumberFormat="1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center" vertical="center" wrapText="1"/>
    </xf>
    <xf numFmtId="2" fontId="29" fillId="0" borderId="12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ustomXml" Target="../customXml/item1.xml"/><Relationship Id="rId50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10716</xdr:colOff>
      <xdr:row>3</xdr:row>
      <xdr:rowOff>126353</xdr:rowOff>
    </xdr:from>
    <xdr:to>
      <xdr:col>16</xdr:col>
      <xdr:colOff>180028</xdr:colOff>
      <xdr:row>34</xdr:row>
      <xdr:rowOff>157870</xdr:rowOff>
    </xdr:to>
    <xdr:grpSp>
      <xdr:nvGrpSpPr>
        <xdr:cNvPr id="2" name="Группа 1"/>
        <xdr:cNvGrpSpPr/>
      </xdr:nvGrpSpPr>
      <xdr:grpSpPr>
        <a:xfrm>
          <a:off x="10716" y="558641"/>
          <a:ext cx="10265812" cy="6757633"/>
          <a:chOff x="10641" y="554978"/>
          <a:chExt cx="10284964" cy="6708542"/>
        </a:xfrm>
      </xdr:grpSpPr>
      <xdr:cxnSp macro="">
        <xdr:nvCxnSpPr>
          <xdr:cNvPr id="3" name="Прямая соединительная линия 2"/>
          <xdr:cNvCxnSpPr/>
        </xdr:nvCxnSpPr>
        <xdr:spPr>
          <a:xfrm flipH="1">
            <a:off x="10288452" y="558839"/>
            <a:ext cx="0" cy="669390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Прямая соединительная линия 3"/>
          <xdr:cNvCxnSpPr/>
        </xdr:nvCxnSpPr>
        <xdr:spPr>
          <a:xfrm flipH="1" flipV="1">
            <a:off x="15070" y="7263280"/>
            <a:ext cx="10277144" cy="24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Прямая соединительная линия 4"/>
          <xdr:cNvCxnSpPr/>
        </xdr:nvCxnSpPr>
        <xdr:spPr>
          <a:xfrm flipH="1" flipV="1">
            <a:off x="10641" y="554978"/>
            <a:ext cx="10284964" cy="24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10675</xdr:colOff>
      <xdr:row>0</xdr:row>
      <xdr:rowOff>0</xdr:rowOff>
    </xdr:from>
    <xdr:to>
      <xdr:col>0</xdr:col>
      <xdr:colOff>10675</xdr:colOff>
      <xdr:row>35</xdr:row>
      <xdr:rowOff>11594</xdr:rowOff>
    </xdr:to>
    <xdr:cxnSp macro="">
      <xdr:nvCxnSpPr>
        <xdr:cNvPr id="6" name="Прямая соединительная линия 5"/>
        <xdr:cNvCxnSpPr/>
      </xdr:nvCxnSpPr>
      <xdr:spPr>
        <a:xfrm flipH="1">
          <a:off x="10675" y="0"/>
          <a:ext cx="0" cy="73267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10768</xdr:colOff>
      <xdr:row>0</xdr:row>
      <xdr:rowOff>0</xdr:rowOff>
    </xdr:from>
    <xdr:to>
      <xdr:col>10</xdr:col>
      <xdr:colOff>227111</xdr:colOff>
      <xdr:row>3</xdr:row>
      <xdr:rowOff>137162</xdr:rowOff>
    </xdr:to>
    <xdr:grpSp>
      <xdr:nvGrpSpPr>
        <xdr:cNvPr id="7" name="Группа 6"/>
        <xdr:cNvGrpSpPr/>
      </xdr:nvGrpSpPr>
      <xdr:grpSpPr>
        <a:xfrm>
          <a:off x="10768" y="0"/>
          <a:ext cx="6803247" cy="569450"/>
          <a:chOff x="1" y="1"/>
          <a:chExt cx="5274118" cy="565787"/>
        </a:xfrm>
      </xdr:grpSpPr>
      <xdr:sp macro="" textlink="">
        <xdr:nvSpPr>
          <xdr:cNvPr id="8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9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0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11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2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5254913" y="9898"/>
            <a:ext cx="0" cy="55589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H="1" flipV="1">
            <a:off x="3991093" y="9806"/>
            <a:ext cx="0" cy="55589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H="1" flipV="1">
            <a:off x="3081949" y="1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Прямая соединительная линия 17"/>
          <xdr:cNvCxnSpPr/>
        </xdr:nvCxnSpPr>
        <xdr:spPr>
          <a:xfrm flipH="1" flipV="1">
            <a:off x="2171291" y="9806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Прямая соединительная линия 18"/>
          <xdr:cNvCxnSpPr/>
        </xdr:nvCxnSpPr>
        <xdr:spPr>
          <a:xfrm flipH="1" flipV="1">
            <a:off x="896371" y="1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180474</xdr:colOff>
      <xdr:row>15</xdr:row>
      <xdr:rowOff>142566</xdr:rowOff>
    </xdr:from>
    <xdr:to>
      <xdr:col>17</xdr:col>
      <xdr:colOff>272808</xdr:colOff>
      <xdr:row>35</xdr:row>
      <xdr:rowOff>281</xdr:rowOff>
    </xdr:to>
    <xdr:grpSp>
      <xdr:nvGrpSpPr>
        <xdr:cNvPr id="20" name="group_1"/>
        <xdr:cNvGrpSpPr/>
      </xdr:nvGrpSpPr>
      <xdr:grpSpPr>
        <a:xfrm>
          <a:off x="3558186" y="4165047"/>
          <a:ext cx="7001622" cy="3154830"/>
          <a:chOff x="3581322" y="4128244"/>
          <a:chExt cx="6997959" cy="3154830"/>
        </a:xfrm>
      </xdr:grpSpPr>
      <xdr:sp macro="" textlink="">
        <xdr:nvSpPr>
          <xdr:cNvPr id="21" name="TextBox 20"/>
          <xdr:cNvSpPr txBox="1"/>
        </xdr:nvSpPr>
        <xdr:spPr bwMode="auto">
          <a:xfrm>
            <a:off x="8486775" y="63912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Литера</a:t>
            </a:r>
          </a:p>
        </xdr:txBody>
      </xdr:sp>
      <xdr:sp macro="" textlink="">
        <xdr:nvSpPr>
          <xdr:cNvPr id="22" name="Шифр_документа"/>
          <xdr:cNvSpPr txBox="1"/>
        </xdr:nvSpPr>
        <xdr:spPr bwMode="auto">
          <a:xfrm>
            <a:off x="5964934" y="5816652"/>
            <a:ext cx="4322066" cy="557388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800" b="1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cxnSp macro="">
        <xdr:nvCxnSpPr>
          <xdr:cNvPr id="23" name="Прямая соединительная линия 22"/>
          <xdr:cNvCxnSpPr/>
        </xdr:nvCxnSpPr>
        <xdr:spPr>
          <a:xfrm flipH="1">
            <a:off x="5962650" y="5829300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24" name="Группа 64"/>
          <xdr:cNvGrpSpPr>
            <a:grpSpLocks/>
          </xdr:cNvGrpSpPr>
        </xdr:nvGrpSpPr>
        <xdr:grpSpPr bwMode="auto">
          <a:xfrm>
            <a:off x="3581322" y="6177472"/>
            <a:ext cx="2357392" cy="189525"/>
            <a:chOff x="3514263" y="6791218"/>
            <a:chExt cx="2267598" cy="182681"/>
          </a:xfrm>
        </xdr:grpSpPr>
        <xdr:sp macro="" textlink="">
          <xdr:nvSpPr>
            <xdr:cNvPr id="71" name="TextBox 70"/>
            <xdr:cNvSpPr txBox="1"/>
          </xdr:nvSpPr>
          <xdr:spPr>
            <a:xfrm>
              <a:off x="3514263" y="6796918"/>
              <a:ext cx="346288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72" name="TextBox 71"/>
            <xdr:cNvSpPr txBox="1"/>
          </xdr:nvSpPr>
          <xdr:spPr>
            <a:xfrm>
              <a:off x="4216544" y="6795339"/>
              <a:ext cx="707732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4847378" y="6800399"/>
              <a:ext cx="519432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74" name="TextBox 73"/>
            <xdr:cNvSpPr txBox="1"/>
          </xdr:nvSpPr>
          <xdr:spPr>
            <a:xfrm>
              <a:off x="5406997" y="6791218"/>
              <a:ext cx="374864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</xdr:grpSp>
      <xdr:sp macro="" textlink="">
        <xdr:nvSpPr>
          <xdr:cNvPr id="25" name="Кол_листов"/>
          <xdr:cNvSpPr txBox="1"/>
        </xdr:nvSpPr>
        <xdr:spPr bwMode="auto">
          <a:xfrm>
            <a:off x="9606751" y="6581776"/>
            <a:ext cx="648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i="1">
                <a:latin typeface="GOST 2.304 type A" panose="020B0500000000000000" pitchFamily="34" charset="0"/>
                <a:cs typeface="Arial" pitchFamily="34" charset="0"/>
              </a:rPr>
              <a:t>41</a:t>
            </a:r>
          </a:p>
        </xdr:txBody>
      </xdr:sp>
      <xdr:sp macro="" textlink="">
        <xdr:nvSpPr>
          <xdr:cNvPr id="27" name="Шифр_по_СТП"/>
          <xdr:cNvSpPr txBox="1"/>
        </xdr:nvSpPr>
        <xdr:spPr bwMode="auto">
          <a:xfrm>
            <a:off x="5943081" y="5538494"/>
            <a:ext cx="4636200" cy="29766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4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8" name="Прямая соединительная линия 27"/>
          <xdr:cNvCxnSpPr/>
        </xdr:nvCxnSpPr>
        <xdr:spPr>
          <a:xfrm flipH="1">
            <a:off x="3620596" y="5831029"/>
            <a:ext cx="0" cy="1439995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3915048" y="5831852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4296073" y="5828471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5053982" y="5837328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5963081" y="5546500"/>
            <a:ext cx="0" cy="28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5961885" y="5829328"/>
            <a:ext cx="432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5956026" y="5540683"/>
            <a:ext cx="4320000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3619500" y="6010275"/>
            <a:ext cx="2340000" cy="0"/>
          </a:xfrm>
          <a:prstGeom prst="line">
            <a:avLst/>
          </a:prstGeom>
          <a:ln w="1270">
            <a:solidFill>
              <a:schemeClr val="dk1">
                <a:shade val="95000"/>
                <a:satMod val="105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5534025" y="5829300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" name="TextBox 36"/>
          <xdr:cNvSpPr txBox="1"/>
        </xdr:nvSpPr>
        <xdr:spPr bwMode="auto">
          <a:xfrm>
            <a:off x="3936560" y="6181725"/>
            <a:ext cx="36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Лист</a:t>
            </a:r>
          </a:p>
        </xdr:txBody>
      </xdr:sp>
      <xdr:cxnSp macro="">
        <xdr:nvCxnSpPr>
          <xdr:cNvPr id="38" name="Прямая соединительная линия 37"/>
          <xdr:cNvCxnSpPr/>
        </xdr:nvCxnSpPr>
        <xdr:spPr>
          <a:xfrm flipH="1">
            <a:off x="3629025" y="6191250"/>
            <a:ext cx="234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/>
          <xdr:cNvCxnSpPr/>
        </xdr:nvCxnSpPr>
        <xdr:spPr>
          <a:xfrm flipH="1">
            <a:off x="3619500" y="6381750"/>
            <a:ext cx="666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/>
          <xdr:cNvCxnSpPr/>
        </xdr:nvCxnSpPr>
        <xdr:spPr>
          <a:xfrm flipH="1">
            <a:off x="5962650" y="6362700"/>
            <a:ext cx="0" cy="90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Прямая соединительная линия 40"/>
          <xdr:cNvCxnSpPr/>
        </xdr:nvCxnSpPr>
        <xdr:spPr>
          <a:xfrm flipH="1">
            <a:off x="8486775" y="6572250"/>
            <a:ext cx="180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Прямая соединительная линия 41"/>
          <xdr:cNvCxnSpPr/>
        </xdr:nvCxnSpPr>
        <xdr:spPr>
          <a:xfrm flipH="1">
            <a:off x="8486775" y="6762750"/>
            <a:ext cx="180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Прямая соединительная линия 42"/>
          <xdr:cNvCxnSpPr/>
        </xdr:nvCxnSpPr>
        <xdr:spPr>
          <a:xfrm flipH="1">
            <a:off x="8477250" y="6381750"/>
            <a:ext cx="0" cy="90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Прямая соединительная линия 43"/>
          <xdr:cNvCxnSpPr/>
        </xdr:nvCxnSpPr>
        <xdr:spPr>
          <a:xfrm flipH="1">
            <a:off x="9039225" y="6391275"/>
            <a:ext cx="0" cy="36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Прямая соединительная линия 44"/>
          <xdr:cNvCxnSpPr/>
        </xdr:nvCxnSpPr>
        <xdr:spPr>
          <a:xfrm flipH="1">
            <a:off x="3619500" y="656272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Прямая соединительная линия 45"/>
          <xdr:cNvCxnSpPr/>
        </xdr:nvCxnSpPr>
        <xdr:spPr>
          <a:xfrm flipH="1">
            <a:off x="9601200" y="6391275"/>
            <a:ext cx="0" cy="36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 bwMode="auto">
          <a:xfrm>
            <a:off x="9601200" y="6372225"/>
            <a:ext cx="648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Листов</a:t>
            </a:r>
          </a:p>
        </xdr:txBody>
      </xdr:sp>
      <xdr:sp macro="" textlink="">
        <xdr:nvSpPr>
          <xdr:cNvPr id="48" name="Статус"/>
          <xdr:cNvSpPr txBox="1"/>
        </xdr:nvSpPr>
        <xdr:spPr bwMode="auto">
          <a:xfrm>
            <a:off x="8486775" y="65817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Р</a:t>
            </a:r>
          </a:p>
        </xdr:txBody>
      </xdr:sp>
      <xdr:sp macro="" textlink="">
        <xdr:nvSpPr>
          <xdr:cNvPr id="49" name="Н_Листа"/>
          <xdr:cNvSpPr txBox="1"/>
        </xdr:nvSpPr>
        <xdr:spPr bwMode="auto">
          <a:xfrm>
            <a:off x="9048750" y="65817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</a:t>
            </a:r>
          </a:p>
        </xdr:txBody>
      </xdr:sp>
      <xdr:cxnSp macro="">
        <xdr:nvCxnSpPr>
          <xdr:cNvPr id="50" name="Прямая соединительная линия 49"/>
          <xdr:cNvCxnSpPr/>
        </xdr:nvCxnSpPr>
        <xdr:spPr>
          <a:xfrm flipH="1">
            <a:off x="3619500" y="6743700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/>
          <xdr:cNvCxnSpPr/>
        </xdr:nvCxnSpPr>
        <xdr:spPr>
          <a:xfrm flipH="1">
            <a:off x="3619500" y="692467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/>
          <xdr:cNvCxnSpPr/>
        </xdr:nvCxnSpPr>
        <xdr:spPr>
          <a:xfrm flipH="1">
            <a:off x="3619500" y="709612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TextBox 52"/>
          <xdr:cNvSpPr txBox="1"/>
        </xdr:nvSpPr>
        <xdr:spPr bwMode="auto">
          <a:xfrm>
            <a:off x="8486776" y="6772275"/>
            <a:ext cx="1790700" cy="468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4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ООО</a:t>
            </a:r>
            <a:r>
              <a:rPr lang="ru-RU" sz="14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"ГСИ-Гипрокаучук"</a:t>
            </a:r>
            <a:endParaRPr lang="ru-RU" sz="14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54" name="Наименование_изделия"/>
          <xdr:cNvSpPr txBox="1"/>
        </xdr:nvSpPr>
        <xdr:spPr bwMode="auto">
          <a:xfrm>
            <a:off x="6000639" y="6410825"/>
            <a:ext cx="2477024" cy="858081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indent="0" algn="ctr">
              <a:spcAft>
                <a:spcPts val="300"/>
              </a:spcAft>
            </a:pPr>
            <a:r>
              <a:rPr lang="ru-RU" sz="1100" b="0" i="1" u="none" strike="noStrike" baseline="0">
                <a:solidFill>
                  <a:srgbClr val="000000"/>
                </a:solidFill>
                <a:latin typeface="GOST 2.304 type A"/>
                <a:ea typeface="+mn-ea"/>
                <a:cs typeface="+mn-cs"/>
              </a:rPr>
              <a:t>ВЕРХНЕЕ СТРОЕНИЕ.                                                         ПОДВЕСНЫЕ ОПОРЫ В РАЙОНЕ ОСЕЙ 5-9. </a:t>
            </a:r>
          </a:p>
          <a:p>
            <a:pPr marL="0" indent="0" algn="ctr">
              <a:spcAft>
                <a:spcPts val="300"/>
              </a:spcAft>
            </a:pPr>
            <a:r>
              <a:rPr lang="ru-RU" sz="1100" b="0" i="1" u="none" strike="noStrike" baseline="0">
                <a:solidFill>
                  <a:srgbClr val="000000"/>
                </a:solidFill>
                <a:latin typeface="GOST 2.304 type A"/>
                <a:ea typeface="+mn-ea"/>
                <a:cs typeface="+mn-cs"/>
              </a:rPr>
              <a:t>УРОВЕНЬ 23500</a:t>
            </a:r>
          </a:p>
        </xdr:txBody>
      </xdr:sp>
      <xdr:sp macro="" textlink="">
        <xdr:nvSpPr>
          <xdr:cNvPr id="55" name="дата1"/>
          <xdr:cNvSpPr txBox="1"/>
        </xdr:nvSpPr>
        <xdr:spPr bwMode="auto">
          <a:xfrm>
            <a:off x="5549466" y="6381749"/>
            <a:ext cx="489682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10.06.16</a:t>
            </a:r>
          </a:p>
        </xdr:txBody>
      </xdr:sp>
      <xdr:sp macro="" textlink="">
        <xdr:nvSpPr>
          <xdr:cNvPr id="56" name="дата2"/>
          <xdr:cNvSpPr txBox="1"/>
        </xdr:nvSpPr>
        <xdr:spPr bwMode="auto">
          <a:xfrm>
            <a:off x="5538868" y="6562724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10.06.16</a:t>
            </a:r>
          </a:p>
        </xdr:txBody>
      </xdr:sp>
      <xdr:sp macro="" textlink="">
        <xdr:nvSpPr>
          <xdr:cNvPr id="57" name="дата3"/>
          <xdr:cNvSpPr txBox="1"/>
        </xdr:nvSpPr>
        <xdr:spPr bwMode="auto">
          <a:xfrm>
            <a:off x="5544841" y="6743699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10.06.16</a:t>
            </a:r>
          </a:p>
        </xdr:txBody>
      </xdr:sp>
      <xdr:sp macro="" textlink="">
        <xdr:nvSpPr>
          <xdr:cNvPr id="58" name="дата4"/>
          <xdr:cNvSpPr txBox="1"/>
        </xdr:nvSpPr>
        <xdr:spPr bwMode="auto">
          <a:xfrm>
            <a:off x="5544842" y="6915149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10.06.16</a:t>
            </a:r>
          </a:p>
        </xdr:txBody>
      </xdr:sp>
      <xdr:sp macro="" textlink="">
        <xdr:nvSpPr>
          <xdr:cNvPr id="59" name="дата5"/>
          <xdr:cNvSpPr txBox="1"/>
        </xdr:nvSpPr>
        <xdr:spPr bwMode="auto">
          <a:xfrm>
            <a:off x="5550816" y="7102098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10.06.16</a:t>
            </a:r>
          </a:p>
        </xdr:txBody>
      </xdr:sp>
      <xdr:sp macro="" textlink="">
        <xdr:nvSpPr>
          <xdr:cNvPr id="60" name="TextBox 59"/>
          <xdr:cNvSpPr txBox="1"/>
        </xdr:nvSpPr>
        <xdr:spPr bwMode="auto">
          <a:xfrm>
            <a:off x="3634025" y="6381749"/>
            <a:ext cx="648000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Разраб.</a:t>
            </a:r>
          </a:p>
        </xdr:txBody>
      </xdr:sp>
      <xdr:sp macro="" textlink="">
        <xdr:nvSpPr>
          <xdr:cNvPr id="61" name="Разработал"/>
          <xdr:cNvSpPr txBox="1"/>
        </xdr:nvSpPr>
        <xdr:spPr bwMode="auto">
          <a:xfrm>
            <a:off x="4310299" y="6391274"/>
            <a:ext cx="756000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Соколова</a:t>
            </a:r>
          </a:p>
        </xdr:txBody>
      </xdr:sp>
      <xdr:sp macro="" textlink="">
        <xdr:nvSpPr>
          <xdr:cNvPr id="62" name="TextBox 61"/>
          <xdr:cNvSpPr txBox="1"/>
        </xdr:nvSpPr>
        <xdr:spPr bwMode="auto">
          <a:xfrm>
            <a:off x="3634025" y="6562725"/>
            <a:ext cx="648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Зам.</a:t>
            </a:r>
            <a:r>
              <a:rPr lang="ru-RU" sz="11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нач. от.</a:t>
            </a:r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63" name="TextBox 62"/>
          <xdr:cNvSpPr txBox="1"/>
        </xdr:nvSpPr>
        <xdr:spPr bwMode="auto">
          <a:xfrm>
            <a:off x="3634025" y="6743700"/>
            <a:ext cx="648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Нач.</a:t>
            </a:r>
            <a:r>
              <a:rPr lang="ru-RU" sz="11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отд.</a:t>
            </a:r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64" name="TextBox 63"/>
          <xdr:cNvSpPr txBox="1"/>
        </xdr:nvSpPr>
        <xdr:spPr bwMode="auto">
          <a:xfrm>
            <a:off x="3634025" y="6924675"/>
            <a:ext cx="648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Н. контр.</a:t>
            </a:r>
          </a:p>
        </xdr:txBody>
      </xdr:sp>
      <xdr:sp macro="" textlink="">
        <xdr:nvSpPr>
          <xdr:cNvPr id="65" name="TextBox 64"/>
          <xdr:cNvSpPr txBox="1"/>
        </xdr:nvSpPr>
        <xdr:spPr bwMode="auto">
          <a:xfrm>
            <a:off x="3642580" y="7096125"/>
            <a:ext cx="540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ГИП</a:t>
            </a:r>
          </a:p>
        </xdr:txBody>
      </xdr:sp>
      <xdr:sp macro="" textlink="">
        <xdr:nvSpPr>
          <xdr:cNvPr id="66" name="Проверил"/>
          <xdr:cNvSpPr txBox="1"/>
        </xdr:nvSpPr>
        <xdr:spPr bwMode="auto">
          <a:xfrm>
            <a:off x="4310300" y="6572250"/>
            <a:ext cx="756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Алтухов</a:t>
            </a:r>
          </a:p>
        </xdr:txBody>
      </xdr:sp>
      <xdr:sp macro="" textlink="">
        <xdr:nvSpPr>
          <xdr:cNvPr id="67" name="Нач_отд"/>
          <xdr:cNvSpPr txBox="1"/>
        </xdr:nvSpPr>
        <xdr:spPr bwMode="auto">
          <a:xfrm>
            <a:off x="4305299" y="6743699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Лысенков</a:t>
            </a:r>
          </a:p>
        </xdr:txBody>
      </xdr:sp>
      <xdr:sp macro="" textlink="">
        <xdr:nvSpPr>
          <xdr:cNvPr id="68" name="Н_контр"/>
          <xdr:cNvSpPr txBox="1"/>
        </xdr:nvSpPr>
        <xdr:spPr bwMode="auto">
          <a:xfrm>
            <a:off x="4310300" y="6924674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Добровольский</a:t>
            </a:r>
          </a:p>
        </xdr:txBody>
      </xdr:sp>
      <xdr:sp macro="" textlink="">
        <xdr:nvSpPr>
          <xdr:cNvPr id="69" name="Утвердил"/>
          <xdr:cNvSpPr txBox="1"/>
        </xdr:nvSpPr>
        <xdr:spPr bwMode="auto">
          <a:xfrm>
            <a:off x="4305300" y="7096124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Лысенков</a:t>
            </a:r>
          </a:p>
        </xdr:txBody>
      </xdr:sp>
      <xdr:cxnSp macro="">
        <xdr:nvCxnSpPr>
          <xdr:cNvPr id="70" name="Прямая соединительная линия 69"/>
          <xdr:cNvCxnSpPr/>
        </xdr:nvCxnSpPr>
        <xdr:spPr>
          <a:xfrm flipH="1">
            <a:off x="3623530" y="5829300"/>
            <a:ext cx="234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7" name="TextBox 76"/>
          <xdr:cNvSpPr txBox="1"/>
        </xdr:nvSpPr>
        <xdr:spPr bwMode="auto">
          <a:xfrm>
            <a:off x="9040481" y="6390629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134" name="дата1"/>
          <xdr:cNvSpPr txBox="1"/>
        </xdr:nvSpPr>
        <xdr:spPr bwMode="auto">
          <a:xfrm>
            <a:off x="9638088" y="4128244"/>
            <a:ext cx="619545" cy="21286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78" name="TextBox 77"/>
          <xdr:cNvSpPr txBox="1"/>
        </xdr:nvSpPr>
        <xdr:spPr bwMode="auto">
          <a:xfrm>
            <a:off x="3679030" y="5995311"/>
            <a:ext cx="17732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а2</a:t>
            </a:r>
          </a:p>
        </xdr:txBody>
      </xdr:sp>
      <xdr:sp macro="" textlink="">
        <xdr:nvSpPr>
          <xdr:cNvPr id="79" name="TextBox 78"/>
          <xdr:cNvSpPr txBox="1"/>
        </xdr:nvSpPr>
        <xdr:spPr bwMode="auto">
          <a:xfrm>
            <a:off x="3939062" y="5995311"/>
            <a:ext cx="322344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Все</a:t>
            </a:r>
          </a:p>
        </xdr:txBody>
      </xdr:sp>
      <xdr:sp macro="" textlink="">
        <xdr:nvSpPr>
          <xdr:cNvPr id="80" name="TextBox 79"/>
          <xdr:cNvSpPr txBox="1"/>
        </xdr:nvSpPr>
        <xdr:spPr bwMode="auto">
          <a:xfrm>
            <a:off x="4304108" y="5990291"/>
            <a:ext cx="744529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 spc="-80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4550-50.034.4434</a:t>
            </a:r>
          </a:p>
        </xdr:txBody>
      </xdr:sp>
      <xdr:sp macro="" textlink="">
        <xdr:nvSpPr>
          <xdr:cNvPr id="81" name="дата1"/>
          <xdr:cNvSpPr txBox="1"/>
        </xdr:nvSpPr>
        <xdr:spPr bwMode="auto">
          <a:xfrm>
            <a:off x="5534464" y="6005348"/>
            <a:ext cx="489682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24.11.16</a:t>
            </a:r>
          </a:p>
        </xdr:txBody>
      </xdr:sp>
      <xdr:sp macro="" textlink="">
        <xdr:nvSpPr>
          <xdr:cNvPr id="90" name="TextBox 89"/>
          <xdr:cNvSpPr txBox="1"/>
        </xdr:nvSpPr>
        <xdr:spPr bwMode="auto">
          <a:xfrm>
            <a:off x="3671707" y="5834119"/>
            <a:ext cx="17732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а3</a:t>
            </a:r>
          </a:p>
        </xdr:txBody>
      </xdr:sp>
      <xdr:sp macro="" textlink="">
        <xdr:nvSpPr>
          <xdr:cNvPr id="91" name="TextBox 90"/>
          <xdr:cNvSpPr txBox="1"/>
        </xdr:nvSpPr>
        <xdr:spPr bwMode="auto">
          <a:xfrm>
            <a:off x="3931739" y="5826792"/>
            <a:ext cx="322344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Все</a:t>
            </a:r>
          </a:p>
        </xdr:txBody>
      </xdr:sp>
      <xdr:sp macro="" textlink="">
        <xdr:nvSpPr>
          <xdr:cNvPr id="92" name="TextBox 91"/>
          <xdr:cNvSpPr txBox="1"/>
        </xdr:nvSpPr>
        <xdr:spPr bwMode="auto">
          <a:xfrm>
            <a:off x="4311431" y="5829099"/>
            <a:ext cx="146748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 spc="-80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4550-50.034.4873</a:t>
            </a:r>
          </a:p>
        </xdr:txBody>
      </xdr:sp>
      <xdr:sp macro="" textlink="">
        <xdr:nvSpPr>
          <xdr:cNvPr id="93" name="дата1"/>
          <xdr:cNvSpPr txBox="1"/>
        </xdr:nvSpPr>
        <xdr:spPr bwMode="auto">
          <a:xfrm>
            <a:off x="5512494" y="5822176"/>
            <a:ext cx="489682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17.01.17</a:t>
            </a:r>
          </a:p>
        </xdr:txBody>
      </xdr:sp>
    </xdr:grpSp>
    <xdr:clientData/>
  </xdr:twoCellAnchor>
  <xdr:twoCellAnchor editAs="oneCell">
    <xdr:from>
      <xdr:col>6</xdr:col>
      <xdr:colOff>428625</xdr:colOff>
      <xdr:row>31</xdr:row>
      <xdr:rowOff>19050</xdr:rowOff>
    </xdr:from>
    <xdr:to>
      <xdr:col>7</xdr:col>
      <xdr:colOff>133350</xdr:colOff>
      <xdr:row>32</xdr:row>
      <xdr:rowOff>47625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4800600" y="663892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10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11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12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13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15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16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17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18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65908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19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3" name="Прямая соединительная линия 2"/>
        <xdr:cNvCxnSpPr/>
      </xdr:nvCxnSpPr>
      <xdr:spPr>
        <a:xfrm>
          <a:off x="10325100" y="1344132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5" name="Прямая соединительная линия 4"/>
        <xdr:cNvCxnSpPr/>
      </xdr:nvCxnSpPr>
      <xdr:spPr>
        <a:xfrm flipH="1" flipV="1">
          <a:off x="10325100" y="7362825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6" name="Группа 5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7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8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10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1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Прямая соединительная линия 17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9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20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8" name="TextBox 37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2" name="TextBox 41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1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2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</a:t>
            </a:r>
          </a:p>
        </xdr:txBody>
      </xdr:sp>
      <xdr:sp macro="" textlink="">
        <xdr:nvSpPr>
          <xdr:cNvPr id="23" name="TextBox 22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4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5" name="Прямая соединительная линия 24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55" name="Прямая соединительная линия 54"/>
        <xdr:cNvCxnSpPr/>
      </xdr:nvCxnSpPr>
      <xdr:spPr>
        <a:xfrm>
          <a:off x="10248900" y="1323975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67432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20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21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22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23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8724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25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26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27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28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29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3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30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31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32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33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35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36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67432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37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38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39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4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40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41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5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6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7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8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71772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4550-50.362152.20.119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9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4550-50.ГС00.001.0001.362152.20.119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вый"/>
      <sheetName val="Лист2"/>
      <sheetName val="Лист3"/>
      <sheetName val="групп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34"/>
  <sheetViews>
    <sheetView tabSelected="1" view="pageLayout" topLeftCell="C8" zoomScale="130" zoomScaleNormal="100" zoomScaleSheetLayoutView="100" zoomScalePageLayoutView="130" workbookViewId="0">
      <selection activeCell="I21" sqref="I21"/>
    </sheetView>
  </sheetViews>
  <sheetFormatPr defaultRowHeight="12.75" x14ac:dyDescent="0.2"/>
  <cols>
    <col min="1" max="1" width="6.85546875" style="1" customWidth="1"/>
    <col min="2" max="2" width="17" style="1" customWidth="1"/>
    <col min="3" max="3" width="8.5703125" style="1" customWidth="1"/>
    <col min="4" max="4" width="14.7109375" style="1" customWidth="1"/>
    <col min="5" max="5" width="9.85546875" style="1" customWidth="1"/>
    <col min="6" max="8" width="8.5703125" style="1" customWidth="1"/>
    <col min="9" max="9" width="4.28515625" style="1" customWidth="1"/>
    <col min="10" max="10" width="5.140625" style="1" customWidth="1"/>
    <col min="11" max="11" width="3.28515625" style="1" customWidth="1"/>
    <col min="12" max="12" width="5.85546875" style="1" customWidth="1"/>
    <col min="13" max="13" width="1.5703125" style="1" customWidth="1"/>
    <col min="14" max="14" width="3.140625" style="1" customWidth="1"/>
    <col min="15" max="15" width="1.85546875" style="1" customWidth="1"/>
    <col min="16" max="16" width="33.140625" style="1" customWidth="1"/>
    <col min="17" max="17" width="2.7109375" style="1" customWidth="1"/>
    <col min="18" max="16384" width="9.140625" style="1"/>
  </cols>
  <sheetData>
    <row r="1" spans="1:19" ht="45.75" hidden="1" customHeight="1" x14ac:dyDescent="0.2"/>
    <row r="2" spans="1:19" ht="14.2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s="3"/>
    </row>
    <row r="3" spans="1:19" ht="19.899999999999999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s="3"/>
    </row>
    <row r="4" spans="1:19" ht="16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9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22.7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ht="22.7" customHeight="1" x14ac:dyDescent="0.2">
      <c r="A7" s="2"/>
      <c r="B7" s="2"/>
      <c r="C7" s="2"/>
      <c r="D7" s="2"/>
      <c r="E7" s="2"/>
      <c r="F7" s="2"/>
      <c r="M7" s="2"/>
      <c r="N7" s="2"/>
      <c r="O7" s="2"/>
      <c r="P7" s="2"/>
      <c r="Q7" s="2"/>
    </row>
    <row r="8" spans="1:19" ht="22.7" customHeight="1" thickBot="1" x14ac:dyDescent="0.25">
      <c r="A8" s="2"/>
      <c r="B8" s="2"/>
      <c r="C8" s="2"/>
      <c r="D8" s="2"/>
      <c r="E8" s="2"/>
      <c r="F8" s="2"/>
      <c r="M8" s="2"/>
      <c r="N8" s="2"/>
      <c r="O8" s="2"/>
      <c r="P8" s="2"/>
      <c r="Q8" s="2"/>
    </row>
    <row r="9" spans="1:19" ht="20.25" customHeight="1" thickBot="1" x14ac:dyDescent="0.25">
      <c r="A9" s="7"/>
      <c r="B9" s="7"/>
      <c r="C9" s="7"/>
      <c r="D9" s="8"/>
      <c r="E9" s="7"/>
      <c r="F9" s="7"/>
      <c r="G9" s="7"/>
      <c r="H9" s="7"/>
      <c r="I9" s="4"/>
      <c r="J9" s="5"/>
      <c r="K9" s="5"/>
      <c r="L9" s="6"/>
      <c r="M9" s="2"/>
      <c r="N9" s="2"/>
      <c r="O9" s="2"/>
      <c r="P9" s="2"/>
      <c r="Q9" s="2"/>
    </row>
    <row r="10" spans="1:19" ht="27.75" customHeight="1" thickBot="1" x14ac:dyDescent="0.25">
      <c r="A10" s="7"/>
      <c r="B10" s="7"/>
      <c r="C10" s="7"/>
      <c r="D10" s="8"/>
      <c r="E10" s="7"/>
      <c r="F10" s="9"/>
      <c r="G10" s="9"/>
      <c r="H10" s="9"/>
      <c r="I10" s="4"/>
      <c r="J10" s="5"/>
      <c r="K10" s="5"/>
      <c r="L10" s="6"/>
      <c r="M10" s="2"/>
      <c r="N10" s="2"/>
      <c r="O10" s="2"/>
      <c r="P10" s="2"/>
      <c r="Q10" s="2"/>
    </row>
    <row r="11" spans="1:19" ht="27.75" customHeight="1" thickBot="1" x14ac:dyDescent="0.25">
      <c r="A11" s="9"/>
      <c r="B11" s="9"/>
      <c r="C11" s="9">
        <v>2</v>
      </c>
      <c r="D11" s="8" t="s">
        <v>582</v>
      </c>
      <c r="E11" s="108">
        <f>('2'!M11+'2'!M19+'5'!M9+'9'!M10+'15'!M10+'22'!M10+'23'!M15+'24'!M10+'26'!M16+'26'!M21+'27'!M9+'29'!M10+'31'!M15+'32'!M9+'32'!M17+'34'!M10+'35'!M10+'38'!M9)*0.001</f>
        <v>21.777087999999999</v>
      </c>
      <c r="F11" s="9">
        <v>58.61</v>
      </c>
      <c r="G11" s="9">
        <v>13.579000000000001</v>
      </c>
      <c r="H11" s="9">
        <v>8.0310000000000006</v>
      </c>
      <c r="I11" s="2"/>
    </row>
    <row r="12" spans="1:19" ht="44.25" customHeight="1" thickBot="1" x14ac:dyDescent="0.25">
      <c r="A12" s="10" t="s">
        <v>0</v>
      </c>
      <c r="B12" s="10" t="s">
        <v>1</v>
      </c>
      <c r="C12" s="10" t="s">
        <v>2</v>
      </c>
      <c r="D12" s="124" t="s">
        <v>3</v>
      </c>
      <c r="E12" s="9" t="s">
        <v>4</v>
      </c>
      <c r="F12" s="9" t="s">
        <v>5</v>
      </c>
      <c r="G12" s="9" t="s">
        <v>6</v>
      </c>
      <c r="H12" s="9" t="s">
        <v>7</v>
      </c>
      <c r="I12" s="2"/>
    </row>
    <row r="13" spans="1:19" ht="15.75" customHeight="1" thickBot="1" x14ac:dyDescent="0.25">
      <c r="A13" s="9" t="s">
        <v>8</v>
      </c>
      <c r="B13" s="9" t="s">
        <v>9</v>
      </c>
      <c r="C13" s="9" t="s">
        <v>10</v>
      </c>
      <c r="D13" s="125"/>
      <c r="E13" s="9" t="s">
        <v>11</v>
      </c>
      <c r="F13" s="126" t="s">
        <v>12</v>
      </c>
      <c r="G13" s="127"/>
      <c r="H13" s="128"/>
      <c r="I13" s="2"/>
    </row>
    <row r="14" spans="1:19" ht="22.7" customHeight="1" thickBot="1" x14ac:dyDescent="0.25">
      <c r="A14" s="127" t="s">
        <v>13</v>
      </c>
      <c r="B14" s="129"/>
      <c r="C14" s="129"/>
      <c r="D14" s="129"/>
      <c r="E14" s="129"/>
      <c r="F14" s="129"/>
      <c r="G14" s="129"/>
      <c r="H14" s="130"/>
      <c r="I14" s="2"/>
    </row>
    <row r="15" spans="1:19" ht="22.7" customHeight="1" x14ac:dyDescent="0.2">
      <c r="A15" s="2"/>
      <c r="B15" s="2"/>
      <c r="C15" s="11"/>
      <c r="D15" s="11"/>
      <c r="E15" s="2"/>
      <c r="F15" s="2"/>
      <c r="G15" s="2"/>
      <c r="H15" s="2"/>
      <c r="I15" s="2"/>
      <c r="P15" s="121"/>
    </row>
    <row r="16" spans="1:19" ht="30" customHeight="1" x14ac:dyDescent="0.2">
      <c r="A16" s="41"/>
      <c r="B16" s="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"/>
      <c r="N16" s="2"/>
      <c r="O16" s="2"/>
      <c r="P16" s="120"/>
      <c r="Q16" s="2"/>
    </row>
    <row r="17" spans="1:21" ht="22.7" customHeight="1" x14ac:dyDescent="0.2">
      <c r="A17" s="2"/>
      <c r="B17" s="2"/>
      <c r="C17" s="11"/>
      <c r="D17" s="11"/>
      <c r="E17" s="11"/>
      <c r="F17" s="11"/>
      <c r="G17" s="11"/>
      <c r="H17" s="11"/>
      <c r="I17" s="11"/>
      <c r="J17" s="12"/>
      <c r="K17" s="12"/>
      <c r="L17" s="12"/>
      <c r="M17" s="2"/>
      <c r="N17" s="13"/>
      <c r="O17" s="2"/>
      <c r="P17" s="133"/>
      <c r="Q17" s="133"/>
    </row>
    <row r="18" spans="1:21" ht="8.25" customHeight="1" x14ac:dyDescent="0.2">
      <c r="A18" s="2"/>
      <c r="B18" s="2"/>
      <c r="C18" s="2"/>
      <c r="D18" s="2"/>
      <c r="E18" s="12"/>
      <c r="F18" s="12"/>
      <c r="G18" s="12"/>
      <c r="H18" s="12"/>
      <c r="I18" s="12"/>
      <c r="J18" s="12"/>
      <c r="K18" s="12"/>
      <c r="L18" s="12"/>
      <c r="M18" s="14"/>
      <c r="N18" s="2"/>
      <c r="O18" s="2"/>
      <c r="P18" s="131"/>
      <c r="Q18" s="131"/>
    </row>
    <row r="19" spans="1:21" ht="16.5" customHeight="1" x14ac:dyDescent="0.2">
      <c r="A19" s="2"/>
      <c r="B19" s="2"/>
      <c r="C19" s="15"/>
      <c r="D19" s="15"/>
      <c r="E19" s="15"/>
      <c r="F19" s="16"/>
      <c r="G19" s="16"/>
      <c r="H19" s="16"/>
      <c r="I19" s="17"/>
      <c r="J19" s="2"/>
      <c r="K19" s="2"/>
      <c r="L19" s="2"/>
      <c r="M19" s="14"/>
      <c r="N19" s="2"/>
      <c r="O19" s="2"/>
      <c r="P19" s="132"/>
      <c r="Q19" s="132"/>
    </row>
    <row r="20" spans="1:21" ht="12.75" customHeight="1" x14ac:dyDescent="0.2">
      <c r="A20" s="2"/>
      <c r="B20" s="2"/>
      <c r="C20" s="18"/>
      <c r="D20" s="18"/>
      <c r="E20" s="18"/>
      <c r="F20" s="4"/>
      <c r="G20" s="5"/>
      <c r="H20" s="5"/>
      <c r="I20" s="5"/>
      <c r="J20" s="2"/>
      <c r="K20" s="2"/>
      <c r="L20" s="2"/>
      <c r="N20" s="2"/>
      <c r="O20" s="2"/>
      <c r="P20" s="2"/>
      <c r="Q20" s="2"/>
    </row>
    <row r="21" spans="1:21" ht="12.75" customHeight="1" x14ac:dyDescent="0.2">
      <c r="A21" s="2"/>
      <c r="B21" s="2"/>
      <c r="C21" s="18"/>
      <c r="D21" s="18"/>
      <c r="E21" s="18"/>
      <c r="F21" s="5"/>
      <c r="G21" s="5"/>
      <c r="H21" s="5"/>
      <c r="I21" s="5"/>
      <c r="J21" s="2"/>
      <c r="K21" s="2"/>
      <c r="L21" s="2"/>
      <c r="M21" s="2"/>
      <c r="N21" s="19"/>
      <c r="O21" s="20"/>
      <c r="P21" s="2"/>
      <c r="Q21" s="2"/>
    </row>
    <row r="22" spans="1:21" ht="6.95" customHeight="1" x14ac:dyDescent="0.2">
      <c r="A22" s="2"/>
      <c r="B22" s="2"/>
      <c r="C22" s="15"/>
      <c r="D22" s="15"/>
      <c r="E22" s="15"/>
      <c r="F22" s="21"/>
      <c r="G22" s="22"/>
      <c r="H22" s="16"/>
      <c r="I22" s="16"/>
      <c r="J22" s="2"/>
      <c r="K22" s="23"/>
      <c r="L22" s="23"/>
      <c r="M22" s="23"/>
      <c r="N22" s="23"/>
      <c r="O22" s="23"/>
      <c r="P22" s="123"/>
      <c r="Q22" s="123"/>
    </row>
    <row r="23" spans="1:21" ht="15" x14ac:dyDescent="0.2">
      <c r="A23" s="2"/>
      <c r="B23" s="134"/>
      <c r="C23" s="133"/>
      <c r="D23" s="18"/>
      <c r="E23" s="18"/>
      <c r="F23" s="4"/>
      <c r="G23" s="5"/>
      <c r="H23" s="5"/>
      <c r="I23" s="6"/>
      <c r="J23" s="2"/>
      <c r="K23" s="23"/>
      <c r="L23" s="23"/>
      <c r="M23" s="23"/>
      <c r="N23" s="23"/>
      <c r="O23" s="23"/>
      <c r="P23" s="123"/>
      <c r="Q23" s="123"/>
    </row>
    <row r="24" spans="1:21" ht="6.95" customHeight="1" x14ac:dyDescent="0.2">
      <c r="A24" s="2"/>
      <c r="B24" s="2"/>
      <c r="C24" s="18"/>
      <c r="D24" s="18"/>
      <c r="E24" s="18"/>
      <c r="F24" s="4"/>
      <c r="G24" s="5"/>
      <c r="H24" s="5"/>
      <c r="I24" s="6"/>
      <c r="J24" s="2"/>
      <c r="K24" s="122"/>
      <c r="L24" s="122"/>
      <c r="M24" s="122"/>
      <c r="N24" s="122"/>
      <c r="O24" s="122"/>
      <c r="P24" s="139"/>
      <c r="Q24" s="139"/>
    </row>
    <row r="25" spans="1:21" ht="6.95" customHeight="1" x14ac:dyDescent="0.2">
      <c r="A25" s="2"/>
      <c r="B25" s="2"/>
      <c r="C25" s="18"/>
      <c r="D25" s="18"/>
      <c r="E25" s="18"/>
      <c r="F25" s="4"/>
      <c r="G25" s="5"/>
      <c r="H25" s="5"/>
      <c r="I25" s="6"/>
      <c r="J25" s="2"/>
      <c r="K25" s="122"/>
      <c r="L25" s="122"/>
      <c r="M25" s="122"/>
      <c r="N25" s="122"/>
      <c r="O25" s="122"/>
      <c r="P25" s="139"/>
      <c r="Q25" s="139"/>
      <c r="U25" s="1" t="s">
        <v>14</v>
      </c>
    </row>
    <row r="26" spans="1:21" ht="14.1" customHeight="1" x14ac:dyDescent="0.2">
      <c r="A26" s="2"/>
      <c r="B26" s="2"/>
      <c r="C26" s="18"/>
      <c r="D26" s="18"/>
      <c r="E26" s="18"/>
      <c r="F26" s="4"/>
      <c r="G26" s="5"/>
      <c r="H26" s="5"/>
      <c r="I26" s="5"/>
      <c r="J26" s="2"/>
      <c r="K26" s="24"/>
      <c r="L26" s="25"/>
      <c r="M26" s="26"/>
      <c r="N26" s="23"/>
      <c r="O26" s="27"/>
      <c r="P26" s="139"/>
      <c r="Q26" s="139"/>
    </row>
    <row r="27" spans="1:21" ht="6.95" customHeight="1" x14ac:dyDescent="0.2">
      <c r="A27" s="2"/>
      <c r="B27" s="2"/>
      <c r="C27" s="18"/>
      <c r="D27" s="18"/>
      <c r="E27" s="18"/>
      <c r="F27" s="4"/>
      <c r="G27" s="5"/>
      <c r="H27" s="5"/>
      <c r="I27" s="5"/>
      <c r="J27" s="2"/>
      <c r="K27" s="140"/>
      <c r="L27" s="140"/>
      <c r="M27" s="140"/>
      <c r="N27" s="140"/>
      <c r="O27" s="140"/>
      <c r="P27" s="139"/>
      <c r="Q27" s="139"/>
    </row>
    <row r="28" spans="1:21" ht="6.95" customHeight="1" x14ac:dyDescent="0.2">
      <c r="A28" s="2"/>
      <c r="B28" s="2"/>
      <c r="C28" s="28"/>
      <c r="D28" s="28"/>
      <c r="E28" s="28"/>
      <c r="F28" s="28"/>
      <c r="G28" s="28"/>
      <c r="H28" s="28"/>
      <c r="I28" s="28"/>
      <c r="J28" s="2"/>
      <c r="K28" s="140"/>
      <c r="L28" s="140"/>
      <c r="M28" s="140"/>
      <c r="N28" s="140"/>
      <c r="O28" s="140"/>
      <c r="P28" s="139"/>
      <c r="Q28" s="139"/>
    </row>
    <row r="29" spans="1:21" ht="14.1" customHeight="1" x14ac:dyDescent="0.2">
      <c r="A29" s="2"/>
      <c r="B29" s="2"/>
      <c r="C29" s="28"/>
      <c r="D29" s="28"/>
      <c r="E29" s="28"/>
      <c r="F29" s="28"/>
      <c r="G29" s="28"/>
      <c r="H29" s="28"/>
      <c r="I29" s="28"/>
      <c r="J29" s="2"/>
      <c r="K29" s="137"/>
      <c r="L29" s="137"/>
      <c r="M29" s="29"/>
      <c r="N29" s="29"/>
      <c r="O29" s="27"/>
      <c r="P29" s="138"/>
      <c r="Q29" s="25"/>
    </row>
    <row r="30" spans="1:21" ht="14.1" customHeight="1" x14ac:dyDescent="0.2">
      <c r="A30" s="2"/>
      <c r="B30" s="2"/>
      <c r="C30" s="30"/>
      <c r="D30" s="30"/>
      <c r="E30" s="30"/>
      <c r="F30" s="31"/>
      <c r="G30" s="32"/>
      <c r="H30" s="32"/>
      <c r="I30" s="32"/>
      <c r="J30" s="2"/>
      <c r="K30" s="137"/>
      <c r="L30" s="137"/>
      <c r="M30" s="29"/>
      <c r="N30" s="29"/>
      <c r="O30" s="27"/>
      <c r="P30" s="138"/>
      <c r="Q30" s="33"/>
    </row>
    <row r="31" spans="1:21" ht="14.1" customHeight="1" x14ac:dyDescent="0.2">
      <c r="A31" s="2"/>
      <c r="B31" s="2"/>
      <c r="C31" s="34"/>
      <c r="D31" s="34"/>
      <c r="E31" s="34"/>
      <c r="F31" s="32"/>
      <c r="G31" s="32"/>
      <c r="H31" s="32"/>
      <c r="I31" s="32"/>
      <c r="J31" s="2"/>
      <c r="K31" s="137"/>
      <c r="L31" s="122"/>
      <c r="M31" s="29"/>
      <c r="N31" s="29"/>
      <c r="O31" s="35"/>
      <c r="P31" s="138"/>
      <c r="Q31" s="135"/>
    </row>
    <row r="32" spans="1:21" ht="14.1" customHeight="1" x14ac:dyDescent="0.2">
      <c r="A32" s="2"/>
      <c r="B32" s="2"/>
      <c r="C32" s="34"/>
      <c r="D32" s="34"/>
      <c r="E32" s="34"/>
      <c r="F32" s="32"/>
      <c r="G32" s="36"/>
      <c r="H32" s="36"/>
      <c r="I32" s="36"/>
      <c r="J32" s="2"/>
      <c r="K32" s="137"/>
      <c r="L32" s="137"/>
      <c r="M32" s="29"/>
      <c r="N32" s="29"/>
      <c r="O32" s="27"/>
      <c r="P32" s="138"/>
      <c r="Q32" s="136"/>
    </row>
    <row r="33" spans="1:17" ht="15" customHeight="1" x14ac:dyDescent="0.2">
      <c r="A33" s="2"/>
      <c r="B33" s="2"/>
      <c r="C33" s="36"/>
      <c r="D33" s="36"/>
      <c r="E33" s="36"/>
      <c r="F33" s="36"/>
      <c r="G33" s="36"/>
      <c r="H33" s="36"/>
      <c r="I33" s="36"/>
      <c r="J33" s="2"/>
      <c r="K33" s="137"/>
      <c r="L33" s="137"/>
      <c r="M33" s="29"/>
      <c r="N33" s="29"/>
      <c r="O33" s="27"/>
      <c r="P33" s="138"/>
      <c r="Q33" s="136"/>
    </row>
    <row r="34" spans="1:17" ht="14.1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9"/>
      <c r="Q34" s="2"/>
    </row>
  </sheetData>
  <mergeCells count="26">
    <mergeCell ref="Q31:Q33"/>
    <mergeCell ref="K32:L32"/>
    <mergeCell ref="K33:L33"/>
    <mergeCell ref="M24:M25"/>
    <mergeCell ref="N24:N25"/>
    <mergeCell ref="O24:O25"/>
    <mergeCell ref="K30:L30"/>
    <mergeCell ref="K31:L31"/>
    <mergeCell ref="K29:L29"/>
    <mergeCell ref="P29:P33"/>
    <mergeCell ref="P24:Q28"/>
    <mergeCell ref="K27:K28"/>
    <mergeCell ref="L27:L28"/>
    <mergeCell ref="M27:M28"/>
    <mergeCell ref="N27:N28"/>
    <mergeCell ref="O27:O28"/>
    <mergeCell ref="K24:K25"/>
    <mergeCell ref="L24:L25"/>
    <mergeCell ref="P22:Q23"/>
    <mergeCell ref="D12:D13"/>
    <mergeCell ref="F13:H13"/>
    <mergeCell ref="A14:H14"/>
    <mergeCell ref="P18:Q18"/>
    <mergeCell ref="P19:Q19"/>
    <mergeCell ref="P17:Q17"/>
    <mergeCell ref="B23:C23"/>
  </mergeCells>
  <printOptions horizontalCentered="1" verticalCentered="1"/>
  <pageMargins left="0" right="0" top="0" bottom="0" header="0" footer="0"/>
  <pageSetup paperSize="9" orientation="landscape" r:id="rId1"/>
  <headerFooter alignWithMargins="0"/>
  <rowBreaks count="1" manualBreakCount="1">
    <brk id="35" max="1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31" sqref="M3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ht="15" customHeight="1" x14ac:dyDescent="0.25">
      <c r="A9" s="38">
        <v>1</v>
      </c>
      <c r="B9" s="77">
        <v>97</v>
      </c>
      <c r="C9" s="191"/>
      <c r="D9" s="192"/>
      <c r="E9" s="170" t="s">
        <v>98</v>
      </c>
      <c r="F9" s="193"/>
      <c r="G9" s="193"/>
      <c r="H9" s="194"/>
      <c r="I9" s="42" t="s">
        <v>38</v>
      </c>
      <c r="J9" s="43"/>
      <c r="K9" s="54">
        <v>2</v>
      </c>
      <c r="L9" s="66">
        <v>4.4400000000000004</v>
      </c>
      <c r="M9" s="66">
        <v>8.8800000000000008</v>
      </c>
      <c r="N9" s="66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98</v>
      </c>
      <c r="C10" s="191"/>
      <c r="D10" s="192"/>
      <c r="E10" s="170" t="s">
        <v>99</v>
      </c>
      <c r="F10" s="193"/>
      <c r="G10" s="193"/>
      <c r="H10" s="194"/>
      <c r="I10" s="73">
        <v>796</v>
      </c>
      <c r="J10" s="82">
        <v>796</v>
      </c>
      <c r="K10" s="54">
        <v>6</v>
      </c>
      <c r="L10" s="66">
        <v>4.71</v>
      </c>
      <c r="M10" s="66">
        <v>28.26</v>
      </c>
      <c r="N10" s="66">
        <v>11.5</v>
      </c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99</v>
      </c>
      <c r="C11" s="191"/>
      <c r="D11" s="192"/>
      <c r="E11" s="170" t="s">
        <v>100</v>
      </c>
      <c r="F11" s="193"/>
      <c r="G11" s="193"/>
      <c r="H11" s="194"/>
      <c r="I11" s="73">
        <v>796</v>
      </c>
      <c r="J11" s="82"/>
      <c r="K11" s="54">
        <v>4</v>
      </c>
      <c r="L11" s="66">
        <v>5.1100000000000003</v>
      </c>
      <c r="M11" s="66">
        <v>20.45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100</v>
      </c>
      <c r="C12" s="191"/>
      <c r="D12" s="192"/>
      <c r="E12" s="170" t="s">
        <v>101</v>
      </c>
      <c r="F12" s="193"/>
      <c r="G12" s="193"/>
      <c r="H12" s="194"/>
      <c r="I12" s="73">
        <v>796</v>
      </c>
      <c r="J12" s="82">
        <v>796</v>
      </c>
      <c r="K12" s="54">
        <v>1</v>
      </c>
      <c r="L12" s="66" t="s">
        <v>525</v>
      </c>
      <c r="M12" s="66">
        <v>5.25</v>
      </c>
      <c r="N12" s="66">
        <v>1170</v>
      </c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101</v>
      </c>
      <c r="C13" s="191"/>
      <c r="D13" s="192"/>
      <c r="E13" s="170" t="s">
        <v>102</v>
      </c>
      <c r="F13" s="193"/>
      <c r="G13" s="193"/>
      <c r="H13" s="194"/>
      <c r="I13" s="42" t="s">
        <v>38</v>
      </c>
      <c r="J13" s="43"/>
      <c r="K13" s="54">
        <v>2</v>
      </c>
      <c r="L13" s="66">
        <v>5.52</v>
      </c>
      <c r="M13" s="66">
        <v>11.03</v>
      </c>
      <c r="N13" s="66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102</v>
      </c>
      <c r="C14" s="191"/>
      <c r="D14" s="192"/>
      <c r="E14" s="170" t="s">
        <v>103</v>
      </c>
      <c r="F14" s="193"/>
      <c r="G14" s="193"/>
      <c r="H14" s="194"/>
      <c r="I14" s="73">
        <v>796</v>
      </c>
      <c r="J14" s="82"/>
      <c r="K14" s="54">
        <v>1</v>
      </c>
      <c r="L14" s="66" t="s">
        <v>525</v>
      </c>
      <c r="M14" s="66">
        <v>5.79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103</v>
      </c>
      <c r="C15" s="191"/>
      <c r="D15" s="192"/>
      <c r="E15" s="170" t="s">
        <v>104</v>
      </c>
      <c r="F15" s="193"/>
      <c r="G15" s="193"/>
      <c r="H15" s="194"/>
      <c r="I15" s="42" t="s">
        <v>38</v>
      </c>
      <c r="J15" s="43"/>
      <c r="K15" s="54">
        <v>1</v>
      </c>
      <c r="L15" s="66" t="s">
        <v>525</v>
      </c>
      <c r="M15" s="66">
        <v>6.12</v>
      </c>
      <c r="N15" s="66">
        <v>850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104</v>
      </c>
      <c r="C16" s="191"/>
      <c r="D16" s="192"/>
      <c r="E16" s="170" t="s">
        <v>105</v>
      </c>
      <c r="F16" s="193"/>
      <c r="G16" s="193"/>
      <c r="H16" s="194"/>
      <c r="I16" s="42" t="s">
        <v>38</v>
      </c>
      <c r="J16" s="43"/>
      <c r="K16" s="54">
        <v>1</v>
      </c>
      <c r="L16" s="66" t="s">
        <v>525</v>
      </c>
      <c r="M16" s="66">
        <v>6.46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105</v>
      </c>
      <c r="C17" s="191"/>
      <c r="D17" s="192"/>
      <c r="E17" s="170" t="s">
        <v>106</v>
      </c>
      <c r="F17" s="193"/>
      <c r="G17" s="193"/>
      <c r="H17" s="194"/>
      <c r="I17" s="42" t="s">
        <v>38</v>
      </c>
      <c r="J17" s="43"/>
      <c r="K17" s="54">
        <v>1</v>
      </c>
      <c r="L17" s="66" t="s">
        <v>525</v>
      </c>
      <c r="M17" s="66">
        <v>6.59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106</v>
      </c>
      <c r="C18" s="191"/>
      <c r="D18" s="192"/>
      <c r="E18" s="170" t="s">
        <v>107</v>
      </c>
      <c r="F18" s="193"/>
      <c r="G18" s="193"/>
      <c r="H18" s="194"/>
      <c r="I18" s="42" t="s">
        <v>38</v>
      </c>
      <c r="J18" s="43"/>
      <c r="K18" s="54">
        <v>4</v>
      </c>
      <c r="L18" s="66">
        <v>6.73</v>
      </c>
      <c r="M18" s="66">
        <v>26.91</v>
      </c>
      <c r="N18" s="66">
        <v>1176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107</v>
      </c>
      <c r="C19" s="145"/>
      <c r="D19" s="146"/>
      <c r="E19" s="147" t="s">
        <v>108</v>
      </c>
      <c r="F19" s="148"/>
      <c r="G19" s="148"/>
      <c r="H19" s="149"/>
      <c r="I19" s="42" t="s">
        <v>38</v>
      </c>
      <c r="J19" s="43"/>
      <c r="K19" s="54">
        <v>1</v>
      </c>
      <c r="L19" s="66" t="s">
        <v>525</v>
      </c>
      <c r="M19" s="80">
        <v>6.9</v>
      </c>
      <c r="N19" s="81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108</v>
      </c>
      <c r="C20" s="145"/>
      <c r="D20" s="146"/>
      <c r="E20" s="147" t="s">
        <v>109</v>
      </c>
      <c r="F20" s="156"/>
      <c r="G20" s="156"/>
      <c r="H20" s="157"/>
      <c r="I20" s="42" t="s">
        <v>38</v>
      </c>
      <c r="J20" s="43"/>
      <c r="K20" s="54">
        <v>1</v>
      </c>
      <c r="L20" s="66" t="s">
        <v>525</v>
      </c>
      <c r="M20" s="165">
        <v>7</v>
      </c>
      <c r="N20" s="1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109</v>
      </c>
      <c r="C21" s="158"/>
      <c r="D21" s="158"/>
      <c r="E21" s="147" t="s">
        <v>110</v>
      </c>
      <c r="F21" s="156"/>
      <c r="G21" s="156"/>
      <c r="H21" s="157"/>
      <c r="I21" s="42" t="s">
        <v>38</v>
      </c>
      <c r="J21" s="43"/>
      <c r="K21" s="54">
        <v>3</v>
      </c>
      <c r="L21" s="66">
        <v>7.27</v>
      </c>
      <c r="M21" s="173">
        <v>21.8</v>
      </c>
      <c r="N21" s="173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88">
        <v>110</v>
      </c>
      <c r="C22" s="169"/>
      <c r="D22" s="169"/>
      <c r="E22" s="170" t="s">
        <v>111</v>
      </c>
      <c r="F22" s="171"/>
      <c r="G22" s="171"/>
      <c r="H22" s="172"/>
      <c r="I22" s="167">
        <v>796</v>
      </c>
      <c r="J22" s="167"/>
      <c r="K22" s="91">
        <v>10</v>
      </c>
      <c r="L22" s="92">
        <v>7.4</v>
      </c>
      <c r="M22" s="168">
        <v>74.010000000000005</v>
      </c>
      <c r="N22" s="168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111</v>
      </c>
      <c r="C23" s="145"/>
      <c r="D23" s="146"/>
      <c r="E23" s="147" t="s">
        <v>112</v>
      </c>
      <c r="F23" s="148"/>
      <c r="G23" s="148"/>
      <c r="H23" s="149"/>
      <c r="I23" s="73">
        <v>796</v>
      </c>
      <c r="J23" s="74"/>
      <c r="K23" s="54">
        <v>1</v>
      </c>
      <c r="L23" s="66" t="s">
        <v>525</v>
      </c>
      <c r="M23" s="80">
        <v>7.54</v>
      </c>
      <c r="N23" s="81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112</v>
      </c>
      <c r="C24" s="159"/>
      <c r="D24" s="160"/>
      <c r="E24" s="161" t="s">
        <v>113</v>
      </c>
      <c r="F24" s="162"/>
      <c r="G24" s="162"/>
      <c r="H24" s="163"/>
      <c r="I24" s="94">
        <v>796</v>
      </c>
      <c r="J24" s="96"/>
      <c r="K24" s="55">
        <v>1</v>
      </c>
      <c r="L24" s="79" t="s">
        <v>525</v>
      </c>
      <c r="M24" s="79">
        <v>7.94</v>
      </c>
      <c r="N24" s="66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07">
        <f>M9+M10+M11+M12+M13+M14+M15+M16+M17+M18+M19+M20+M21+M22+M23+M24</f>
        <v>250.93000000000004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M20:N20"/>
    <mergeCell ref="M21:N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  <mergeCell ref="I22:J22"/>
    <mergeCell ref="M22:N22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31" sqref="M3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113</v>
      </c>
      <c r="C9" s="145"/>
      <c r="D9" s="146"/>
      <c r="E9" s="147" t="s">
        <v>114</v>
      </c>
      <c r="F9" s="156"/>
      <c r="G9" s="156"/>
      <c r="H9" s="157"/>
      <c r="I9" s="42" t="s">
        <v>38</v>
      </c>
      <c r="J9" s="43"/>
      <c r="K9" s="54">
        <v>4</v>
      </c>
      <c r="L9" s="66">
        <v>8.07</v>
      </c>
      <c r="M9" s="80">
        <v>32.299999999999997</v>
      </c>
      <c r="N9" s="66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114</v>
      </c>
      <c r="C10" s="145"/>
      <c r="D10" s="146"/>
      <c r="E10" s="147" t="s">
        <v>115</v>
      </c>
      <c r="F10" s="156"/>
      <c r="G10" s="156"/>
      <c r="H10" s="157"/>
      <c r="I10" s="42">
        <v>796</v>
      </c>
      <c r="J10" s="43">
        <v>796</v>
      </c>
      <c r="K10" s="54">
        <v>1</v>
      </c>
      <c r="L10" s="66" t="s">
        <v>525</v>
      </c>
      <c r="M10" s="80">
        <v>8.5399999999999991</v>
      </c>
      <c r="N10" s="66">
        <v>11.5</v>
      </c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115</v>
      </c>
      <c r="C11" s="145"/>
      <c r="D11" s="146"/>
      <c r="E11" s="147" t="s">
        <v>116</v>
      </c>
      <c r="F11" s="156"/>
      <c r="G11" s="156"/>
      <c r="H11" s="157"/>
      <c r="I11" s="42">
        <v>796</v>
      </c>
      <c r="J11" s="43"/>
      <c r="K11" s="54">
        <v>5</v>
      </c>
      <c r="L11" s="66">
        <v>8.75</v>
      </c>
      <c r="M11" s="80">
        <v>43.74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116</v>
      </c>
      <c r="C12" s="145"/>
      <c r="D12" s="146"/>
      <c r="E12" s="147" t="s">
        <v>117</v>
      </c>
      <c r="F12" s="156"/>
      <c r="G12" s="156"/>
      <c r="H12" s="157"/>
      <c r="I12" s="42">
        <v>796</v>
      </c>
      <c r="J12" s="43">
        <v>796</v>
      </c>
      <c r="K12" s="54">
        <v>1</v>
      </c>
      <c r="L12" s="66" t="s">
        <v>525</v>
      </c>
      <c r="M12" s="80">
        <v>8.94</v>
      </c>
      <c r="N12" s="66">
        <v>1170</v>
      </c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117</v>
      </c>
      <c r="C13" s="145"/>
      <c r="D13" s="146"/>
      <c r="E13" s="147" t="s">
        <v>118</v>
      </c>
      <c r="F13" s="156"/>
      <c r="G13" s="156"/>
      <c r="H13" s="157"/>
      <c r="I13" s="42" t="s">
        <v>38</v>
      </c>
      <c r="J13" s="43"/>
      <c r="K13" s="54">
        <v>3</v>
      </c>
      <c r="L13" s="66">
        <v>9.15</v>
      </c>
      <c r="M13" s="80">
        <v>27.45</v>
      </c>
      <c r="N13" s="66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118</v>
      </c>
      <c r="C14" s="145"/>
      <c r="D14" s="146"/>
      <c r="E14" s="147" t="s">
        <v>119</v>
      </c>
      <c r="F14" s="156"/>
      <c r="G14" s="156"/>
      <c r="H14" s="157"/>
      <c r="I14" s="42">
        <v>796</v>
      </c>
      <c r="J14" s="43"/>
      <c r="K14" s="54">
        <v>4</v>
      </c>
      <c r="L14" s="66">
        <v>10.36</v>
      </c>
      <c r="M14" s="80">
        <v>41.44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119</v>
      </c>
      <c r="C15" s="145"/>
      <c r="D15" s="146"/>
      <c r="E15" s="147" t="s">
        <v>120</v>
      </c>
      <c r="F15" s="156"/>
      <c r="G15" s="156"/>
      <c r="H15" s="157"/>
      <c r="I15" s="42" t="s">
        <v>38</v>
      </c>
      <c r="J15" s="43"/>
      <c r="K15" s="54">
        <v>1</v>
      </c>
      <c r="L15" s="66" t="s">
        <v>525</v>
      </c>
      <c r="M15" s="80">
        <v>10.5</v>
      </c>
      <c r="N15" s="66">
        <v>850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120</v>
      </c>
      <c r="C16" s="145"/>
      <c r="D16" s="146"/>
      <c r="E16" s="147" t="s">
        <v>121</v>
      </c>
      <c r="F16" s="156"/>
      <c r="G16" s="156"/>
      <c r="H16" s="157"/>
      <c r="I16" s="42" t="s">
        <v>38</v>
      </c>
      <c r="J16" s="43"/>
      <c r="K16" s="54">
        <v>1</v>
      </c>
      <c r="L16" s="66" t="s">
        <v>525</v>
      </c>
      <c r="M16" s="80">
        <v>11.03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121</v>
      </c>
      <c r="C17" s="145"/>
      <c r="D17" s="146"/>
      <c r="E17" s="147" t="s">
        <v>122</v>
      </c>
      <c r="F17" s="156"/>
      <c r="G17" s="156"/>
      <c r="H17" s="157"/>
      <c r="I17" s="42" t="s">
        <v>38</v>
      </c>
      <c r="J17" s="43"/>
      <c r="K17" s="54">
        <v>1</v>
      </c>
      <c r="L17" s="66" t="s">
        <v>525</v>
      </c>
      <c r="M17" s="80">
        <v>11.28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122</v>
      </c>
      <c r="C18" s="145"/>
      <c r="D18" s="146"/>
      <c r="E18" s="147" t="s">
        <v>123</v>
      </c>
      <c r="F18" s="156"/>
      <c r="G18" s="156"/>
      <c r="H18" s="157"/>
      <c r="I18" s="42" t="s">
        <v>38</v>
      </c>
      <c r="J18" s="43"/>
      <c r="K18" s="54">
        <v>1</v>
      </c>
      <c r="L18" s="66" t="s">
        <v>525</v>
      </c>
      <c r="M18" s="80">
        <v>11.64</v>
      </c>
      <c r="N18" s="66">
        <v>1176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123</v>
      </c>
      <c r="C19" s="145"/>
      <c r="D19" s="146"/>
      <c r="E19" s="147" t="s">
        <v>124</v>
      </c>
      <c r="F19" s="148"/>
      <c r="G19" s="148"/>
      <c r="H19" s="149"/>
      <c r="I19" s="42" t="s">
        <v>38</v>
      </c>
      <c r="J19" s="43"/>
      <c r="K19" s="54">
        <v>1</v>
      </c>
      <c r="L19" s="66" t="s">
        <v>525</v>
      </c>
      <c r="M19" s="80">
        <v>11.84</v>
      </c>
      <c r="N19" s="81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124</v>
      </c>
      <c r="C20" s="145"/>
      <c r="D20" s="146"/>
      <c r="E20" s="147" t="s">
        <v>125</v>
      </c>
      <c r="F20" s="156"/>
      <c r="G20" s="156"/>
      <c r="H20" s="157"/>
      <c r="I20" s="42" t="s">
        <v>38</v>
      </c>
      <c r="J20" s="43"/>
      <c r="K20" s="54">
        <v>4</v>
      </c>
      <c r="L20" s="66">
        <v>11.98</v>
      </c>
      <c r="M20" s="165">
        <v>47.9</v>
      </c>
      <c r="N20" s="1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125</v>
      </c>
      <c r="C21" s="158"/>
      <c r="D21" s="158"/>
      <c r="E21" s="147" t="s">
        <v>126</v>
      </c>
      <c r="F21" s="156"/>
      <c r="G21" s="156"/>
      <c r="H21" s="157"/>
      <c r="I21" s="42" t="s">
        <v>38</v>
      </c>
      <c r="J21" s="43"/>
      <c r="K21" s="54">
        <v>1</v>
      </c>
      <c r="L21" s="66" t="s">
        <v>525</v>
      </c>
      <c r="M21" s="173">
        <v>12.38</v>
      </c>
      <c r="N21" s="173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88">
        <v>126</v>
      </c>
      <c r="C22" s="169"/>
      <c r="D22" s="169"/>
      <c r="E22" s="170" t="s">
        <v>127</v>
      </c>
      <c r="F22" s="171"/>
      <c r="G22" s="171"/>
      <c r="H22" s="172"/>
      <c r="I22" s="167">
        <v>796</v>
      </c>
      <c r="J22" s="167"/>
      <c r="K22" s="91">
        <v>2</v>
      </c>
      <c r="L22" s="92">
        <v>12.92</v>
      </c>
      <c r="M22" s="168">
        <v>25.84</v>
      </c>
      <c r="N22" s="168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127</v>
      </c>
      <c r="C23" s="145"/>
      <c r="D23" s="146"/>
      <c r="E23" s="147" t="s">
        <v>585</v>
      </c>
      <c r="F23" s="148"/>
      <c r="G23" s="148"/>
      <c r="H23" s="149"/>
      <c r="I23" s="73">
        <v>796</v>
      </c>
      <c r="J23" s="74"/>
      <c r="K23" s="54">
        <v>2</v>
      </c>
      <c r="L23" s="66">
        <v>13.05</v>
      </c>
      <c r="M23" s="80">
        <f>K23*L23</f>
        <v>26.1</v>
      </c>
      <c r="N23" s="81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128</v>
      </c>
      <c r="C24" s="159"/>
      <c r="D24" s="160"/>
      <c r="E24" s="161" t="s">
        <v>128</v>
      </c>
      <c r="F24" s="162"/>
      <c r="G24" s="162"/>
      <c r="H24" s="163"/>
      <c r="I24" s="94">
        <v>796</v>
      </c>
      <c r="J24" s="96"/>
      <c r="K24" s="55">
        <v>1</v>
      </c>
      <c r="L24" s="79" t="s">
        <v>525</v>
      </c>
      <c r="M24" s="79">
        <v>13.42</v>
      </c>
      <c r="N24" s="66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07">
        <f>M9+M10+M11+M12+M13+M14+M15+M16+M17+M18+M19+M20+M21+M22+M23+M24</f>
        <v>344.34000000000003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M20:N20"/>
    <mergeCell ref="M21:N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  <mergeCell ref="I22:J22"/>
    <mergeCell ref="M22:N22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21" sqref="M21:N2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129</v>
      </c>
      <c r="C9" s="145"/>
      <c r="D9" s="146"/>
      <c r="E9" s="147" t="s">
        <v>129</v>
      </c>
      <c r="F9" s="148"/>
      <c r="G9" s="148"/>
      <c r="H9" s="149"/>
      <c r="I9" s="42" t="s">
        <v>38</v>
      </c>
      <c r="J9" s="43"/>
      <c r="K9" s="54">
        <v>4</v>
      </c>
      <c r="L9" s="66">
        <v>13.46</v>
      </c>
      <c r="M9" s="66">
        <v>53.82</v>
      </c>
      <c r="N9" s="66">
        <v>53.82</v>
      </c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130</v>
      </c>
      <c r="C10" s="145"/>
      <c r="D10" s="146"/>
      <c r="E10" s="147" t="s">
        <v>130</v>
      </c>
      <c r="F10" s="156"/>
      <c r="G10" s="156"/>
      <c r="H10" s="157"/>
      <c r="I10" s="73">
        <v>796</v>
      </c>
      <c r="J10" s="82">
        <v>796</v>
      </c>
      <c r="K10" s="54">
        <v>2</v>
      </c>
      <c r="L10" s="66">
        <v>17.489999999999998</v>
      </c>
      <c r="M10" s="66">
        <v>34.99</v>
      </c>
      <c r="N10" s="66">
        <v>34.99</v>
      </c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131</v>
      </c>
      <c r="C11" s="145"/>
      <c r="D11" s="146"/>
      <c r="E11" s="147" t="s">
        <v>131</v>
      </c>
      <c r="F11" s="148"/>
      <c r="G11" s="148"/>
      <c r="H11" s="149"/>
      <c r="I11" s="73">
        <v>796</v>
      </c>
      <c r="J11" s="82"/>
      <c r="K11" s="54">
        <v>4</v>
      </c>
      <c r="L11" s="66">
        <v>14</v>
      </c>
      <c r="M11" s="66">
        <f>K11*L11</f>
        <v>56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133</v>
      </c>
      <c r="C12" s="145"/>
      <c r="D12" s="146"/>
      <c r="E12" s="147" t="s">
        <v>132</v>
      </c>
      <c r="F12" s="156"/>
      <c r="G12" s="156"/>
      <c r="H12" s="157"/>
      <c r="I12" s="42" t="s">
        <v>38</v>
      </c>
      <c r="J12" s="43"/>
      <c r="K12" s="54">
        <v>11</v>
      </c>
      <c r="L12" s="66">
        <v>14.13</v>
      </c>
      <c r="M12" s="80">
        <v>155.41999999999999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134</v>
      </c>
      <c r="C13" s="145"/>
      <c r="D13" s="146"/>
      <c r="E13" s="147" t="s">
        <v>133</v>
      </c>
      <c r="F13" s="156"/>
      <c r="G13" s="156"/>
      <c r="H13" s="157"/>
      <c r="I13" s="42">
        <v>796</v>
      </c>
      <c r="J13" s="43"/>
      <c r="K13" s="54">
        <v>2</v>
      </c>
      <c r="L13" s="66">
        <v>14.62</v>
      </c>
      <c r="M13" s="80">
        <v>29.24</v>
      </c>
      <c r="N13" s="66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135</v>
      </c>
      <c r="C14" s="145"/>
      <c r="D14" s="146"/>
      <c r="E14" s="147" t="s">
        <v>134</v>
      </c>
      <c r="F14" s="156"/>
      <c r="G14" s="156"/>
      <c r="H14" s="157"/>
      <c r="I14" s="42" t="s">
        <v>38</v>
      </c>
      <c r="J14" s="43"/>
      <c r="K14" s="54">
        <v>4</v>
      </c>
      <c r="L14" s="66">
        <v>14.67</v>
      </c>
      <c r="M14" s="80">
        <v>58.67</v>
      </c>
      <c r="N14" s="66">
        <v>850</v>
      </c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136</v>
      </c>
      <c r="C15" s="145"/>
      <c r="D15" s="146"/>
      <c r="E15" s="147" t="s">
        <v>135</v>
      </c>
      <c r="F15" s="156"/>
      <c r="G15" s="156"/>
      <c r="H15" s="157"/>
      <c r="I15" s="42" t="s">
        <v>38</v>
      </c>
      <c r="J15" s="43"/>
      <c r="K15" s="54">
        <v>1</v>
      </c>
      <c r="L15" s="66" t="s">
        <v>525</v>
      </c>
      <c r="M15" s="80">
        <v>14.8</v>
      </c>
      <c r="N15" s="66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137</v>
      </c>
      <c r="C16" s="145"/>
      <c r="D16" s="146"/>
      <c r="E16" s="147" t="s">
        <v>136</v>
      </c>
      <c r="F16" s="156"/>
      <c r="G16" s="156"/>
      <c r="H16" s="157"/>
      <c r="I16" s="42" t="s">
        <v>38</v>
      </c>
      <c r="J16" s="43"/>
      <c r="K16" s="54">
        <v>4</v>
      </c>
      <c r="L16" s="66">
        <v>14.94</v>
      </c>
      <c r="M16" s="80">
        <v>59.74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138</v>
      </c>
      <c r="C17" s="145"/>
      <c r="D17" s="146"/>
      <c r="E17" s="147" t="s">
        <v>137</v>
      </c>
      <c r="F17" s="148"/>
      <c r="G17" s="148"/>
      <c r="H17" s="149"/>
      <c r="I17" s="42" t="s">
        <v>38</v>
      </c>
      <c r="J17" s="43"/>
      <c r="K17" s="54">
        <v>2</v>
      </c>
      <c r="L17" s="66">
        <v>14.95</v>
      </c>
      <c r="M17" s="66">
        <v>29.9</v>
      </c>
      <c r="N17" s="66">
        <v>1176</v>
      </c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139</v>
      </c>
      <c r="C18" s="145"/>
      <c r="D18" s="146"/>
      <c r="E18" s="147" t="s">
        <v>138</v>
      </c>
      <c r="F18" s="148"/>
      <c r="G18" s="148"/>
      <c r="H18" s="149"/>
      <c r="I18" s="42" t="s">
        <v>38</v>
      </c>
      <c r="J18" s="43"/>
      <c r="K18" s="54">
        <v>3</v>
      </c>
      <c r="L18" s="66">
        <v>15.07</v>
      </c>
      <c r="M18" s="80">
        <v>45.21</v>
      </c>
      <c r="N18" s="81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140</v>
      </c>
      <c r="C19" s="145"/>
      <c r="D19" s="146"/>
      <c r="E19" s="147" t="s">
        <v>139</v>
      </c>
      <c r="F19" s="156"/>
      <c r="G19" s="156"/>
      <c r="H19" s="157"/>
      <c r="I19" s="42" t="s">
        <v>38</v>
      </c>
      <c r="J19" s="43"/>
      <c r="K19" s="54">
        <v>5</v>
      </c>
      <c r="L19" s="66">
        <v>15.48</v>
      </c>
      <c r="M19" s="165">
        <v>77.38</v>
      </c>
      <c r="N19" s="1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141</v>
      </c>
      <c r="C20" s="158"/>
      <c r="D20" s="158"/>
      <c r="E20" s="147" t="s">
        <v>140</v>
      </c>
      <c r="F20" s="156"/>
      <c r="G20" s="156"/>
      <c r="H20" s="157"/>
      <c r="I20" s="42" t="s">
        <v>38</v>
      </c>
      <c r="J20" s="43"/>
      <c r="K20" s="54">
        <v>4</v>
      </c>
      <c r="L20" s="66">
        <v>15.88</v>
      </c>
      <c r="M20" s="173">
        <f>K20*L20</f>
        <v>63.52</v>
      </c>
      <c r="N20" s="173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88">
        <v>142</v>
      </c>
      <c r="C21" s="169"/>
      <c r="D21" s="169"/>
      <c r="E21" s="170" t="s">
        <v>141</v>
      </c>
      <c r="F21" s="171"/>
      <c r="G21" s="171"/>
      <c r="H21" s="172"/>
      <c r="I21" s="167">
        <v>796</v>
      </c>
      <c r="J21" s="167"/>
      <c r="K21" s="91">
        <v>1</v>
      </c>
      <c r="L21" s="92" t="s">
        <v>525</v>
      </c>
      <c r="M21" s="168">
        <v>16.010000000000002</v>
      </c>
      <c r="N21" s="168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143</v>
      </c>
      <c r="C22" s="145"/>
      <c r="D22" s="146"/>
      <c r="E22" s="147" t="s">
        <v>142</v>
      </c>
      <c r="F22" s="148"/>
      <c r="G22" s="148"/>
      <c r="H22" s="149"/>
      <c r="I22" s="73">
        <v>796</v>
      </c>
      <c r="J22" s="74"/>
      <c r="K22" s="54">
        <v>1</v>
      </c>
      <c r="L22" s="66" t="s">
        <v>525</v>
      </c>
      <c r="M22" s="80">
        <v>16.350000000000001</v>
      </c>
      <c r="N22" s="81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144</v>
      </c>
      <c r="C23" s="145"/>
      <c r="D23" s="146"/>
      <c r="E23" s="147" t="s">
        <v>143</v>
      </c>
      <c r="F23" s="148"/>
      <c r="G23" s="148"/>
      <c r="H23" s="149"/>
      <c r="I23" s="73">
        <v>796</v>
      </c>
      <c r="J23" s="82"/>
      <c r="K23" s="54">
        <v>4</v>
      </c>
      <c r="L23" s="66">
        <v>16.690000000000001</v>
      </c>
      <c r="M23" s="66">
        <v>66.739999999999995</v>
      </c>
      <c r="N23" s="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145</v>
      </c>
      <c r="C24" s="159"/>
      <c r="D24" s="160"/>
      <c r="E24" s="161" t="s">
        <v>144</v>
      </c>
      <c r="F24" s="162"/>
      <c r="G24" s="162"/>
      <c r="H24" s="163"/>
      <c r="I24" s="45" t="s">
        <v>38</v>
      </c>
      <c r="J24" s="93"/>
      <c r="K24" s="55">
        <v>2</v>
      </c>
      <c r="L24" s="79">
        <v>16.95</v>
      </c>
      <c r="M24" s="79">
        <v>33.909999999999997</v>
      </c>
      <c r="N24" s="66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07">
        <f>M9+M10+M11+M12+M13+M14+M15+M16+M17+M18+M19+M20+M21+M22+M23+M24</f>
        <v>811.7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M19:N19"/>
    <mergeCell ref="C20:D20"/>
    <mergeCell ref="E20:H20"/>
    <mergeCell ref="P20:Q20"/>
    <mergeCell ref="C21:D21"/>
    <mergeCell ref="E21:H21"/>
    <mergeCell ref="P21:Q21"/>
    <mergeCell ref="M20:N20"/>
    <mergeCell ref="I21:J21"/>
    <mergeCell ref="M21:N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Y22" sqref="Y2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146</v>
      </c>
      <c r="C9" s="145"/>
      <c r="D9" s="146"/>
      <c r="E9" s="147" t="s">
        <v>145</v>
      </c>
      <c r="F9" s="148"/>
      <c r="G9" s="148"/>
      <c r="H9" s="149"/>
      <c r="I9" s="42">
        <v>796</v>
      </c>
      <c r="J9" s="43">
        <v>796</v>
      </c>
      <c r="K9" s="54">
        <v>1</v>
      </c>
      <c r="L9" s="66" t="s">
        <v>525</v>
      </c>
      <c r="M9" s="80">
        <v>17.489999999999998</v>
      </c>
      <c r="N9" s="66">
        <v>11.5</v>
      </c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147</v>
      </c>
      <c r="C10" s="145"/>
      <c r="D10" s="146"/>
      <c r="E10" s="147" t="s">
        <v>146</v>
      </c>
      <c r="F10" s="148"/>
      <c r="G10" s="148"/>
      <c r="H10" s="149"/>
      <c r="I10" s="42">
        <v>796</v>
      </c>
      <c r="J10" s="43"/>
      <c r="K10" s="54">
        <v>1</v>
      </c>
      <c r="L10" s="66" t="s">
        <v>525</v>
      </c>
      <c r="M10" s="80">
        <v>17.899999999999999</v>
      </c>
      <c r="N10" s="66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148</v>
      </c>
      <c r="C11" s="145"/>
      <c r="D11" s="146"/>
      <c r="E11" s="147" t="s">
        <v>147</v>
      </c>
      <c r="F11" s="148"/>
      <c r="G11" s="148"/>
      <c r="H11" s="149"/>
      <c r="I11" s="42">
        <v>796</v>
      </c>
      <c r="J11" s="43">
        <v>796</v>
      </c>
      <c r="K11" s="54">
        <v>9</v>
      </c>
      <c r="L11" s="66">
        <v>18.43</v>
      </c>
      <c r="M11" s="80">
        <v>165.92</v>
      </c>
      <c r="N11" s="66">
        <v>1170</v>
      </c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149</v>
      </c>
      <c r="C12" s="145"/>
      <c r="D12" s="146"/>
      <c r="E12" s="147" t="s">
        <v>148</v>
      </c>
      <c r="F12" s="148"/>
      <c r="G12" s="148"/>
      <c r="H12" s="149"/>
      <c r="I12" s="42" t="s">
        <v>38</v>
      </c>
      <c r="J12" s="43"/>
      <c r="K12" s="54">
        <v>5</v>
      </c>
      <c r="L12" s="66">
        <v>18.45</v>
      </c>
      <c r="M12" s="80">
        <v>92.28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150</v>
      </c>
      <c r="C13" s="145"/>
      <c r="D13" s="146"/>
      <c r="E13" s="147" t="s">
        <v>149</v>
      </c>
      <c r="F13" s="148"/>
      <c r="G13" s="148"/>
      <c r="H13" s="149"/>
      <c r="I13" s="42">
        <v>796</v>
      </c>
      <c r="J13" s="43"/>
      <c r="K13" s="54">
        <v>1</v>
      </c>
      <c r="L13" s="66" t="s">
        <v>525</v>
      </c>
      <c r="M13" s="80">
        <v>18.7</v>
      </c>
      <c r="N13" s="66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151</v>
      </c>
      <c r="C14" s="145"/>
      <c r="D14" s="146"/>
      <c r="E14" s="147" t="s">
        <v>150</v>
      </c>
      <c r="F14" s="148"/>
      <c r="G14" s="148"/>
      <c r="H14" s="149"/>
      <c r="I14" s="42" t="s">
        <v>38</v>
      </c>
      <c r="J14" s="43"/>
      <c r="K14" s="54">
        <v>2</v>
      </c>
      <c r="L14" s="66">
        <v>18.84</v>
      </c>
      <c r="M14" s="80">
        <v>37.68</v>
      </c>
      <c r="N14" s="66">
        <v>850</v>
      </c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152</v>
      </c>
      <c r="C15" s="145"/>
      <c r="D15" s="146"/>
      <c r="E15" s="147" t="s">
        <v>151</v>
      </c>
      <c r="F15" s="148"/>
      <c r="G15" s="148"/>
      <c r="H15" s="149"/>
      <c r="I15" s="42" t="s">
        <v>38</v>
      </c>
      <c r="J15" s="43"/>
      <c r="K15" s="54">
        <v>2</v>
      </c>
      <c r="L15" s="66">
        <v>18.97</v>
      </c>
      <c r="M15" s="80">
        <v>37.950000000000003</v>
      </c>
      <c r="N15" s="66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153</v>
      </c>
      <c r="C16" s="145"/>
      <c r="D16" s="146"/>
      <c r="E16" s="147" t="s">
        <v>152</v>
      </c>
      <c r="F16" s="148"/>
      <c r="G16" s="148"/>
      <c r="H16" s="149"/>
      <c r="I16" s="42" t="s">
        <v>38</v>
      </c>
      <c r="J16" s="43"/>
      <c r="K16" s="54">
        <v>2</v>
      </c>
      <c r="L16" s="66">
        <v>19.510000000000002</v>
      </c>
      <c r="M16" s="80">
        <v>39.020000000000003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154</v>
      </c>
      <c r="C17" s="145"/>
      <c r="D17" s="146"/>
      <c r="E17" s="147" t="s">
        <v>153</v>
      </c>
      <c r="F17" s="148"/>
      <c r="G17" s="148"/>
      <c r="H17" s="149"/>
      <c r="I17" s="42" t="s">
        <v>38</v>
      </c>
      <c r="J17" s="43"/>
      <c r="K17" s="54">
        <v>3</v>
      </c>
      <c r="L17" s="66">
        <v>20.18</v>
      </c>
      <c r="M17" s="66">
        <v>60.55</v>
      </c>
      <c r="N17" s="66">
        <v>1176</v>
      </c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155</v>
      </c>
      <c r="C18" s="145"/>
      <c r="D18" s="146"/>
      <c r="E18" s="147" t="s">
        <v>154</v>
      </c>
      <c r="F18" s="148"/>
      <c r="G18" s="148"/>
      <c r="H18" s="149"/>
      <c r="I18" s="42" t="s">
        <v>38</v>
      </c>
      <c r="J18" s="43"/>
      <c r="K18" s="54">
        <v>2</v>
      </c>
      <c r="L18" s="66">
        <v>20.86</v>
      </c>
      <c r="M18" s="80">
        <v>41.71</v>
      </c>
      <c r="N18" s="81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156</v>
      </c>
      <c r="C19" s="145"/>
      <c r="D19" s="146"/>
      <c r="E19" s="147" t="s">
        <v>155</v>
      </c>
      <c r="F19" s="156"/>
      <c r="G19" s="156"/>
      <c r="H19" s="157"/>
      <c r="I19" s="42" t="s">
        <v>38</v>
      </c>
      <c r="J19" s="43"/>
      <c r="K19" s="54">
        <v>2</v>
      </c>
      <c r="L19" s="66">
        <v>21.13</v>
      </c>
      <c r="M19" s="165">
        <v>42.25</v>
      </c>
      <c r="N19" s="1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157</v>
      </c>
      <c r="C20" s="158"/>
      <c r="D20" s="158"/>
      <c r="E20" s="147" t="s">
        <v>156</v>
      </c>
      <c r="F20" s="156"/>
      <c r="G20" s="156"/>
      <c r="H20" s="157"/>
      <c r="I20" s="42" t="s">
        <v>38</v>
      </c>
      <c r="J20" s="43"/>
      <c r="K20" s="54">
        <v>12</v>
      </c>
      <c r="L20" s="66">
        <v>21.4</v>
      </c>
      <c r="M20" s="173">
        <v>256.75</v>
      </c>
      <c r="N20" s="173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88">
        <v>158</v>
      </c>
      <c r="C21" s="169"/>
      <c r="D21" s="169"/>
      <c r="E21" s="170" t="s">
        <v>157</v>
      </c>
      <c r="F21" s="171"/>
      <c r="G21" s="171"/>
      <c r="H21" s="172"/>
      <c r="I21" s="167">
        <v>796</v>
      </c>
      <c r="J21" s="167"/>
      <c r="K21" s="91">
        <v>1</v>
      </c>
      <c r="L21" s="92" t="s">
        <v>525</v>
      </c>
      <c r="M21" s="168">
        <v>21.8</v>
      </c>
      <c r="N21" s="168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159</v>
      </c>
      <c r="C22" s="145"/>
      <c r="D22" s="146"/>
      <c r="E22" s="147" t="s">
        <v>158</v>
      </c>
      <c r="F22" s="148"/>
      <c r="G22" s="148"/>
      <c r="H22" s="149"/>
      <c r="I22" s="73">
        <v>796</v>
      </c>
      <c r="J22" s="74"/>
      <c r="K22" s="54">
        <v>1</v>
      </c>
      <c r="L22" s="92" t="s">
        <v>525</v>
      </c>
      <c r="M22" s="80">
        <v>22.44</v>
      </c>
      <c r="N22" s="81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160</v>
      </c>
      <c r="C23" s="145"/>
      <c r="D23" s="146"/>
      <c r="E23" s="147" t="s">
        <v>159</v>
      </c>
      <c r="F23" s="148"/>
      <c r="G23" s="148"/>
      <c r="H23" s="149"/>
      <c r="I23" s="73">
        <v>796</v>
      </c>
      <c r="J23" s="82"/>
      <c r="K23" s="54">
        <v>4</v>
      </c>
      <c r="L23" s="66">
        <v>22.88</v>
      </c>
      <c r="M23" s="66">
        <v>91.5</v>
      </c>
      <c r="N23" s="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161</v>
      </c>
      <c r="C24" s="159"/>
      <c r="D24" s="160"/>
      <c r="E24" s="161" t="s">
        <v>160</v>
      </c>
      <c r="F24" s="162"/>
      <c r="G24" s="162"/>
      <c r="H24" s="163"/>
      <c r="I24" s="45" t="s">
        <v>38</v>
      </c>
      <c r="J24" s="93"/>
      <c r="K24" s="55">
        <v>1</v>
      </c>
      <c r="L24" s="79" t="s">
        <v>525</v>
      </c>
      <c r="M24" s="79">
        <v>23.01</v>
      </c>
      <c r="N24" s="66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07">
        <f>M9+M10+M11+M12+M13+M14+M15+M16+M17+M18+M19+M20+M21+M22+M23+M24</f>
        <v>986.95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M19:N19"/>
    <mergeCell ref="C20:D20"/>
    <mergeCell ref="E20:H20"/>
    <mergeCell ref="P20:Q20"/>
    <mergeCell ref="C21:D21"/>
    <mergeCell ref="E21:H21"/>
    <mergeCell ref="P21:Q21"/>
    <mergeCell ref="M20:N20"/>
    <mergeCell ref="I21:J21"/>
    <mergeCell ref="M21:N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="85" zoomScaleNormal="100" zoomScaleSheetLayoutView="90" zoomScalePageLayoutView="85" workbookViewId="0">
      <selection activeCell="M18" sqref="M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162</v>
      </c>
      <c r="C9" s="145"/>
      <c r="D9" s="146"/>
      <c r="E9" s="147" t="s">
        <v>161</v>
      </c>
      <c r="F9" s="148"/>
      <c r="G9" s="148"/>
      <c r="H9" s="149"/>
      <c r="I9" s="73">
        <v>796</v>
      </c>
      <c r="J9" s="82">
        <v>796</v>
      </c>
      <c r="K9" s="54">
        <v>1</v>
      </c>
      <c r="L9" s="66" t="s">
        <v>525</v>
      </c>
      <c r="M9" s="66">
        <v>23.82</v>
      </c>
      <c r="N9" s="66">
        <v>23.82</v>
      </c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163</v>
      </c>
      <c r="C10" s="145"/>
      <c r="D10" s="146"/>
      <c r="E10" s="147" t="s">
        <v>162</v>
      </c>
      <c r="F10" s="148"/>
      <c r="G10" s="148"/>
      <c r="H10" s="149"/>
      <c r="I10" s="73">
        <v>796</v>
      </c>
      <c r="J10" s="82"/>
      <c r="K10" s="54">
        <v>1</v>
      </c>
      <c r="L10" s="66" t="s">
        <v>525</v>
      </c>
      <c r="M10" s="66">
        <v>23.94</v>
      </c>
      <c r="N10" s="66">
        <v>23.94</v>
      </c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164</v>
      </c>
      <c r="C11" s="145"/>
      <c r="D11" s="146"/>
      <c r="E11" s="147" t="s">
        <v>163</v>
      </c>
      <c r="F11" s="148"/>
      <c r="G11" s="148"/>
      <c r="H11" s="149"/>
      <c r="I11" s="73">
        <v>796</v>
      </c>
      <c r="J11" s="82">
        <v>796</v>
      </c>
      <c r="K11" s="54">
        <v>1</v>
      </c>
      <c r="L11" s="92" t="s">
        <v>525</v>
      </c>
      <c r="M11" s="66">
        <v>24.52</v>
      </c>
      <c r="N11" s="66">
        <v>24.52</v>
      </c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165</v>
      </c>
      <c r="C12" s="145"/>
      <c r="D12" s="146"/>
      <c r="E12" s="147" t="s">
        <v>164</v>
      </c>
      <c r="F12" s="148"/>
      <c r="G12" s="148"/>
      <c r="H12" s="149"/>
      <c r="I12" s="42" t="s">
        <v>38</v>
      </c>
      <c r="J12" s="43"/>
      <c r="K12" s="54">
        <v>3</v>
      </c>
      <c r="L12" s="66">
        <v>31.22</v>
      </c>
      <c r="M12" s="66">
        <v>93.66</v>
      </c>
      <c r="N12" s="66">
        <v>93.66</v>
      </c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166</v>
      </c>
      <c r="C13" s="145"/>
      <c r="D13" s="146"/>
      <c r="E13" s="147" t="s">
        <v>165</v>
      </c>
      <c r="F13" s="148"/>
      <c r="G13" s="148"/>
      <c r="H13" s="149"/>
      <c r="I13" s="73">
        <v>796</v>
      </c>
      <c r="J13" s="82"/>
      <c r="K13" s="54">
        <v>1</v>
      </c>
      <c r="L13" s="92" t="s">
        <v>525</v>
      </c>
      <c r="M13" s="66">
        <v>31.42</v>
      </c>
      <c r="N13" s="66">
        <v>11.5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167</v>
      </c>
      <c r="C14" s="145"/>
      <c r="D14" s="146"/>
      <c r="E14" s="147" t="s">
        <v>166</v>
      </c>
      <c r="F14" s="148"/>
      <c r="G14" s="148"/>
      <c r="H14" s="149"/>
      <c r="I14" s="42" t="s">
        <v>38</v>
      </c>
      <c r="J14" s="43"/>
      <c r="K14" s="54">
        <v>4</v>
      </c>
      <c r="L14" s="66">
        <v>32.85</v>
      </c>
      <c r="M14" s="66">
        <v>131.38999999999999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168</v>
      </c>
      <c r="C15" s="145"/>
      <c r="D15" s="146"/>
      <c r="E15" s="147" t="s">
        <v>586</v>
      </c>
      <c r="F15" s="148"/>
      <c r="G15" s="148"/>
      <c r="H15" s="149"/>
      <c r="I15" s="42" t="s">
        <v>38</v>
      </c>
      <c r="J15" s="43"/>
      <c r="K15" s="54">
        <v>1</v>
      </c>
      <c r="L15" s="92" t="s">
        <v>525</v>
      </c>
      <c r="M15" s="66">
        <v>55.98</v>
      </c>
      <c r="N15" s="66">
        <v>1170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169</v>
      </c>
      <c r="C16" s="145"/>
      <c r="D16" s="146"/>
      <c r="E16" s="147" t="s">
        <v>167</v>
      </c>
      <c r="F16" s="148"/>
      <c r="G16" s="148"/>
      <c r="H16" s="149"/>
      <c r="I16" s="42" t="s">
        <v>38</v>
      </c>
      <c r="J16" s="43"/>
      <c r="K16" s="54">
        <v>2</v>
      </c>
      <c r="L16" s="66">
        <v>46.42</v>
      </c>
      <c r="M16" s="66">
        <v>92.85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111">
        <v>170</v>
      </c>
      <c r="C17" s="145"/>
      <c r="D17" s="146"/>
      <c r="E17" s="147" t="s">
        <v>593</v>
      </c>
      <c r="F17" s="148"/>
      <c r="G17" s="148"/>
      <c r="H17" s="149"/>
      <c r="I17" s="42" t="s">
        <v>38</v>
      </c>
      <c r="J17" s="43"/>
      <c r="K17" s="54">
        <v>2</v>
      </c>
      <c r="L17" s="113">
        <v>11.7</v>
      </c>
      <c r="M17" s="113">
        <f>K17*L17</f>
        <v>23.4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62"/>
      <c r="C18" s="145"/>
      <c r="D18" s="146"/>
      <c r="E18" s="147"/>
      <c r="F18" s="148"/>
      <c r="G18" s="148"/>
      <c r="H18" s="149"/>
      <c r="I18" s="42"/>
      <c r="J18" s="43"/>
      <c r="K18" s="54"/>
      <c r="L18" s="66"/>
      <c r="M18" s="66"/>
      <c r="N18" s="66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62"/>
      <c r="C19" s="145"/>
      <c r="D19" s="146"/>
      <c r="E19" s="147"/>
      <c r="F19" s="148"/>
      <c r="G19" s="148"/>
      <c r="H19" s="149"/>
      <c r="I19" s="42"/>
      <c r="J19" s="43"/>
      <c r="K19" s="54"/>
      <c r="L19" s="92"/>
      <c r="M19" s="66"/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62"/>
      <c r="C20" s="145"/>
      <c r="D20" s="146"/>
      <c r="E20" s="147"/>
      <c r="F20" s="148"/>
      <c r="G20" s="148"/>
      <c r="H20" s="149"/>
      <c r="I20" s="42"/>
      <c r="J20" s="43"/>
      <c r="K20" s="54"/>
      <c r="L20" s="66"/>
      <c r="M20" s="66"/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62"/>
      <c r="C21" s="145"/>
      <c r="D21" s="146"/>
      <c r="E21" s="147"/>
      <c r="F21" s="148"/>
      <c r="G21" s="148"/>
      <c r="H21" s="149"/>
      <c r="I21" s="42"/>
      <c r="J21" s="43"/>
      <c r="K21" s="54"/>
      <c r="L21" s="92"/>
      <c r="M21" s="66"/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62"/>
      <c r="C22" s="145"/>
      <c r="D22" s="146"/>
      <c r="E22" s="147"/>
      <c r="F22" s="148"/>
      <c r="G22" s="148"/>
      <c r="H22" s="149"/>
      <c r="I22" s="42"/>
      <c r="J22" s="43"/>
      <c r="K22" s="54"/>
      <c r="L22" s="66"/>
      <c r="M22" s="69"/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62"/>
      <c r="C23" s="145"/>
      <c r="D23" s="146"/>
      <c r="E23" s="147"/>
      <c r="F23" s="156"/>
      <c r="G23" s="156"/>
      <c r="H23" s="157"/>
      <c r="I23" s="42"/>
      <c r="J23" s="43"/>
      <c r="K23" s="54"/>
      <c r="L23" s="66"/>
      <c r="M23" s="165"/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/>
      <c r="C24" s="164"/>
      <c r="D24" s="164"/>
      <c r="E24" s="161"/>
      <c r="F24" s="177"/>
      <c r="G24" s="177"/>
      <c r="H24" s="178"/>
      <c r="I24" s="45"/>
      <c r="J24" s="43"/>
      <c r="K24" s="55"/>
      <c r="L24" s="79"/>
      <c r="M24" s="179"/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>
      <c r="M32" s="107">
        <f>M9+M10+M11+M12+M13+M14+M15+M16+M17+M18+M19+M20+M21+M22+M23+M24</f>
        <v>500.98</v>
      </c>
    </row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T14" sqref="T1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72">
        <v>1</v>
      </c>
      <c r="B7" s="72">
        <v>2</v>
      </c>
      <c r="C7" s="143">
        <v>3</v>
      </c>
      <c r="D7" s="143"/>
      <c r="E7" s="143">
        <v>4</v>
      </c>
      <c r="F7" s="143"/>
      <c r="G7" s="143"/>
      <c r="H7" s="143"/>
      <c r="I7" s="72">
        <v>5</v>
      </c>
      <c r="J7" s="143">
        <v>6</v>
      </c>
      <c r="K7" s="143"/>
      <c r="L7" s="72">
        <v>7</v>
      </c>
      <c r="M7" s="72">
        <v>8</v>
      </c>
      <c r="N7" s="143">
        <v>9</v>
      </c>
      <c r="O7" s="143"/>
      <c r="P7" s="143"/>
      <c r="Q7" s="72">
        <v>10</v>
      </c>
      <c r="R7" s="72">
        <v>11</v>
      </c>
      <c r="S7" s="72">
        <v>12</v>
      </c>
      <c r="T7" s="72">
        <v>13</v>
      </c>
      <c r="U7" s="72">
        <v>14</v>
      </c>
      <c r="V7" s="72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72"/>
      <c r="M8" s="143"/>
      <c r="N8" s="143"/>
      <c r="O8" s="143"/>
      <c r="P8" s="143"/>
      <c r="Q8" s="143"/>
      <c r="R8" s="72"/>
      <c r="S8" s="72"/>
      <c r="T8" s="72"/>
      <c r="U8" s="72"/>
      <c r="V8" s="72"/>
    </row>
    <row r="9" spans="1:22" ht="15" customHeight="1" x14ac:dyDescent="0.25">
      <c r="A9" s="38">
        <v>1</v>
      </c>
      <c r="B9" s="77"/>
      <c r="C9" s="195"/>
      <c r="D9" s="196"/>
      <c r="E9" s="174"/>
      <c r="F9" s="175"/>
      <c r="G9" s="175"/>
      <c r="H9" s="176"/>
      <c r="I9" s="73"/>
      <c r="J9" s="82"/>
      <c r="K9" s="54"/>
      <c r="L9" s="66"/>
      <c r="M9" s="66"/>
      <c r="N9" s="66">
        <v>23.82</v>
      </c>
      <c r="O9" s="75"/>
      <c r="P9" s="150"/>
      <c r="Q9" s="150"/>
      <c r="R9" s="75"/>
      <c r="S9" s="75"/>
      <c r="T9" s="75"/>
      <c r="U9" s="75"/>
      <c r="V9" s="75"/>
    </row>
    <row r="10" spans="1:22" ht="22.5" customHeight="1" x14ac:dyDescent="0.25">
      <c r="A10" s="39">
        <v>2</v>
      </c>
      <c r="B10" s="77"/>
      <c r="C10" s="145"/>
      <c r="D10" s="146"/>
      <c r="E10" s="147" t="s">
        <v>552</v>
      </c>
      <c r="F10" s="148"/>
      <c r="G10" s="148"/>
      <c r="H10" s="149"/>
      <c r="I10" s="73">
        <v>166</v>
      </c>
      <c r="J10" s="74"/>
      <c r="K10" s="54" t="s">
        <v>525</v>
      </c>
      <c r="L10" s="66" t="s">
        <v>525</v>
      </c>
      <c r="M10" s="116">
        <f>M12+M13+M14+M15+M16+M17+M18+M19+M20+M21+M22+M23+M24+'16'!M31+'17'!M32+'18'!M31+'19'!M31+'20'!M30+'21'!M30</f>
        <v>6170.1659999999993</v>
      </c>
      <c r="N10" s="66">
        <v>23.94</v>
      </c>
      <c r="O10" s="77"/>
      <c r="P10" s="145"/>
      <c r="Q10" s="146"/>
      <c r="R10" s="77"/>
      <c r="S10" s="77"/>
      <c r="T10" s="77"/>
      <c r="U10" s="77"/>
      <c r="V10" s="77"/>
    </row>
    <row r="11" spans="1:22" ht="22.5" customHeight="1" x14ac:dyDescent="0.25">
      <c r="A11" s="39">
        <v>3</v>
      </c>
      <c r="B11" s="77"/>
      <c r="C11" s="145"/>
      <c r="D11" s="146"/>
      <c r="E11" s="147" t="s">
        <v>550</v>
      </c>
      <c r="F11" s="148"/>
      <c r="G11" s="148"/>
      <c r="H11" s="149"/>
      <c r="I11" s="73"/>
      <c r="J11" s="74"/>
      <c r="K11" s="54"/>
      <c r="L11" s="66"/>
      <c r="M11" s="66"/>
      <c r="N11" s="66">
        <v>24.52</v>
      </c>
      <c r="O11" s="77"/>
      <c r="P11" s="145"/>
      <c r="Q11" s="146"/>
      <c r="R11" s="77"/>
      <c r="S11" s="77"/>
      <c r="T11" s="77"/>
      <c r="U11" s="77"/>
      <c r="V11" s="77"/>
    </row>
    <row r="12" spans="1:22" ht="22.5" customHeight="1" x14ac:dyDescent="0.25">
      <c r="A12" s="39">
        <v>4</v>
      </c>
      <c r="B12" s="111">
        <v>174</v>
      </c>
      <c r="C12" s="145"/>
      <c r="D12" s="146"/>
      <c r="E12" s="147" t="s">
        <v>594</v>
      </c>
      <c r="F12" s="148"/>
      <c r="G12" s="148"/>
      <c r="H12" s="149"/>
      <c r="I12" s="42" t="s">
        <v>38</v>
      </c>
      <c r="J12" s="43"/>
      <c r="K12" s="54">
        <v>2</v>
      </c>
      <c r="L12" s="113">
        <v>2.76</v>
      </c>
      <c r="M12" s="113">
        <f>K12*L12</f>
        <v>5.52</v>
      </c>
      <c r="N12" s="66">
        <v>93.66</v>
      </c>
      <c r="O12" s="77"/>
      <c r="P12" s="145"/>
      <c r="Q12" s="146"/>
      <c r="R12" s="77"/>
      <c r="S12" s="77"/>
      <c r="T12" s="77"/>
      <c r="U12" s="77"/>
      <c r="V12" s="77"/>
    </row>
    <row r="13" spans="1:22" ht="22.5" customHeight="1" x14ac:dyDescent="0.25">
      <c r="A13" s="39">
        <v>5</v>
      </c>
      <c r="B13" s="77">
        <v>175</v>
      </c>
      <c r="C13" s="145"/>
      <c r="D13" s="146"/>
      <c r="E13" s="147" t="s">
        <v>168</v>
      </c>
      <c r="F13" s="148"/>
      <c r="G13" s="148"/>
      <c r="H13" s="149"/>
      <c r="I13" s="42" t="s">
        <v>38</v>
      </c>
      <c r="J13" s="43"/>
      <c r="K13" s="54">
        <v>1</v>
      </c>
      <c r="L13" s="92" t="s">
        <v>525</v>
      </c>
      <c r="M13" s="66">
        <v>2.76</v>
      </c>
      <c r="N13" s="66">
        <v>1176</v>
      </c>
      <c r="O13" s="77"/>
      <c r="P13" s="145"/>
      <c r="Q13" s="146"/>
      <c r="R13" s="77"/>
      <c r="S13" s="77"/>
      <c r="T13" s="77"/>
      <c r="U13" s="77"/>
      <c r="V13" s="77"/>
    </row>
    <row r="14" spans="1:22" ht="22.5" customHeight="1" x14ac:dyDescent="0.25">
      <c r="A14" s="39">
        <v>6</v>
      </c>
      <c r="B14" s="77">
        <v>176</v>
      </c>
      <c r="C14" s="145"/>
      <c r="D14" s="146"/>
      <c r="E14" s="147" t="s">
        <v>169</v>
      </c>
      <c r="F14" s="148"/>
      <c r="G14" s="148"/>
      <c r="H14" s="149"/>
      <c r="I14" s="42" t="s">
        <v>38</v>
      </c>
      <c r="J14" s="43"/>
      <c r="K14" s="54">
        <v>2</v>
      </c>
      <c r="L14" s="66">
        <v>3.68</v>
      </c>
      <c r="M14" s="80">
        <v>7.35</v>
      </c>
      <c r="N14" s="81"/>
      <c r="O14" s="77"/>
      <c r="P14" s="145"/>
      <c r="Q14" s="146"/>
      <c r="R14" s="77"/>
      <c r="S14" s="77"/>
      <c r="T14" s="77"/>
      <c r="U14" s="77"/>
      <c r="V14" s="77"/>
    </row>
    <row r="15" spans="1:22" ht="22.5" customHeight="1" x14ac:dyDescent="0.25">
      <c r="A15" s="39">
        <v>7</v>
      </c>
      <c r="B15" s="77">
        <v>177</v>
      </c>
      <c r="C15" s="145"/>
      <c r="D15" s="146"/>
      <c r="E15" s="147" t="s">
        <v>170</v>
      </c>
      <c r="F15" s="156"/>
      <c r="G15" s="156"/>
      <c r="H15" s="157"/>
      <c r="I15" s="42" t="s">
        <v>38</v>
      </c>
      <c r="J15" s="43"/>
      <c r="K15" s="54">
        <v>12</v>
      </c>
      <c r="L15" s="66">
        <v>3.77</v>
      </c>
      <c r="M15" s="165">
        <v>45.26</v>
      </c>
      <c r="N15" s="166"/>
      <c r="O15" s="77"/>
      <c r="P15" s="145"/>
      <c r="Q15" s="146"/>
      <c r="R15" s="77"/>
      <c r="S15" s="77"/>
      <c r="T15" s="77"/>
      <c r="U15" s="77"/>
      <c r="V15" s="77"/>
    </row>
    <row r="16" spans="1:22" ht="22.5" customHeight="1" x14ac:dyDescent="0.25">
      <c r="A16" s="39">
        <v>8</v>
      </c>
      <c r="B16" s="77">
        <v>178</v>
      </c>
      <c r="C16" s="158"/>
      <c r="D16" s="158"/>
      <c r="E16" s="147" t="s">
        <v>171</v>
      </c>
      <c r="F16" s="156"/>
      <c r="G16" s="156"/>
      <c r="H16" s="157"/>
      <c r="I16" s="42" t="s">
        <v>38</v>
      </c>
      <c r="J16" s="43"/>
      <c r="K16" s="54">
        <v>1</v>
      </c>
      <c r="L16" s="66" t="s">
        <v>525</v>
      </c>
      <c r="M16" s="173">
        <v>3.79</v>
      </c>
      <c r="N16" s="173"/>
      <c r="O16" s="77"/>
      <c r="P16" s="145"/>
      <c r="Q16" s="146"/>
      <c r="R16" s="77"/>
      <c r="S16" s="77"/>
      <c r="T16" s="77"/>
      <c r="U16" s="77"/>
      <c r="V16" s="77"/>
    </row>
    <row r="17" spans="1:24" ht="22.5" customHeight="1" x14ac:dyDescent="0.25">
      <c r="A17" s="39">
        <v>9</v>
      </c>
      <c r="B17" s="88">
        <v>179</v>
      </c>
      <c r="C17" s="169"/>
      <c r="D17" s="169"/>
      <c r="E17" s="170" t="s">
        <v>172</v>
      </c>
      <c r="F17" s="171"/>
      <c r="G17" s="171"/>
      <c r="H17" s="172"/>
      <c r="I17" s="167">
        <v>796</v>
      </c>
      <c r="J17" s="167"/>
      <c r="K17" s="91" t="s">
        <v>525</v>
      </c>
      <c r="L17" s="92">
        <v>3.86</v>
      </c>
      <c r="M17" s="168">
        <v>3.86</v>
      </c>
      <c r="N17" s="168"/>
      <c r="O17" s="77"/>
      <c r="P17" s="145"/>
      <c r="Q17" s="146"/>
      <c r="R17" s="77"/>
      <c r="S17" s="77"/>
      <c r="T17" s="77"/>
      <c r="U17" s="77"/>
      <c r="V17" s="77"/>
      <c r="X17" s="44"/>
    </row>
    <row r="18" spans="1:24" ht="22.5" customHeight="1" x14ac:dyDescent="0.25">
      <c r="A18" s="39">
        <v>10</v>
      </c>
      <c r="B18" s="77">
        <v>180</v>
      </c>
      <c r="C18" s="145"/>
      <c r="D18" s="146"/>
      <c r="E18" s="147" t="s">
        <v>173</v>
      </c>
      <c r="F18" s="148"/>
      <c r="G18" s="148"/>
      <c r="H18" s="149"/>
      <c r="I18" s="73">
        <v>796</v>
      </c>
      <c r="J18" s="74"/>
      <c r="K18" s="91" t="s">
        <v>525</v>
      </c>
      <c r="L18" s="66">
        <v>4.09</v>
      </c>
      <c r="M18" s="80">
        <v>4.09</v>
      </c>
      <c r="N18" s="81"/>
      <c r="O18" s="77"/>
      <c r="P18" s="145"/>
      <c r="Q18" s="146"/>
      <c r="R18" s="77"/>
      <c r="S18" s="77"/>
      <c r="T18" s="77"/>
      <c r="U18" s="77"/>
      <c r="V18" s="77"/>
    </row>
    <row r="19" spans="1:24" ht="22.5" customHeight="1" x14ac:dyDescent="0.25">
      <c r="A19" s="39">
        <v>11</v>
      </c>
      <c r="B19" s="77">
        <v>181</v>
      </c>
      <c r="C19" s="145"/>
      <c r="D19" s="146"/>
      <c r="E19" s="147" t="s">
        <v>174</v>
      </c>
      <c r="F19" s="148"/>
      <c r="G19" s="148"/>
      <c r="H19" s="149"/>
      <c r="I19" s="73">
        <v>796</v>
      </c>
      <c r="J19" s="82"/>
      <c r="K19" s="54">
        <v>11</v>
      </c>
      <c r="L19" s="66">
        <v>4.3099999999999996</v>
      </c>
      <c r="M19" s="66">
        <v>47.37</v>
      </c>
      <c r="N19" s="66"/>
      <c r="O19" s="77"/>
      <c r="P19" s="145"/>
      <c r="Q19" s="146"/>
      <c r="R19" s="77"/>
      <c r="S19" s="77"/>
      <c r="T19" s="77"/>
      <c r="U19" s="77"/>
      <c r="V19" s="77"/>
    </row>
    <row r="20" spans="1:24" ht="22.5" customHeight="1" x14ac:dyDescent="0.25">
      <c r="A20" s="39">
        <v>12</v>
      </c>
      <c r="B20" s="77">
        <v>182</v>
      </c>
      <c r="C20" s="145"/>
      <c r="D20" s="146"/>
      <c r="E20" s="147" t="s">
        <v>175</v>
      </c>
      <c r="F20" s="156"/>
      <c r="G20" s="156"/>
      <c r="H20" s="157"/>
      <c r="I20" s="73">
        <v>796</v>
      </c>
      <c r="J20" s="82">
        <v>796</v>
      </c>
      <c r="K20" s="91">
        <v>1</v>
      </c>
      <c r="L20" s="66" t="s">
        <v>525</v>
      </c>
      <c r="M20" s="66">
        <v>4.79</v>
      </c>
      <c r="N20" s="66"/>
      <c r="O20" s="77"/>
      <c r="P20" s="145"/>
      <c r="Q20" s="146"/>
      <c r="R20" s="77"/>
      <c r="S20" s="77"/>
      <c r="T20" s="77"/>
      <c r="U20" s="77"/>
      <c r="V20" s="77"/>
    </row>
    <row r="21" spans="1:24" ht="22.5" customHeight="1" x14ac:dyDescent="0.25">
      <c r="A21" s="39">
        <v>13</v>
      </c>
      <c r="B21" s="77">
        <v>183</v>
      </c>
      <c r="C21" s="145"/>
      <c r="D21" s="146"/>
      <c r="E21" s="147" t="s">
        <v>176</v>
      </c>
      <c r="F21" s="156"/>
      <c r="G21" s="156"/>
      <c r="H21" s="157"/>
      <c r="I21" s="73">
        <v>796</v>
      </c>
      <c r="J21" s="82"/>
      <c r="K21" s="54">
        <v>13</v>
      </c>
      <c r="L21" s="66">
        <v>5.17</v>
      </c>
      <c r="M21" s="66">
        <v>67.17</v>
      </c>
      <c r="N21" s="66"/>
      <c r="O21" s="77"/>
      <c r="P21" s="158"/>
      <c r="Q21" s="158"/>
      <c r="R21" s="77"/>
      <c r="S21" s="77"/>
      <c r="T21" s="77"/>
      <c r="U21" s="77"/>
      <c r="V21" s="77"/>
    </row>
    <row r="22" spans="1:24" ht="22.5" customHeight="1" x14ac:dyDescent="0.25">
      <c r="A22" s="39">
        <v>14</v>
      </c>
      <c r="B22" s="77">
        <v>184</v>
      </c>
      <c r="C22" s="145"/>
      <c r="D22" s="146"/>
      <c r="E22" s="147" t="s">
        <v>177</v>
      </c>
      <c r="F22" s="156"/>
      <c r="G22" s="156"/>
      <c r="H22" s="157"/>
      <c r="I22" s="73">
        <v>796</v>
      </c>
      <c r="J22" s="82">
        <v>796</v>
      </c>
      <c r="K22" s="91">
        <v>1</v>
      </c>
      <c r="L22" s="66" t="s">
        <v>525</v>
      </c>
      <c r="M22" s="66">
        <v>5.51</v>
      </c>
      <c r="N22" s="81"/>
      <c r="O22" s="77"/>
      <c r="P22" s="158"/>
      <c r="Q22" s="158"/>
      <c r="R22" s="77"/>
      <c r="S22" s="77"/>
      <c r="T22" s="77"/>
      <c r="U22" s="77"/>
      <c r="V22" s="77"/>
    </row>
    <row r="23" spans="1:24" ht="22.5" customHeight="1" x14ac:dyDescent="0.25">
      <c r="A23" s="39">
        <v>15</v>
      </c>
      <c r="B23" s="77">
        <v>185</v>
      </c>
      <c r="C23" s="145"/>
      <c r="D23" s="146"/>
      <c r="E23" s="147" t="s">
        <v>178</v>
      </c>
      <c r="F23" s="156"/>
      <c r="G23" s="156"/>
      <c r="H23" s="157"/>
      <c r="I23" s="42" t="s">
        <v>38</v>
      </c>
      <c r="J23" s="43"/>
      <c r="K23" s="54">
        <v>6</v>
      </c>
      <c r="L23" s="66">
        <v>6.27</v>
      </c>
      <c r="M23" s="66">
        <v>37.619999999999997</v>
      </c>
      <c r="N23" s="66">
        <v>37.619999999999997</v>
      </c>
      <c r="O23" s="77"/>
      <c r="P23" s="158"/>
      <c r="Q23" s="158"/>
      <c r="R23" s="77"/>
      <c r="S23" s="77"/>
      <c r="T23" s="77"/>
      <c r="U23" s="77"/>
      <c r="V23" s="77"/>
    </row>
    <row r="24" spans="1:24" ht="22.5" customHeight="1" thickBot="1" x14ac:dyDescent="0.3">
      <c r="A24" s="40">
        <v>16</v>
      </c>
      <c r="B24" s="78">
        <v>186</v>
      </c>
      <c r="C24" s="159"/>
      <c r="D24" s="160"/>
      <c r="E24" s="161" t="s">
        <v>179</v>
      </c>
      <c r="F24" s="177"/>
      <c r="G24" s="177"/>
      <c r="H24" s="178"/>
      <c r="I24" s="94">
        <v>796</v>
      </c>
      <c r="J24" s="96"/>
      <c r="K24" s="55">
        <v>1</v>
      </c>
      <c r="L24" s="79" t="s">
        <v>525</v>
      </c>
      <c r="M24" s="79">
        <v>7.23</v>
      </c>
      <c r="N24" s="66">
        <v>7.23</v>
      </c>
      <c r="O24" s="78"/>
      <c r="P24" s="164"/>
      <c r="Q24" s="164"/>
      <c r="R24" s="78"/>
      <c r="S24" s="78"/>
      <c r="T24" s="78"/>
      <c r="U24" s="78"/>
      <c r="V24" s="7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21:D21"/>
    <mergeCell ref="E21:H21"/>
    <mergeCell ref="P21:Q21"/>
    <mergeCell ref="C18:D18"/>
    <mergeCell ref="E18:H18"/>
    <mergeCell ref="P18:Q18"/>
    <mergeCell ref="C19:D19"/>
    <mergeCell ref="E19:H19"/>
    <mergeCell ref="P19:Q19"/>
    <mergeCell ref="C24:D24"/>
    <mergeCell ref="E24:H24"/>
    <mergeCell ref="P24:Q24"/>
    <mergeCell ref="M15:N15"/>
    <mergeCell ref="M16:N16"/>
    <mergeCell ref="I17:J17"/>
    <mergeCell ref="M17:N17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R13" sqref="R1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187</v>
      </c>
      <c r="C9" s="145"/>
      <c r="D9" s="146"/>
      <c r="E9" s="147" t="s">
        <v>180</v>
      </c>
      <c r="F9" s="148"/>
      <c r="G9" s="148"/>
      <c r="H9" s="149"/>
      <c r="I9" s="42" t="s">
        <v>38</v>
      </c>
      <c r="J9" s="43"/>
      <c r="K9" s="91">
        <v>1</v>
      </c>
      <c r="L9" s="66" t="s">
        <v>525</v>
      </c>
      <c r="M9" s="66">
        <v>7.26</v>
      </c>
      <c r="N9" s="66">
        <v>850</v>
      </c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188</v>
      </c>
      <c r="C10" s="145"/>
      <c r="D10" s="146"/>
      <c r="E10" s="147" t="s">
        <v>181</v>
      </c>
      <c r="F10" s="148"/>
      <c r="G10" s="148"/>
      <c r="H10" s="149"/>
      <c r="I10" s="42" t="s">
        <v>38</v>
      </c>
      <c r="J10" s="43"/>
      <c r="K10" s="91">
        <v>1</v>
      </c>
      <c r="L10" s="66" t="s">
        <v>525</v>
      </c>
      <c r="M10" s="66">
        <v>7.72</v>
      </c>
      <c r="N10" s="66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189</v>
      </c>
      <c r="C11" s="145"/>
      <c r="D11" s="146"/>
      <c r="E11" s="147" t="s">
        <v>182</v>
      </c>
      <c r="F11" s="148"/>
      <c r="G11" s="148"/>
      <c r="H11" s="149"/>
      <c r="I11" s="42" t="s">
        <v>38</v>
      </c>
      <c r="J11" s="43"/>
      <c r="K11" s="54">
        <v>2</v>
      </c>
      <c r="L11" s="66">
        <v>8.01</v>
      </c>
      <c r="M11" s="66">
        <v>16.02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190</v>
      </c>
      <c r="C12" s="145"/>
      <c r="D12" s="146"/>
      <c r="E12" s="147" t="s">
        <v>183</v>
      </c>
      <c r="F12" s="148"/>
      <c r="G12" s="148"/>
      <c r="H12" s="149"/>
      <c r="I12" s="42" t="s">
        <v>38</v>
      </c>
      <c r="J12" s="43"/>
      <c r="K12" s="54">
        <v>3</v>
      </c>
      <c r="L12" s="66">
        <v>8.3699999999999992</v>
      </c>
      <c r="M12" s="66">
        <f>K12*L12</f>
        <v>25.11</v>
      </c>
      <c r="N12" s="66">
        <v>1176</v>
      </c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191</v>
      </c>
      <c r="C13" s="145"/>
      <c r="D13" s="146"/>
      <c r="E13" s="147" t="s">
        <v>184</v>
      </c>
      <c r="F13" s="148"/>
      <c r="G13" s="148"/>
      <c r="H13" s="149"/>
      <c r="I13" s="42" t="s">
        <v>38</v>
      </c>
      <c r="J13" s="43"/>
      <c r="K13" s="91">
        <v>1</v>
      </c>
      <c r="L13" s="66" t="s">
        <v>525</v>
      </c>
      <c r="M13" s="80">
        <v>8.61</v>
      </c>
      <c r="N13" s="81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192</v>
      </c>
      <c r="C14" s="145"/>
      <c r="D14" s="146"/>
      <c r="E14" s="147" t="s">
        <v>185</v>
      </c>
      <c r="F14" s="148"/>
      <c r="G14" s="148"/>
      <c r="H14" s="149"/>
      <c r="I14" s="42" t="s">
        <v>38</v>
      </c>
      <c r="J14" s="43"/>
      <c r="K14" s="54">
        <v>3</v>
      </c>
      <c r="L14" s="66">
        <v>10.16</v>
      </c>
      <c r="M14" s="173">
        <v>30.49</v>
      </c>
      <c r="N14" s="173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88">
        <v>193</v>
      </c>
      <c r="C15" s="169"/>
      <c r="D15" s="169"/>
      <c r="E15" s="170" t="s">
        <v>186</v>
      </c>
      <c r="F15" s="171"/>
      <c r="G15" s="171"/>
      <c r="H15" s="172"/>
      <c r="I15" s="167">
        <v>796</v>
      </c>
      <c r="J15" s="167"/>
      <c r="K15" s="91">
        <v>3</v>
      </c>
      <c r="L15" s="92">
        <v>10.34</v>
      </c>
      <c r="M15" s="168">
        <v>31</v>
      </c>
      <c r="N15" s="168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194</v>
      </c>
      <c r="C16" s="145"/>
      <c r="D16" s="146"/>
      <c r="E16" s="147" t="s">
        <v>591</v>
      </c>
      <c r="F16" s="148"/>
      <c r="G16" s="148"/>
      <c r="H16" s="149"/>
      <c r="I16" s="73">
        <v>796</v>
      </c>
      <c r="J16" s="74"/>
      <c r="K16" s="54">
        <v>1</v>
      </c>
      <c r="L16" s="66" t="s">
        <v>525</v>
      </c>
      <c r="M16" s="80">
        <v>4.306</v>
      </c>
      <c r="N16" s="81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195</v>
      </c>
      <c r="C17" s="145"/>
      <c r="D17" s="146"/>
      <c r="E17" s="147" t="s">
        <v>187</v>
      </c>
      <c r="F17" s="148"/>
      <c r="G17" s="148"/>
      <c r="H17" s="149"/>
      <c r="I17" s="73">
        <v>796</v>
      </c>
      <c r="J17" s="82"/>
      <c r="K17" s="54">
        <v>1</v>
      </c>
      <c r="L17" s="66" t="s">
        <v>525</v>
      </c>
      <c r="M17" s="66">
        <v>11.61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/>
      <c r="C18" s="145"/>
      <c r="D18" s="146"/>
      <c r="E18" s="147"/>
      <c r="F18" s="148"/>
      <c r="G18" s="148"/>
      <c r="H18" s="149"/>
      <c r="I18" s="42"/>
      <c r="J18" s="43"/>
      <c r="K18" s="54"/>
      <c r="L18" s="66"/>
      <c r="M18" s="66"/>
      <c r="N18" s="66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197</v>
      </c>
      <c r="C19" s="145"/>
      <c r="D19" s="146"/>
      <c r="E19" s="147" t="s">
        <v>188</v>
      </c>
      <c r="F19" s="156"/>
      <c r="G19" s="156"/>
      <c r="H19" s="157"/>
      <c r="I19" s="73">
        <v>796</v>
      </c>
      <c r="J19" s="82">
        <v>796</v>
      </c>
      <c r="K19" s="54">
        <v>2</v>
      </c>
      <c r="L19" s="66">
        <v>12.06</v>
      </c>
      <c r="M19" s="66">
        <v>24.11</v>
      </c>
      <c r="N19" s="66">
        <v>11.5</v>
      </c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198</v>
      </c>
      <c r="C20" s="145"/>
      <c r="D20" s="146"/>
      <c r="E20" s="147" t="s">
        <v>189</v>
      </c>
      <c r="F20" s="148"/>
      <c r="G20" s="148"/>
      <c r="H20" s="149"/>
      <c r="I20" s="73">
        <v>796</v>
      </c>
      <c r="J20" s="82">
        <v>796</v>
      </c>
      <c r="K20" s="54">
        <v>1</v>
      </c>
      <c r="L20" s="66" t="s">
        <v>525</v>
      </c>
      <c r="M20" s="66">
        <v>12.4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199</v>
      </c>
      <c r="C21" s="145"/>
      <c r="D21" s="146"/>
      <c r="E21" s="147" t="s">
        <v>190</v>
      </c>
      <c r="F21" s="148"/>
      <c r="G21" s="148"/>
      <c r="H21" s="149"/>
      <c r="I21" s="42" t="s">
        <v>38</v>
      </c>
      <c r="J21" s="43"/>
      <c r="K21" s="54">
        <v>1</v>
      </c>
      <c r="L21" s="66" t="s">
        <v>525</v>
      </c>
      <c r="M21" s="66">
        <v>12.92</v>
      </c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274</v>
      </c>
      <c r="C22" s="145"/>
      <c r="D22" s="146"/>
      <c r="E22" s="147" t="s">
        <v>592</v>
      </c>
      <c r="F22" s="148"/>
      <c r="G22" s="148"/>
      <c r="H22" s="149"/>
      <c r="I22" s="73">
        <v>796</v>
      </c>
      <c r="J22" s="82"/>
      <c r="K22" s="54">
        <v>1</v>
      </c>
      <c r="L22" s="66" t="s">
        <v>525</v>
      </c>
      <c r="M22" s="66">
        <v>23.34</v>
      </c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201</v>
      </c>
      <c r="C23" s="145"/>
      <c r="D23" s="146"/>
      <c r="E23" s="147" t="s">
        <v>191</v>
      </c>
      <c r="F23" s="148"/>
      <c r="G23" s="148"/>
      <c r="H23" s="149"/>
      <c r="I23" s="42" t="s">
        <v>38</v>
      </c>
      <c r="J23" s="43"/>
      <c r="K23" s="54">
        <v>2</v>
      </c>
      <c r="L23" s="66">
        <v>13.62</v>
      </c>
      <c r="M23" s="66">
        <v>27.25</v>
      </c>
      <c r="N23" s="66">
        <v>27.25</v>
      </c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202</v>
      </c>
      <c r="C24" s="159"/>
      <c r="D24" s="160"/>
      <c r="E24" s="161" t="s">
        <v>192</v>
      </c>
      <c r="F24" s="162"/>
      <c r="G24" s="162"/>
      <c r="H24" s="163"/>
      <c r="I24" s="45" t="s">
        <v>38</v>
      </c>
      <c r="J24" s="93"/>
      <c r="K24" s="55">
        <v>3</v>
      </c>
      <c r="L24" s="114">
        <v>13.87</v>
      </c>
      <c r="M24" s="79">
        <f>K24*L24</f>
        <v>41.61</v>
      </c>
      <c r="N24" s="66">
        <v>13.87</v>
      </c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07">
        <f>M9+M10+M11+M12+M13+M14+M15+M16+M17+M18+M19+M20+M21+M22+M23+M24</f>
        <v>283.75599999999997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M14:N14"/>
    <mergeCell ref="M15:N15"/>
    <mergeCell ref="I15:J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32" sqref="M3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203</v>
      </c>
      <c r="C9" s="145"/>
      <c r="D9" s="146"/>
      <c r="E9" s="147" t="s">
        <v>193</v>
      </c>
      <c r="F9" s="148"/>
      <c r="G9" s="148"/>
      <c r="H9" s="149"/>
      <c r="I9" s="42" t="s">
        <v>38</v>
      </c>
      <c r="J9" s="43"/>
      <c r="K9" s="54">
        <v>2</v>
      </c>
      <c r="L9" s="66">
        <v>13.99</v>
      </c>
      <c r="M9" s="66">
        <v>27.97</v>
      </c>
      <c r="N9" s="66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204</v>
      </c>
      <c r="C10" s="145"/>
      <c r="D10" s="146"/>
      <c r="E10" s="147" t="s">
        <v>194</v>
      </c>
      <c r="F10" s="148"/>
      <c r="G10" s="148"/>
      <c r="H10" s="149"/>
      <c r="I10" s="42" t="s">
        <v>38</v>
      </c>
      <c r="J10" s="43"/>
      <c r="K10" s="54">
        <v>1</v>
      </c>
      <c r="L10" s="66" t="s">
        <v>525</v>
      </c>
      <c r="M10" s="66">
        <v>14.47</v>
      </c>
      <c r="N10" s="66">
        <v>1176</v>
      </c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205</v>
      </c>
      <c r="C11" s="145"/>
      <c r="D11" s="146"/>
      <c r="E11" s="147" t="s">
        <v>195</v>
      </c>
      <c r="F11" s="148"/>
      <c r="G11" s="148"/>
      <c r="H11" s="149"/>
      <c r="I11" s="42" t="s">
        <v>38</v>
      </c>
      <c r="J11" s="43"/>
      <c r="K11" s="54">
        <v>2</v>
      </c>
      <c r="L11" s="66">
        <v>15.16</v>
      </c>
      <c r="M11" s="80">
        <v>30.31</v>
      </c>
      <c r="N11" s="81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206</v>
      </c>
      <c r="C12" s="145"/>
      <c r="D12" s="146"/>
      <c r="E12" s="147" t="s">
        <v>196</v>
      </c>
      <c r="F12" s="156"/>
      <c r="G12" s="156"/>
      <c r="H12" s="157"/>
      <c r="I12" s="42" t="s">
        <v>38</v>
      </c>
      <c r="J12" s="43"/>
      <c r="K12" s="54">
        <v>1</v>
      </c>
      <c r="L12" s="66" t="s">
        <v>525</v>
      </c>
      <c r="M12" s="165">
        <v>15.28</v>
      </c>
      <c r="N12" s="1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207</v>
      </c>
      <c r="C13" s="158"/>
      <c r="D13" s="158"/>
      <c r="E13" s="147" t="s">
        <v>197</v>
      </c>
      <c r="F13" s="156"/>
      <c r="G13" s="156"/>
      <c r="H13" s="157"/>
      <c r="I13" s="42" t="s">
        <v>38</v>
      </c>
      <c r="J13" s="43"/>
      <c r="K13" s="54">
        <v>2</v>
      </c>
      <c r="L13" s="66">
        <v>15.42</v>
      </c>
      <c r="M13" s="173">
        <v>30.83</v>
      </c>
      <c r="N13" s="173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88">
        <v>208</v>
      </c>
      <c r="C14" s="169"/>
      <c r="D14" s="169"/>
      <c r="E14" s="170" t="s">
        <v>198</v>
      </c>
      <c r="F14" s="171"/>
      <c r="G14" s="171"/>
      <c r="H14" s="172"/>
      <c r="I14" s="167">
        <v>796</v>
      </c>
      <c r="J14" s="167"/>
      <c r="K14" s="91">
        <v>1</v>
      </c>
      <c r="L14" s="66" t="s">
        <v>525</v>
      </c>
      <c r="M14" s="168">
        <v>15.92</v>
      </c>
      <c r="N14" s="168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209</v>
      </c>
      <c r="C15" s="145"/>
      <c r="D15" s="146"/>
      <c r="E15" s="147" t="s">
        <v>199</v>
      </c>
      <c r="F15" s="148"/>
      <c r="G15" s="148"/>
      <c r="H15" s="149"/>
      <c r="I15" s="73">
        <v>796</v>
      </c>
      <c r="J15" s="74"/>
      <c r="K15" s="54">
        <v>1</v>
      </c>
      <c r="L15" s="66" t="s">
        <v>525</v>
      </c>
      <c r="M15" s="80">
        <v>16.399999999999999</v>
      </c>
      <c r="N15" s="81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210</v>
      </c>
      <c r="C16" s="145"/>
      <c r="D16" s="146"/>
      <c r="E16" s="147" t="s">
        <v>200</v>
      </c>
      <c r="F16" s="148"/>
      <c r="G16" s="148"/>
      <c r="H16" s="149"/>
      <c r="I16" s="73">
        <v>796</v>
      </c>
      <c r="J16" s="82"/>
      <c r="K16" s="54">
        <v>1</v>
      </c>
      <c r="L16" s="66" t="s">
        <v>525</v>
      </c>
      <c r="M16" s="66">
        <v>16.73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211</v>
      </c>
      <c r="C17" s="145"/>
      <c r="D17" s="146"/>
      <c r="E17" s="147" t="s">
        <v>201</v>
      </c>
      <c r="F17" s="148"/>
      <c r="G17" s="148"/>
      <c r="H17" s="149"/>
      <c r="I17" s="42" t="s">
        <v>38</v>
      </c>
      <c r="J17" s="43"/>
      <c r="K17" s="54">
        <v>1</v>
      </c>
      <c r="L17" s="66" t="s">
        <v>525</v>
      </c>
      <c r="M17" s="66">
        <v>17.05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212</v>
      </c>
      <c r="C18" s="145"/>
      <c r="D18" s="146"/>
      <c r="E18" s="147" t="s">
        <v>202</v>
      </c>
      <c r="F18" s="156"/>
      <c r="G18" s="156"/>
      <c r="H18" s="157"/>
      <c r="I18" s="73">
        <v>796</v>
      </c>
      <c r="J18" s="82">
        <v>796</v>
      </c>
      <c r="K18" s="54">
        <v>2</v>
      </c>
      <c r="L18" s="66">
        <v>17.09</v>
      </c>
      <c r="M18" s="66">
        <v>34.17</v>
      </c>
      <c r="N18" s="66">
        <v>11.5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213</v>
      </c>
      <c r="C19" s="145"/>
      <c r="D19" s="146"/>
      <c r="E19" s="147" t="s">
        <v>203</v>
      </c>
      <c r="F19" s="148"/>
      <c r="G19" s="148"/>
      <c r="H19" s="149"/>
      <c r="I19" s="73">
        <v>796</v>
      </c>
      <c r="J19" s="82"/>
      <c r="K19" s="54">
        <v>1</v>
      </c>
      <c r="L19" s="66" t="s">
        <v>525</v>
      </c>
      <c r="M19" s="66">
        <v>17.16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214</v>
      </c>
      <c r="C20" s="145"/>
      <c r="D20" s="146"/>
      <c r="E20" s="147" t="s">
        <v>204</v>
      </c>
      <c r="F20" s="148"/>
      <c r="G20" s="148"/>
      <c r="H20" s="149"/>
      <c r="I20" s="73">
        <v>796</v>
      </c>
      <c r="J20" s="82">
        <v>796</v>
      </c>
      <c r="K20" s="54">
        <v>4</v>
      </c>
      <c r="L20" s="66">
        <v>17.18</v>
      </c>
      <c r="M20" s="66">
        <v>68.72</v>
      </c>
      <c r="N20" s="66">
        <v>1170</v>
      </c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215</v>
      </c>
      <c r="C21" s="145"/>
      <c r="D21" s="146"/>
      <c r="E21" s="147" t="s">
        <v>205</v>
      </c>
      <c r="F21" s="148"/>
      <c r="G21" s="148"/>
      <c r="H21" s="149"/>
      <c r="I21" s="42" t="s">
        <v>38</v>
      </c>
      <c r="J21" s="43"/>
      <c r="K21" s="54">
        <v>1</v>
      </c>
      <c r="L21" s="66" t="s">
        <v>525</v>
      </c>
      <c r="M21" s="66">
        <v>17.57</v>
      </c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216</v>
      </c>
      <c r="C22" s="145"/>
      <c r="D22" s="146"/>
      <c r="E22" s="147" t="s">
        <v>206</v>
      </c>
      <c r="F22" s="148"/>
      <c r="G22" s="148"/>
      <c r="H22" s="149"/>
      <c r="I22" s="73">
        <v>796</v>
      </c>
      <c r="J22" s="82"/>
      <c r="K22" s="54">
        <v>2</v>
      </c>
      <c r="L22" s="66">
        <v>17.84</v>
      </c>
      <c r="M22" s="66">
        <v>35.67</v>
      </c>
      <c r="N22" s="66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217</v>
      </c>
      <c r="C23" s="145"/>
      <c r="D23" s="146"/>
      <c r="E23" s="147" t="s">
        <v>207</v>
      </c>
      <c r="F23" s="148"/>
      <c r="G23" s="148"/>
      <c r="H23" s="149"/>
      <c r="I23" s="42" t="s">
        <v>38</v>
      </c>
      <c r="J23" s="43"/>
      <c r="K23" s="54">
        <v>2</v>
      </c>
      <c r="L23" s="66">
        <v>17.87</v>
      </c>
      <c r="M23" s="66">
        <v>35.74</v>
      </c>
      <c r="N23" s="66">
        <v>850</v>
      </c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218</v>
      </c>
      <c r="C24" s="159"/>
      <c r="D24" s="160"/>
      <c r="E24" s="161" t="s">
        <v>208</v>
      </c>
      <c r="F24" s="162"/>
      <c r="G24" s="162"/>
      <c r="H24" s="163"/>
      <c r="I24" s="45" t="s">
        <v>38</v>
      </c>
      <c r="J24" s="93"/>
      <c r="K24" s="55">
        <v>4</v>
      </c>
      <c r="L24" s="79">
        <v>17.91</v>
      </c>
      <c r="M24" s="79">
        <v>71.650000000000006</v>
      </c>
      <c r="N24" s="66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>
      <c r="M32" s="107">
        <f>M9+M10+M11+M12+M13+M14+M15+M16+M17+M18+M19+M20+M21+M22+M23+M24</f>
        <v>465.64</v>
      </c>
    </row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M12:N12"/>
    <mergeCell ref="M13:N13"/>
    <mergeCell ref="C14:D14"/>
    <mergeCell ref="E14:H14"/>
    <mergeCell ref="P14:Q14"/>
    <mergeCell ref="C15:D15"/>
    <mergeCell ref="E15:H15"/>
    <mergeCell ref="P15:Q15"/>
    <mergeCell ref="I14:J14"/>
    <mergeCell ref="M14:N14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R36" sqref="R36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219</v>
      </c>
      <c r="C9" s="145"/>
      <c r="D9" s="146"/>
      <c r="E9" s="147" t="s">
        <v>209</v>
      </c>
      <c r="F9" s="148"/>
      <c r="G9" s="148"/>
      <c r="H9" s="149"/>
      <c r="I9" s="42" t="s">
        <v>38</v>
      </c>
      <c r="J9" s="43"/>
      <c r="K9" s="54" t="s">
        <v>525</v>
      </c>
      <c r="L9" s="66">
        <v>18.09</v>
      </c>
      <c r="M9" s="66">
        <v>18.09</v>
      </c>
      <c r="N9" s="66">
        <v>18.09</v>
      </c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220</v>
      </c>
      <c r="C10" s="145"/>
      <c r="D10" s="146"/>
      <c r="E10" s="147" t="s">
        <v>210</v>
      </c>
      <c r="F10" s="148"/>
      <c r="G10" s="148"/>
      <c r="H10" s="149"/>
      <c r="I10" s="42" t="s">
        <v>38</v>
      </c>
      <c r="J10" s="43"/>
      <c r="K10" s="54">
        <v>2</v>
      </c>
      <c r="L10" s="66">
        <v>19.53</v>
      </c>
      <c r="M10" s="66">
        <v>39.06</v>
      </c>
      <c r="N10" s="66">
        <v>39.06</v>
      </c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221</v>
      </c>
      <c r="C11" s="145"/>
      <c r="D11" s="146"/>
      <c r="E11" s="147" t="s">
        <v>211</v>
      </c>
      <c r="F11" s="148"/>
      <c r="G11" s="148"/>
      <c r="H11" s="149"/>
      <c r="I11" s="42" t="s">
        <v>38</v>
      </c>
      <c r="J11" s="43"/>
      <c r="K11" s="54">
        <v>4</v>
      </c>
      <c r="L11" s="66">
        <v>19.809999999999999</v>
      </c>
      <c r="M11" s="80">
        <v>79.23</v>
      </c>
      <c r="N11" s="80">
        <v>79.23</v>
      </c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222</v>
      </c>
      <c r="C12" s="158"/>
      <c r="D12" s="158"/>
      <c r="E12" s="147" t="s">
        <v>212</v>
      </c>
      <c r="F12" s="156"/>
      <c r="G12" s="156"/>
      <c r="H12" s="157"/>
      <c r="I12" s="42" t="s">
        <v>38</v>
      </c>
      <c r="J12" s="43"/>
      <c r="K12" s="54">
        <v>2</v>
      </c>
      <c r="L12" s="66">
        <v>21.01</v>
      </c>
      <c r="M12" s="173">
        <v>42.03</v>
      </c>
      <c r="N12" s="173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88">
        <v>223</v>
      </c>
      <c r="C13" s="169"/>
      <c r="D13" s="169"/>
      <c r="E13" s="170" t="s">
        <v>213</v>
      </c>
      <c r="F13" s="171"/>
      <c r="G13" s="171"/>
      <c r="H13" s="172"/>
      <c r="I13" s="167">
        <v>796</v>
      </c>
      <c r="J13" s="167"/>
      <c r="K13" s="91">
        <v>1</v>
      </c>
      <c r="L13" s="92" t="s">
        <v>525</v>
      </c>
      <c r="M13" s="168">
        <v>21.36</v>
      </c>
      <c r="N13" s="168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224</v>
      </c>
      <c r="C14" s="145"/>
      <c r="D14" s="146"/>
      <c r="E14" s="147" t="s">
        <v>214</v>
      </c>
      <c r="F14" s="148"/>
      <c r="G14" s="148"/>
      <c r="H14" s="149"/>
      <c r="I14" s="73">
        <v>796</v>
      </c>
      <c r="J14" s="74"/>
      <c r="K14" s="54">
        <v>4</v>
      </c>
      <c r="L14" s="66">
        <v>22.1</v>
      </c>
      <c r="M14" s="80">
        <v>88.4</v>
      </c>
      <c r="N14" s="81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225</v>
      </c>
      <c r="C15" s="145"/>
      <c r="D15" s="146"/>
      <c r="E15" s="147" t="s">
        <v>215</v>
      </c>
      <c r="F15" s="148"/>
      <c r="G15" s="148"/>
      <c r="H15" s="149"/>
      <c r="I15" s="73">
        <v>796</v>
      </c>
      <c r="J15" s="82"/>
      <c r="K15" s="54">
        <v>1</v>
      </c>
      <c r="L15" s="66" t="s">
        <v>525</v>
      </c>
      <c r="M15" s="66">
        <v>23.11</v>
      </c>
      <c r="N15" s="66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226</v>
      </c>
      <c r="C16" s="145"/>
      <c r="D16" s="146"/>
      <c r="E16" s="147" t="s">
        <v>216</v>
      </c>
      <c r="F16" s="148"/>
      <c r="G16" s="148"/>
      <c r="H16" s="149"/>
      <c r="I16" s="42" t="s">
        <v>38</v>
      </c>
      <c r="J16" s="43"/>
      <c r="K16" s="54">
        <v>5</v>
      </c>
      <c r="L16" s="66">
        <v>23.63</v>
      </c>
      <c r="M16" s="66">
        <v>118.16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227</v>
      </c>
      <c r="C17" s="145"/>
      <c r="D17" s="146"/>
      <c r="E17" s="147" t="s">
        <v>217</v>
      </c>
      <c r="F17" s="156"/>
      <c r="G17" s="156"/>
      <c r="H17" s="157"/>
      <c r="I17" s="73">
        <v>796</v>
      </c>
      <c r="J17" s="82">
        <v>796</v>
      </c>
      <c r="K17" s="54">
        <v>1</v>
      </c>
      <c r="L17" s="66" t="s">
        <v>525</v>
      </c>
      <c r="M17" s="66">
        <v>23.77</v>
      </c>
      <c r="N17" s="66">
        <v>11.5</v>
      </c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228</v>
      </c>
      <c r="C18" s="145"/>
      <c r="D18" s="146"/>
      <c r="E18" s="147" t="s">
        <v>218</v>
      </c>
      <c r="F18" s="148"/>
      <c r="G18" s="148"/>
      <c r="H18" s="149"/>
      <c r="I18" s="73">
        <v>796</v>
      </c>
      <c r="J18" s="82"/>
      <c r="K18" s="54">
        <v>2</v>
      </c>
      <c r="L18" s="66">
        <v>23.97</v>
      </c>
      <c r="M18" s="66">
        <v>47.94</v>
      </c>
      <c r="N18" s="66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229</v>
      </c>
      <c r="C19" s="145"/>
      <c r="D19" s="146"/>
      <c r="E19" s="147" t="s">
        <v>219</v>
      </c>
      <c r="F19" s="148"/>
      <c r="G19" s="148"/>
      <c r="H19" s="149"/>
      <c r="I19" s="73">
        <v>796</v>
      </c>
      <c r="J19" s="82">
        <v>796</v>
      </c>
      <c r="K19" s="54">
        <v>2</v>
      </c>
      <c r="L19" s="66">
        <v>24.98</v>
      </c>
      <c r="M19" s="66">
        <v>49.95</v>
      </c>
      <c r="N19" s="66">
        <v>1170</v>
      </c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230</v>
      </c>
      <c r="C20" s="145"/>
      <c r="D20" s="146"/>
      <c r="E20" s="147" t="s">
        <v>220</v>
      </c>
      <c r="F20" s="148"/>
      <c r="G20" s="148"/>
      <c r="H20" s="149"/>
      <c r="I20" s="42" t="s">
        <v>38</v>
      </c>
      <c r="J20" s="43"/>
      <c r="K20" s="54">
        <v>1</v>
      </c>
      <c r="L20" s="66" t="s">
        <v>525</v>
      </c>
      <c r="M20" s="66">
        <v>25.32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231</v>
      </c>
      <c r="C21" s="145"/>
      <c r="D21" s="146"/>
      <c r="E21" s="147" t="s">
        <v>221</v>
      </c>
      <c r="F21" s="148"/>
      <c r="G21" s="148"/>
      <c r="H21" s="149"/>
      <c r="I21" s="73">
        <v>796</v>
      </c>
      <c r="J21" s="82"/>
      <c r="K21" s="54">
        <v>1</v>
      </c>
      <c r="L21" s="66" t="s">
        <v>525</v>
      </c>
      <c r="M21" s="66">
        <v>25.84</v>
      </c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232</v>
      </c>
      <c r="C22" s="145"/>
      <c r="D22" s="146"/>
      <c r="E22" s="147" t="s">
        <v>222</v>
      </c>
      <c r="F22" s="148"/>
      <c r="G22" s="148"/>
      <c r="H22" s="149"/>
      <c r="I22" s="42" t="s">
        <v>38</v>
      </c>
      <c r="J22" s="43"/>
      <c r="K22" s="54">
        <v>1</v>
      </c>
      <c r="L22" s="66" t="s">
        <v>525</v>
      </c>
      <c r="M22" s="66">
        <v>26.01</v>
      </c>
      <c r="N22" s="66">
        <v>850</v>
      </c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233</v>
      </c>
      <c r="C23" s="145"/>
      <c r="D23" s="146"/>
      <c r="E23" s="147" t="s">
        <v>223</v>
      </c>
      <c r="F23" s="148"/>
      <c r="G23" s="148"/>
      <c r="H23" s="149"/>
      <c r="I23" s="42" t="s">
        <v>38</v>
      </c>
      <c r="J23" s="43"/>
      <c r="K23" s="54">
        <v>1</v>
      </c>
      <c r="L23" s="66" t="s">
        <v>525</v>
      </c>
      <c r="M23" s="106">
        <v>26.7</v>
      </c>
      <c r="N23" s="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234</v>
      </c>
      <c r="C24" s="159"/>
      <c r="D24" s="160"/>
      <c r="E24" s="161" t="s">
        <v>224</v>
      </c>
      <c r="F24" s="162"/>
      <c r="G24" s="162"/>
      <c r="H24" s="163"/>
      <c r="I24" s="45" t="s">
        <v>38</v>
      </c>
      <c r="J24" s="93"/>
      <c r="K24" s="55">
        <v>10</v>
      </c>
      <c r="L24" s="79">
        <v>27.13</v>
      </c>
      <c r="M24" s="79">
        <v>271.27999999999997</v>
      </c>
      <c r="N24" s="66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07">
        <f>M9+M10+M11+M12+M13+M14+M15+M16+M17+M18+M19+M20+M21+M22+M23+M24</f>
        <v>926.25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M12:N12"/>
    <mergeCell ref="I13:J13"/>
    <mergeCell ref="M13:N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Y11" sqref="Y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8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1.8554687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235</v>
      </c>
      <c r="C9" s="145"/>
      <c r="D9" s="146"/>
      <c r="E9" s="147" t="s">
        <v>225</v>
      </c>
      <c r="F9" s="148"/>
      <c r="G9" s="148"/>
      <c r="H9" s="149"/>
      <c r="I9" s="42" t="s">
        <v>38</v>
      </c>
      <c r="J9" s="43"/>
      <c r="K9" s="54">
        <v>5</v>
      </c>
      <c r="L9" s="66">
        <v>27.56</v>
      </c>
      <c r="M9" s="66">
        <f>K9*L9</f>
        <v>137.79999999999998</v>
      </c>
      <c r="N9" s="66">
        <v>1176</v>
      </c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236</v>
      </c>
      <c r="C10" s="145"/>
      <c r="D10" s="146"/>
      <c r="E10" s="147" t="s">
        <v>226</v>
      </c>
      <c r="F10" s="148"/>
      <c r="G10" s="148"/>
      <c r="H10" s="149"/>
      <c r="I10" s="42" t="s">
        <v>38</v>
      </c>
      <c r="J10" s="43"/>
      <c r="K10" s="54">
        <v>2</v>
      </c>
      <c r="L10" s="66">
        <v>29.97</v>
      </c>
      <c r="M10" s="80">
        <v>59.94</v>
      </c>
      <c r="N10" s="81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237</v>
      </c>
      <c r="C11" s="145"/>
      <c r="D11" s="146"/>
      <c r="E11" s="147" t="s">
        <v>227</v>
      </c>
      <c r="F11" s="156"/>
      <c r="G11" s="156"/>
      <c r="H11" s="157"/>
      <c r="I11" s="42" t="s">
        <v>38</v>
      </c>
      <c r="J11" s="43"/>
      <c r="K11" s="54">
        <v>5</v>
      </c>
      <c r="L11" s="66">
        <v>30.32</v>
      </c>
      <c r="M11" s="165">
        <v>151.57</v>
      </c>
      <c r="N11" s="1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238</v>
      </c>
      <c r="C12" s="158"/>
      <c r="D12" s="158"/>
      <c r="E12" s="147" t="s">
        <v>228</v>
      </c>
      <c r="F12" s="156"/>
      <c r="G12" s="156"/>
      <c r="H12" s="157"/>
      <c r="I12" s="42" t="s">
        <v>38</v>
      </c>
      <c r="J12" s="43"/>
      <c r="K12" s="54">
        <v>8</v>
      </c>
      <c r="L12" s="66">
        <v>30.44</v>
      </c>
      <c r="M12" s="173">
        <v>243.48</v>
      </c>
      <c r="N12" s="173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88">
        <v>239</v>
      </c>
      <c r="C13" s="169"/>
      <c r="D13" s="169"/>
      <c r="E13" s="170" t="s">
        <v>229</v>
      </c>
      <c r="F13" s="171"/>
      <c r="G13" s="171"/>
      <c r="H13" s="172"/>
      <c r="I13" s="167">
        <v>796</v>
      </c>
      <c r="J13" s="167"/>
      <c r="K13" s="91">
        <v>8</v>
      </c>
      <c r="L13" s="92">
        <v>30.66</v>
      </c>
      <c r="M13" s="168">
        <f>K13*L13</f>
        <v>245.28</v>
      </c>
      <c r="N13" s="168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/>
      <c r="C14" s="145"/>
      <c r="D14" s="146"/>
      <c r="E14" s="147"/>
      <c r="F14" s="148"/>
      <c r="G14" s="148"/>
      <c r="H14" s="149"/>
      <c r="I14" s="73"/>
      <c r="J14" s="74"/>
      <c r="K14" s="54"/>
      <c r="L14" s="66"/>
      <c r="M14" s="80"/>
      <c r="N14" s="81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240</v>
      </c>
      <c r="C15" s="145"/>
      <c r="D15" s="146"/>
      <c r="E15" s="147" t="s">
        <v>230</v>
      </c>
      <c r="F15" s="148"/>
      <c r="G15" s="148"/>
      <c r="H15" s="149"/>
      <c r="I15" s="73">
        <v>796</v>
      </c>
      <c r="J15" s="82"/>
      <c r="K15" s="54">
        <v>2</v>
      </c>
      <c r="L15" s="66">
        <v>31</v>
      </c>
      <c r="M15" s="66">
        <v>62.01</v>
      </c>
      <c r="N15" s="66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241</v>
      </c>
      <c r="C16" s="145"/>
      <c r="D16" s="146"/>
      <c r="E16" s="147" t="s">
        <v>231</v>
      </c>
      <c r="F16" s="148"/>
      <c r="G16" s="148"/>
      <c r="H16" s="149"/>
      <c r="I16" s="42" t="s">
        <v>38</v>
      </c>
      <c r="J16" s="43"/>
      <c r="K16" s="54">
        <v>5</v>
      </c>
      <c r="L16" s="66">
        <v>31.35</v>
      </c>
      <c r="M16" s="66">
        <v>156.74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242</v>
      </c>
      <c r="C17" s="145"/>
      <c r="D17" s="146"/>
      <c r="E17" s="147" t="s">
        <v>232</v>
      </c>
      <c r="F17" s="156"/>
      <c r="G17" s="156"/>
      <c r="H17" s="157"/>
      <c r="I17" s="73">
        <v>796</v>
      </c>
      <c r="J17" s="82">
        <v>796</v>
      </c>
      <c r="K17" s="54">
        <v>2</v>
      </c>
      <c r="L17" s="66">
        <v>31.38</v>
      </c>
      <c r="M17" s="66">
        <v>62.77</v>
      </c>
      <c r="N17" s="66">
        <v>11.5</v>
      </c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243</v>
      </c>
      <c r="C18" s="145"/>
      <c r="D18" s="146"/>
      <c r="E18" s="147" t="s">
        <v>233</v>
      </c>
      <c r="F18" s="148"/>
      <c r="G18" s="148"/>
      <c r="H18" s="149"/>
      <c r="I18" s="73">
        <v>796</v>
      </c>
      <c r="J18" s="82"/>
      <c r="K18" s="54">
        <v>1</v>
      </c>
      <c r="L18" s="66" t="s">
        <v>525</v>
      </c>
      <c r="M18" s="66">
        <v>32.47</v>
      </c>
      <c r="N18" s="66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244</v>
      </c>
      <c r="C19" s="145"/>
      <c r="D19" s="146"/>
      <c r="E19" s="147" t="s">
        <v>234</v>
      </c>
      <c r="F19" s="148"/>
      <c r="G19" s="148"/>
      <c r="H19" s="149"/>
      <c r="I19" s="73">
        <v>796</v>
      </c>
      <c r="J19" s="82">
        <v>796</v>
      </c>
      <c r="K19" s="54">
        <v>1</v>
      </c>
      <c r="L19" s="66" t="s">
        <v>525</v>
      </c>
      <c r="M19" s="66">
        <v>31.86</v>
      </c>
      <c r="N19" s="66">
        <v>1170</v>
      </c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245</v>
      </c>
      <c r="C20" s="145"/>
      <c r="D20" s="146"/>
      <c r="E20" s="147" t="s">
        <v>235</v>
      </c>
      <c r="F20" s="148"/>
      <c r="G20" s="148"/>
      <c r="H20" s="149"/>
      <c r="I20" s="42" t="s">
        <v>38</v>
      </c>
      <c r="J20" s="43"/>
      <c r="K20" s="54">
        <v>1</v>
      </c>
      <c r="L20" s="66" t="s">
        <v>525</v>
      </c>
      <c r="M20" s="66">
        <v>32.729999999999997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246</v>
      </c>
      <c r="C21" s="145"/>
      <c r="D21" s="146"/>
      <c r="E21" s="147" t="s">
        <v>236</v>
      </c>
      <c r="F21" s="148"/>
      <c r="G21" s="148"/>
      <c r="H21" s="149"/>
      <c r="I21" s="73">
        <v>796</v>
      </c>
      <c r="J21" s="82"/>
      <c r="K21" s="54">
        <v>8</v>
      </c>
      <c r="L21" s="66">
        <v>33.590000000000003</v>
      </c>
      <c r="M21" s="66">
        <v>268.7</v>
      </c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247</v>
      </c>
      <c r="C22" s="145"/>
      <c r="D22" s="146"/>
      <c r="E22" s="147" t="s">
        <v>237</v>
      </c>
      <c r="F22" s="148"/>
      <c r="G22" s="148"/>
      <c r="H22" s="149"/>
      <c r="I22" s="42" t="s">
        <v>38</v>
      </c>
      <c r="J22" s="43"/>
      <c r="K22" s="54">
        <v>2</v>
      </c>
      <c r="L22" s="66">
        <v>34.97</v>
      </c>
      <c r="M22" s="66">
        <v>69.930000000000007</v>
      </c>
      <c r="N22" s="66">
        <v>850</v>
      </c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248</v>
      </c>
      <c r="C23" s="145"/>
      <c r="D23" s="146"/>
      <c r="E23" s="147" t="s">
        <v>238</v>
      </c>
      <c r="F23" s="148"/>
      <c r="G23" s="148"/>
      <c r="H23" s="149"/>
      <c r="I23" s="42" t="s">
        <v>38</v>
      </c>
      <c r="J23" s="43"/>
      <c r="K23" s="54">
        <v>1</v>
      </c>
      <c r="L23" s="66" t="s">
        <v>525</v>
      </c>
      <c r="M23" s="66">
        <v>35.31</v>
      </c>
      <c r="N23" s="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249</v>
      </c>
      <c r="C24" s="159"/>
      <c r="D24" s="160"/>
      <c r="E24" s="161" t="s">
        <v>239</v>
      </c>
      <c r="F24" s="162"/>
      <c r="G24" s="162"/>
      <c r="H24" s="163"/>
      <c r="I24" s="45" t="s">
        <v>38</v>
      </c>
      <c r="J24" s="93"/>
      <c r="K24" s="55">
        <v>1</v>
      </c>
      <c r="L24" s="79" t="s">
        <v>525</v>
      </c>
      <c r="M24" s="79">
        <v>35.86</v>
      </c>
      <c r="N24" s="66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07">
        <f>M9+M10+M11+M12+M13+M14+M15+M16+M17+M18+M19+M20+M21+M22+M23+M24</f>
        <v>1626.4499999999998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M11:N11"/>
    <mergeCell ref="C12:D12"/>
    <mergeCell ref="E12:H12"/>
    <mergeCell ref="P12:Q12"/>
    <mergeCell ref="C13:D13"/>
    <mergeCell ref="E13:H13"/>
    <mergeCell ref="P13:Q13"/>
    <mergeCell ref="M12:N12"/>
    <mergeCell ref="I13:J13"/>
    <mergeCell ref="M13:N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20" sqref="M2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37">
        <v>1</v>
      </c>
      <c r="B7" s="37">
        <v>2</v>
      </c>
      <c r="C7" s="143">
        <v>3</v>
      </c>
      <c r="D7" s="143"/>
      <c r="E7" s="143">
        <v>4</v>
      </c>
      <c r="F7" s="143"/>
      <c r="G7" s="143"/>
      <c r="H7" s="143"/>
      <c r="I7" s="37">
        <v>5</v>
      </c>
      <c r="J7" s="143">
        <v>6</v>
      </c>
      <c r="K7" s="143"/>
      <c r="L7" s="37">
        <v>7</v>
      </c>
      <c r="M7" s="37">
        <v>8</v>
      </c>
      <c r="N7" s="143">
        <v>9</v>
      </c>
      <c r="O7" s="143"/>
      <c r="P7" s="143"/>
      <c r="Q7" s="37">
        <v>10</v>
      </c>
      <c r="R7" s="37">
        <v>11</v>
      </c>
      <c r="S7" s="37">
        <v>12</v>
      </c>
      <c r="T7" s="37">
        <v>13</v>
      </c>
      <c r="U7" s="37">
        <v>14</v>
      </c>
      <c r="V7" s="3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37"/>
      <c r="M8" s="143"/>
      <c r="N8" s="143"/>
      <c r="O8" s="143"/>
      <c r="P8" s="143"/>
      <c r="Q8" s="143"/>
      <c r="R8" s="37"/>
      <c r="S8" s="37"/>
      <c r="T8" s="37"/>
      <c r="U8" s="37"/>
      <c r="V8" s="37"/>
    </row>
    <row r="9" spans="1:22" x14ac:dyDescent="0.25">
      <c r="A9" s="38">
        <v>1</v>
      </c>
      <c r="B9" s="48"/>
      <c r="C9" s="150"/>
      <c r="D9" s="150"/>
      <c r="E9" s="151" t="s">
        <v>37</v>
      </c>
      <c r="F9" s="152"/>
      <c r="G9" s="152"/>
      <c r="H9" s="153"/>
      <c r="I9" s="154"/>
      <c r="J9" s="154"/>
      <c r="K9" s="56"/>
      <c r="L9" s="64"/>
      <c r="M9" s="155"/>
      <c r="N9" s="155"/>
      <c r="O9" s="48"/>
      <c r="P9" s="150"/>
      <c r="Q9" s="150"/>
      <c r="R9" s="48"/>
      <c r="S9" s="48"/>
      <c r="T9" s="48"/>
      <c r="U9" s="48"/>
      <c r="V9" s="48"/>
    </row>
    <row r="10" spans="1:22" ht="22.5" customHeight="1" x14ac:dyDescent="0.25">
      <c r="A10" s="39">
        <v>2</v>
      </c>
      <c r="B10" s="53"/>
      <c r="C10" s="145"/>
      <c r="D10" s="146"/>
      <c r="E10" s="147"/>
      <c r="F10" s="148"/>
      <c r="G10" s="148"/>
      <c r="H10" s="149"/>
      <c r="I10" s="50"/>
      <c r="J10" s="51"/>
      <c r="K10" s="54"/>
      <c r="L10" s="66"/>
      <c r="M10" s="67"/>
      <c r="N10" s="68"/>
      <c r="O10" s="53"/>
      <c r="P10" s="145"/>
      <c r="Q10" s="146"/>
      <c r="R10" s="53"/>
      <c r="S10" s="53"/>
      <c r="T10" s="53"/>
      <c r="U10" s="53"/>
      <c r="V10" s="53"/>
    </row>
    <row r="11" spans="1:22" ht="22.5" customHeight="1" x14ac:dyDescent="0.25">
      <c r="A11" s="39">
        <v>3</v>
      </c>
      <c r="B11" s="53"/>
      <c r="C11" s="145"/>
      <c r="D11" s="146"/>
      <c r="E11" s="147" t="s">
        <v>526</v>
      </c>
      <c r="F11" s="148"/>
      <c r="G11" s="148"/>
      <c r="H11" s="149"/>
      <c r="I11" s="73">
        <v>166</v>
      </c>
      <c r="J11" s="52"/>
      <c r="K11" s="54" t="s">
        <v>525</v>
      </c>
      <c r="L11" s="66" t="s">
        <v>525</v>
      </c>
      <c r="M11" s="115">
        <f>M14+M15+M16+M17</f>
        <v>44.094000000000001</v>
      </c>
      <c r="N11" s="66"/>
      <c r="O11" s="53"/>
      <c r="P11" s="145"/>
      <c r="Q11" s="146"/>
      <c r="R11" s="53"/>
      <c r="S11" s="53"/>
      <c r="T11" s="53"/>
      <c r="U11" s="53"/>
      <c r="V11" s="53"/>
    </row>
    <row r="12" spans="1:22" ht="22.5" customHeight="1" x14ac:dyDescent="0.25">
      <c r="A12" s="39">
        <v>4</v>
      </c>
      <c r="B12" s="53"/>
      <c r="C12" s="145"/>
      <c r="D12" s="146"/>
      <c r="E12" s="147" t="s">
        <v>527</v>
      </c>
      <c r="F12" s="148"/>
      <c r="G12" s="148"/>
      <c r="H12" s="149"/>
      <c r="I12" s="42"/>
      <c r="J12" s="43"/>
      <c r="K12" s="54"/>
      <c r="L12" s="66"/>
      <c r="M12" s="66"/>
      <c r="N12" s="66"/>
      <c r="O12" s="53"/>
      <c r="P12" s="145"/>
      <c r="Q12" s="146"/>
      <c r="R12" s="53"/>
      <c r="S12" s="53"/>
      <c r="T12" s="53"/>
      <c r="U12" s="53"/>
      <c r="V12" s="53"/>
    </row>
    <row r="13" spans="1:22" ht="22.5" customHeight="1" x14ac:dyDescent="0.25">
      <c r="A13" s="39">
        <v>5</v>
      </c>
      <c r="B13" s="53"/>
      <c r="C13" s="145"/>
      <c r="D13" s="146"/>
      <c r="E13" s="147"/>
      <c r="F13" s="156"/>
      <c r="G13" s="156"/>
      <c r="H13" s="157"/>
      <c r="I13" s="73"/>
      <c r="J13" s="52"/>
      <c r="K13" s="54"/>
      <c r="L13" s="66"/>
      <c r="M13" s="66"/>
      <c r="N13" s="66">
        <v>11.5</v>
      </c>
      <c r="O13" s="53"/>
      <c r="P13" s="145"/>
      <c r="Q13" s="146"/>
      <c r="R13" s="53"/>
      <c r="S13" s="53"/>
      <c r="T13" s="53"/>
      <c r="U13" s="53"/>
      <c r="V13" s="53"/>
    </row>
    <row r="14" spans="1:22" ht="22.5" customHeight="1" x14ac:dyDescent="0.25">
      <c r="A14" s="39">
        <v>6</v>
      </c>
      <c r="B14" s="77">
        <v>1</v>
      </c>
      <c r="C14" s="145"/>
      <c r="D14" s="146"/>
      <c r="E14" s="147" t="s">
        <v>531</v>
      </c>
      <c r="F14" s="148"/>
      <c r="G14" s="148"/>
      <c r="H14" s="149"/>
      <c r="I14" s="42">
        <v>796</v>
      </c>
      <c r="J14" s="43"/>
      <c r="K14" s="54">
        <v>3</v>
      </c>
      <c r="L14" s="66">
        <v>6.218</v>
      </c>
      <c r="M14" s="66">
        <f>K14*L14</f>
        <v>18.654</v>
      </c>
      <c r="N14" s="66"/>
      <c r="O14" s="53"/>
      <c r="P14" s="145"/>
      <c r="Q14" s="146"/>
      <c r="R14" s="53"/>
      <c r="S14" s="53"/>
      <c r="T14" s="53"/>
      <c r="U14" s="53"/>
      <c r="V14" s="53"/>
    </row>
    <row r="15" spans="1:22" ht="22.5" customHeight="1" x14ac:dyDescent="0.25">
      <c r="A15" s="39">
        <v>7</v>
      </c>
      <c r="B15" s="77">
        <v>2</v>
      </c>
      <c r="C15" s="145"/>
      <c r="D15" s="146"/>
      <c r="E15" s="147" t="s">
        <v>530</v>
      </c>
      <c r="F15" s="148"/>
      <c r="G15" s="148"/>
      <c r="H15" s="149"/>
      <c r="I15" s="42">
        <v>796</v>
      </c>
      <c r="J15" s="43"/>
      <c r="K15" s="54">
        <v>1</v>
      </c>
      <c r="L15" s="66" t="s">
        <v>525</v>
      </c>
      <c r="M15" s="66">
        <v>6.25</v>
      </c>
      <c r="N15" s="66"/>
      <c r="O15" s="53"/>
      <c r="P15" s="145"/>
      <c r="Q15" s="146"/>
      <c r="R15" s="53"/>
      <c r="S15" s="53"/>
      <c r="T15" s="53"/>
      <c r="U15" s="53"/>
      <c r="V15" s="53"/>
    </row>
    <row r="16" spans="1:22" ht="22.5" customHeight="1" x14ac:dyDescent="0.25">
      <c r="A16" s="39">
        <v>8</v>
      </c>
      <c r="B16" s="77">
        <v>3</v>
      </c>
      <c r="C16" s="145"/>
      <c r="D16" s="146"/>
      <c r="E16" s="147" t="s">
        <v>530</v>
      </c>
      <c r="F16" s="148"/>
      <c r="G16" s="148"/>
      <c r="H16" s="149"/>
      <c r="I16" s="42" t="s">
        <v>38</v>
      </c>
      <c r="J16" s="43"/>
      <c r="K16" s="54">
        <v>1</v>
      </c>
      <c r="L16" s="66" t="s">
        <v>525</v>
      </c>
      <c r="M16" s="66">
        <v>6.25</v>
      </c>
      <c r="N16" s="66"/>
      <c r="O16" s="53"/>
      <c r="P16" s="145"/>
      <c r="Q16" s="146"/>
      <c r="R16" s="53"/>
      <c r="S16" s="53"/>
      <c r="T16" s="53"/>
      <c r="U16" s="53"/>
      <c r="V16" s="53"/>
    </row>
    <row r="17" spans="1:24" ht="22.5" customHeight="1" x14ac:dyDescent="0.25">
      <c r="A17" s="39">
        <v>9</v>
      </c>
      <c r="B17" s="77">
        <v>4</v>
      </c>
      <c r="C17" s="145"/>
      <c r="D17" s="146"/>
      <c r="E17" s="147" t="s">
        <v>529</v>
      </c>
      <c r="F17" s="156"/>
      <c r="G17" s="156"/>
      <c r="H17" s="157"/>
      <c r="I17" s="73">
        <v>796</v>
      </c>
      <c r="J17" s="82">
        <v>796</v>
      </c>
      <c r="K17" s="54">
        <v>2</v>
      </c>
      <c r="L17" s="66">
        <v>6.47</v>
      </c>
      <c r="M17" s="66">
        <v>12.94</v>
      </c>
      <c r="N17" s="66"/>
      <c r="O17" s="53"/>
      <c r="P17" s="145"/>
      <c r="Q17" s="146"/>
      <c r="R17" s="53"/>
      <c r="S17" s="53"/>
      <c r="T17" s="53"/>
      <c r="U17" s="53"/>
      <c r="V17" s="53"/>
      <c r="X17" s="44"/>
    </row>
    <row r="18" spans="1:24" ht="22.5" customHeight="1" x14ac:dyDescent="0.25">
      <c r="A18" s="39">
        <v>10</v>
      </c>
      <c r="B18" s="77"/>
      <c r="C18" s="145"/>
      <c r="D18" s="146"/>
      <c r="E18" s="147"/>
      <c r="F18" s="148"/>
      <c r="G18" s="148"/>
      <c r="H18" s="149"/>
      <c r="I18" s="42"/>
      <c r="J18" s="43"/>
      <c r="K18" s="54"/>
      <c r="L18" s="66"/>
      <c r="M18" s="66"/>
      <c r="N18" s="66"/>
      <c r="O18" s="53"/>
      <c r="P18" s="145"/>
      <c r="Q18" s="146"/>
      <c r="R18" s="53"/>
      <c r="S18" s="53"/>
      <c r="T18" s="53"/>
      <c r="U18" s="53"/>
      <c r="V18" s="53"/>
    </row>
    <row r="19" spans="1:24" ht="22.5" customHeight="1" x14ac:dyDescent="0.25">
      <c r="A19" s="39">
        <v>11</v>
      </c>
      <c r="B19" s="77"/>
      <c r="C19" s="145"/>
      <c r="D19" s="146"/>
      <c r="E19" s="147" t="s">
        <v>528</v>
      </c>
      <c r="F19" s="148"/>
      <c r="G19" s="148"/>
      <c r="H19" s="149"/>
      <c r="I19" s="73">
        <v>166</v>
      </c>
      <c r="J19" s="82"/>
      <c r="K19" s="54" t="s">
        <v>525</v>
      </c>
      <c r="L19" s="66" t="s">
        <v>525</v>
      </c>
      <c r="M19" s="116">
        <f>M22+M23+M24+'3'!M30+'4'!M30+'4'!M21</f>
        <v>1188.1599999999999</v>
      </c>
      <c r="N19" s="66"/>
      <c r="O19" s="53"/>
      <c r="P19" s="145"/>
      <c r="Q19" s="146"/>
      <c r="R19" s="53"/>
      <c r="S19" s="53"/>
      <c r="T19" s="53"/>
      <c r="U19" s="53"/>
      <c r="V19" s="53"/>
    </row>
    <row r="20" spans="1:24" ht="22.5" customHeight="1" x14ac:dyDescent="0.25">
      <c r="A20" s="39">
        <v>12</v>
      </c>
      <c r="B20" s="53"/>
      <c r="C20" s="145"/>
      <c r="D20" s="146"/>
      <c r="E20" s="147" t="s">
        <v>527</v>
      </c>
      <c r="F20" s="148"/>
      <c r="G20" s="148"/>
      <c r="H20" s="149"/>
      <c r="I20" s="42"/>
      <c r="J20" s="43"/>
      <c r="K20" s="54"/>
      <c r="L20" s="66"/>
      <c r="M20" s="66"/>
      <c r="N20" s="66"/>
      <c r="O20" s="53"/>
      <c r="P20" s="145"/>
      <c r="Q20" s="146"/>
      <c r="R20" s="53"/>
      <c r="S20" s="53"/>
      <c r="T20" s="53"/>
      <c r="U20" s="53"/>
      <c r="V20" s="53"/>
    </row>
    <row r="21" spans="1:24" ht="22.5" customHeight="1" x14ac:dyDescent="0.25">
      <c r="A21" s="39">
        <v>13</v>
      </c>
      <c r="B21" s="77"/>
      <c r="C21" s="145"/>
      <c r="D21" s="146"/>
      <c r="E21" s="147"/>
      <c r="F21" s="148"/>
      <c r="G21" s="148"/>
      <c r="H21" s="149"/>
      <c r="I21" s="42"/>
      <c r="J21" s="43"/>
      <c r="K21" s="54"/>
      <c r="L21" s="66"/>
      <c r="M21" s="66"/>
      <c r="N21" s="66"/>
      <c r="O21" s="53"/>
      <c r="P21" s="158"/>
      <c r="Q21" s="158"/>
      <c r="R21" s="53"/>
      <c r="S21" s="53"/>
      <c r="T21" s="53"/>
      <c r="U21" s="53"/>
      <c r="V21" s="53"/>
    </row>
    <row r="22" spans="1:24" ht="22.5" customHeight="1" x14ac:dyDescent="0.25">
      <c r="A22" s="39">
        <v>14</v>
      </c>
      <c r="B22" s="77">
        <v>5</v>
      </c>
      <c r="C22" s="145"/>
      <c r="D22" s="146"/>
      <c r="E22" s="147" t="s">
        <v>532</v>
      </c>
      <c r="F22" s="148"/>
      <c r="G22" s="148"/>
      <c r="H22" s="149"/>
      <c r="I22" s="73">
        <v>796</v>
      </c>
      <c r="J22" s="82"/>
      <c r="K22" s="54">
        <v>1</v>
      </c>
      <c r="L22" s="66" t="s">
        <v>525</v>
      </c>
      <c r="M22" s="66">
        <v>5.27</v>
      </c>
      <c r="N22" s="66">
        <v>5.27</v>
      </c>
      <c r="O22" s="53"/>
      <c r="P22" s="158"/>
      <c r="Q22" s="158"/>
      <c r="R22" s="53"/>
      <c r="S22" s="53"/>
      <c r="T22" s="53"/>
      <c r="U22" s="53"/>
      <c r="V22" s="53"/>
    </row>
    <row r="23" spans="1:24" ht="22.5" customHeight="1" x14ac:dyDescent="0.25">
      <c r="A23" s="39">
        <v>15</v>
      </c>
      <c r="B23" s="77">
        <v>6</v>
      </c>
      <c r="C23" s="145"/>
      <c r="D23" s="146"/>
      <c r="E23" s="147" t="s">
        <v>533</v>
      </c>
      <c r="F23" s="148"/>
      <c r="G23" s="148"/>
      <c r="H23" s="149"/>
      <c r="I23" s="73">
        <v>796</v>
      </c>
      <c r="J23" s="82">
        <v>796</v>
      </c>
      <c r="K23" s="54">
        <v>6</v>
      </c>
      <c r="L23" s="66">
        <v>6.22</v>
      </c>
      <c r="M23" s="66">
        <f>K23*L23</f>
        <v>37.32</v>
      </c>
      <c r="N23" s="66">
        <v>31.12</v>
      </c>
      <c r="O23" s="53"/>
      <c r="P23" s="158"/>
      <c r="Q23" s="158"/>
      <c r="R23" s="53"/>
      <c r="S23" s="53"/>
      <c r="T23" s="53"/>
      <c r="U23" s="53"/>
      <c r="V23" s="53"/>
    </row>
    <row r="24" spans="1:24" ht="22.5" customHeight="1" thickBot="1" x14ac:dyDescent="0.3">
      <c r="A24" s="40">
        <v>16</v>
      </c>
      <c r="B24" s="78">
        <v>7</v>
      </c>
      <c r="C24" s="159"/>
      <c r="D24" s="160"/>
      <c r="E24" s="161" t="s">
        <v>533</v>
      </c>
      <c r="F24" s="162"/>
      <c r="G24" s="162"/>
      <c r="H24" s="163"/>
      <c r="I24" s="45" t="s">
        <v>38</v>
      </c>
      <c r="J24" s="93"/>
      <c r="K24" s="55">
        <v>2</v>
      </c>
      <c r="L24" s="79">
        <v>6.22</v>
      </c>
      <c r="M24" s="79">
        <v>12.45</v>
      </c>
      <c r="N24" s="66">
        <v>12.45</v>
      </c>
      <c r="O24" s="49"/>
      <c r="P24" s="164"/>
      <c r="Q24" s="164"/>
      <c r="R24" s="49"/>
      <c r="S24" s="49"/>
      <c r="T24" s="49"/>
      <c r="U24" s="49"/>
      <c r="V24" s="49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C24:D24"/>
    <mergeCell ref="E24:H24"/>
    <mergeCell ref="P24:Q24"/>
    <mergeCell ref="C23:D23"/>
    <mergeCell ref="E23:H23"/>
    <mergeCell ref="P23:Q23"/>
    <mergeCell ref="C22:D22"/>
    <mergeCell ref="P22:Q22"/>
    <mergeCell ref="C21:D21"/>
    <mergeCell ref="P21:Q21"/>
    <mergeCell ref="C20:D20"/>
    <mergeCell ref="P20:Q20"/>
    <mergeCell ref="E20:H20"/>
    <mergeCell ref="E21:H21"/>
    <mergeCell ref="E22:H22"/>
    <mergeCell ref="C19:D19"/>
    <mergeCell ref="P19:Q19"/>
    <mergeCell ref="C18:D18"/>
    <mergeCell ref="P18:Q18"/>
    <mergeCell ref="C17:D17"/>
    <mergeCell ref="P17:Q17"/>
    <mergeCell ref="E17:H17"/>
    <mergeCell ref="E18:H18"/>
    <mergeCell ref="E19:H19"/>
    <mergeCell ref="C16:D16"/>
    <mergeCell ref="P16:Q16"/>
    <mergeCell ref="C15:D15"/>
    <mergeCell ref="P15:Q15"/>
    <mergeCell ref="C14:D14"/>
    <mergeCell ref="P14:Q14"/>
    <mergeCell ref="E14:H14"/>
    <mergeCell ref="E15:H15"/>
    <mergeCell ref="E16:H16"/>
    <mergeCell ref="C13:D13"/>
    <mergeCell ref="P13:Q13"/>
    <mergeCell ref="C12:D12"/>
    <mergeCell ref="P12:Q12"/>
    <mergeCell ref="C11:D11"/>
    <mergeCell ref="P11:Q11"/>
    <mergeCell ref="E13:H13"/>
    <mergeCell ref="E11:H11"/>
    <mergeCell ref="E12:H12"/>
    <mergeCell ref="C10:D10"/>
    <mergeCell ref="E10:H10"/>
    <mergeCell ref="P10:Q10"/>
    <mergeCell ref="C9:D9"/>
    <mergeCell ref="E9:H9"/>
    <mergeCell ref="I9:J9"/>
    <mergeCell ref="M9:N9"/>
    <mergeCell ref="P9:Q9"/>
    <mergeCell ref="C7:D7"/>
    <mergeCell ref="E7:H7"/>
    <mergeCell ref="J7:K7"/>
    <mergeCell ref="N7:P7"/>
    <mergeCell ref="A8:C8"/>
    <mergeCell ref="I8:K8"/>
    <mergeCell ref="M8:Q8"/>
    <mergeCell ref="A4:A6"/>
    <mergeCell ref="B4:B6"/>
    <mergeCell ref="N5:P6"/>
    <mergeCell ref="C4:D6"/>
    <mergeCell ref="U4:U6"/>
    <mergeCell ref="R4:R6"/>
    <mergeCell ref="S4:T4"/>
    <mergeCell ref="E4:H6"/>
    <mergeCell ref="I4:I6"/>
    <mergeCell ref="J4:K6"/>
    <mergeCell ref="V4:V6"/>
    <mergeCell ref="L5:L6"/>
    <mergeCell ref="M5:M6"/>
    <mergeCell ref="Q5:Q6"/>
    <mergeCell ref="S5:S6"/>
    <mergeCell ref="T5:T6"/>
    <mergeCell ref="L4:M4"/>
    <mergeCell ref="N4:Q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P13" sqref="P13:Q1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710937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250</v>
      </c>
      <c r="C9" s="145"/>
      <c r="D9" s="146"/>
      <c r="E9" s="147" t="s">
        <v>240</v>
      </c>
      <c r="F9" s="148"/>
      <c r="G9" s="148"/>
      <c r="H9" s="149"/>
      <c r="I9" s="42" t="s">
        <v>38</v>
      </c>
      <c r="J9" s="43"/>
      <c r="K9" s="54">
        <v>3</v>
      </c>
      <c r="L9" s="66">
        <v>36.17</v>
      </c>
      <c r="M9" s="66">
        <v>108.51</v>
      </c>
      <c r="N9" s="66">
        <v>1176</v>
      </c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251</v>
      </c>
      <c r="C10" s="145"/>
      <c r="D10" s="146"/>
      <c r="E10" s="147" t="s">
        <v>241</v>
      </c>
      <c r="F10" s="148"/>
      <c r="G10" s="148"/>
      <c r="H10" s="149"/>
      <c r="I10" s="42" t="s">
        <v>38</v>
      </c>
      <c r="J10" s="43"/>
      <c r="K10" s="54">
        <v>1</v>
      </c>
      <c r="L10" s="66" t="s">
        <v>525</v>
      </c>
      <c r="M10" s="80">
        <v>37.03</v>
      </c>
      <c r="N10" s="81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252</v>
      </c>
      <c r="C11" s="145"/>
      <c r="D11" s="146"/>
      <c r="E11" s="147" t="s">
        <v>242</v>
      </c>
      <c r="F11" s="156"/>
      <c r="G11" s="156"/>
      <c r="H11" s="157"/>
      <c r="I11" s="42" t="s">
        <v>38</v>
      </c>
      <c r="J11" s="43"/>
      <c r="K11" s="54">
        <v>2</v>
      </c>
      <c r="L11" s="66">
        <v>38.619999999999997</v>
      </c>
      <c r="M11" s="165">
        <v>77.23</v>
      </c>
      <c r="N11" s="1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253</v>
      </c>
      <c r="C12" s="158"/>
      <c r="D12" s="158"/>
      <c r="E12" s="147" t="s">
        <v>243</v>
      </c>
      <c r="F12" s="156"/>
      <c r="G12" s="156"/>
      <c r="H12" s="157"/>
      <c r="I12" s="42" t="s">
        <v>38</v>
      </c>
      <c r="J12" s="43"/>
      <c r="K12" s="54">
        <v>2</v>
      </c>
      <c r="L12" s="66">
        <v>38.76</v>
      </c>
      <c r="M12" s="173">
        <f>K12*L12</f>
        <v>77.52</v>
      </c>
      <c r="N12" s="173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88">
        <v>254</v>
      </c>
      <c r="C13" s="169"/>
      <c r="D13" s="169"/>
      <c r="E13" s="170" t="s">
        <v>244</v>
      </c>
      <c r="F13" s="171"/>
      <c r="G13" s="171"/>
      <c r="H13" s="172"/>
      <c r="I13" s="167">
        <v>796</v>
      </c>
      <c r="J13" s="167"/>
      <c r="K13" s="91">
        <v>1</v>
      </c>
      <c r="L13" s="92" t="s">
        <v>525</v>
      </c>
      <c r="M13" s="168">
        <v>38.85</v>
      </c>
      <c r="N13" s="168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255</v>
      </c>
      <c r="C14" s="145"/>
      <c r="D14" s="146"/>
      <c r="E14" s="147" t="s">
        <v>245</v>
      </c>
      <c r="F14" s="148"/>
      <c r="G14" s="148"/>
      <c r="H14" s="149"/>
      <c r="I14" s="73">
        <v>796</v>
      </c>
      <c r="J14" s="74"/>
      <c r="K14" s="54">
        <v>11</v>
      </c>
      <c r="L14" s="66">
        <v>39.31</v>
      </c>
      <c r="M14" s="80">
        <v>432.37</v>
      </c>
      <c r="N14" s="81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256</v>
      </c>
      <c r="C15" s="145"/>
      <c r="D15" s="146"/>
      <c r="E15" s="147" t="s">
        <v>246</v>
      </c>
      <c r="F15" s="148"/>
      <c r="G15" s="148"/>
      <c r="H15" s="149"/>
      <c r="I15" s="73">
        <v>796</v>
      </c>
      <c r="J15" s="82"/>
      <c r="K15" s="54">
        <v>6</v>
      </c>
      <c r="L15" s="66">
        <v>39.619999999999997</v>
      </c>
      <c r="M15" s="66">
        <v>237.7</v>
      </c>
      <c r="N15" s="66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257</v>
      </c>
      <c r="C16" s="145"/>
      <c r="D16" s="146"/>
      <c r="E16" s="147" t="s">
        <v>247</v>
      </c>
      <c r="F16" s="148"/>
      <c r="G16" s="148"/>
      <c r="H16" s="149"/>
      <c r="I16" s="42" t="s">
        <v>38</v>
      </c>
      <c r="J16" s="43"/>
      <c r="K16" s="54">
        <v>2</v>
      </c>
      <c r="L16" s="66">
        <v>40.479999999999997</v>
      </c>
      <c r="M16" s="66">
        <v>80.95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258</v>
      </c>
      <c r="C17" s="145"/>
      <c r="D17" s="146"/>
      <c r="E17" s="147" t="s">
        <v>248</v>
      </c>
      <c r="F17" s="156"/>
      <c r="G17" s="156"/>
      <c r="H17" s="157"/>
      <c r="I17" s="73">
        <v>796</v>
      </c>
      <c r="J17" s="82">
        <v>796</v>
      </c>
      <c r="K17" s="54">
        <v>2</v>
      </c>
      <c r="L17" s="66">
        <v>40.99</v>
      </c>
      <c r="M17" s="66">
        <v>81.99</v>
      </c>
      <c r="N17" s="66">
        <v>11.5</v>
      </c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259</v>
      </c>
      <c r="C18" s="145"/>
      <c r="D18" s="146"/>
      <c r="E18" s="147" t="s">
        <v>249</v>
      </c>
      <c r="F18" s="148"/>
      <c r="G18" s="148"/>
      <c r="H18" s="149"/>
      <c r="I18" s="73">
        <v>796</v>
      </c>
      <c r="J18" s="82"/>
      <c r="K18" s="54">
        <v>2</v>
      </c>
      <c r="L18" s="66">
        <v>42.03</v>
      </c>
      <c r="M18" s="66">
        <v>84.05</v>
      </c>
      <c r="N18" s="66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260</v>
      </c>
      <c r="C19" s="145"/>
      <c r="D19" s="146"/>
      <c r="E19" s="147" t="s">
        <v>250</v>
      </c>
      <c r="F19" s="148"/>
      <c r="G19" s="148"/>
      <c r="H19" s="149"/>
      <c r="I19" s="73">
        <v>796</v>
      </c>
      <c r="J19" s="82">
        <v>796</v>
      </c>
      <c r="K19" s="54">
        <v>1</v>
      </c>
      <c r="L19" s="66" t="s">
        <v>525</v>
      </c>
      <c r="M19" s="66">
        <v>44.27</v>
      </c>
      <c r="N19" s="66">
        <v>1170</v>
      </c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261</v>
      </c>
      <c r="C20" s="145"/>
      <c r="D20" s="146"/>
      <c r="E20" s="147" t="s">
        <v>251</v>
      </c>
      <c r="F20" s="148"/>
      <c r="G20" s="148"/>
      <c r="H20" s="149"/>
      <c r="I20" s="42" t="s">
        <v>38</v>
      </c>
      <c r="J20" s="43"/>
      <c r="K20" s="54">
        <v>1</v>
      </c>
      <c r="L20" s="66" t="s">
        <v>525</v>
      </c>
      <c r="M20" s="66">
        <v>44.63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262</v>
      </c>
      <c r="C21" s="145"/>
      <c r="D21" s="146"/>
      <c r="E21" s="147" t="s">
        <v>252</v>
      </c>
      <c r="F21" s="148"/>
      <c r="G21" s="148"/>
      <c r="H21" s="149"/>
      <c r="I21" s="73">
        <v>796</v>
      </c>
      <c r="J21" s="82"/>
      <c r="K21" s="54">
        <v>1</v>
      </c>
      <c r="L21" s="66" t="s">
        <v>525</v>
      </c>
      <c r="M21" s="66">
        <v>44.78</v>
      </c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263</v>
      </c>
      <c r="C22" s="145"/>
      <c r="D22" s="146"/>
      <c r="E22" s="147" t="s">
        <v>253</v>
      </c>
      <c r="F22" s="148"/>
      <c r="G22" s="148"/>
      <c r="H22" s="149"/>
      <c r="I22" s="42" t="s">
        <v>38</v>
      </c>
      <c r="J22" s="43"/>
      <c r="K22" s="54">
        <v>2</v>
      </c>
      <c r="L22" s="66">
        <v>46.51</v>
      </c>
      <c r="M22" s="66">
        <v>93.01</v>
      </c>
      <c r="N22" s="66">
        <v>850</v>
      </c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264</v>
      </c>
      <c r="C23" s="145"/>
      <c r="D23" s="146"/>
      <c r="E23" s="147" t="s">
        <v>254</v>
      </c>
      <c r="F23" s="148"/>
      <c r="G23" s="148"/>
      <c r="H23" s="149"/>
      <c r="I23" s="42" t="s">
        <v>38</v>
      </c>
      <c r="J23" s="43"/>
      <c r="K23" s="54">
        <v>4</v>
      </c>
      <c r="L23" s="66">
        <v>47.02</v>
      </c>
      <c r="M23" s="66">
        <v>188.09</v>
      </c>
      <c r="N23" s="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265</v>
      </c>
      <c r="C24" s="159"/>
      <c r="D24" s="160"/>
      <c r="E24" s="161" t="s">
        <v>255</v>
      </c>
      <c r="F24" s="162"/>
      <c r="G24" s="162"/>
      <c r="H24" s="163"/>
      <c r="I24" s="45" t="s">
        <v>38</v>
      </c>
      <c r="J24" s="93"/>
      <c r="K24" s="55">
        <v>2</v>
      </c>
      <c r="L24" s="79">
        <v>48.23</v>
      </c>
      <c r="M24" s="79">
        <v>96.46</v>
      </c>
      <c r="N24" s="66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M9+M10+M11+M12+M13+M14+M15+M16+M17+M18+M19+M20+M21+M22+M23+M24</f>
        <v>1767.44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M11:N11"/>
    <mergeCell ref="C12:D12"/>
    <mergeCell ref="E12:H12"/>
    <mergeCell ref="P12:Q12"/>
    <mergeCell ref="C13:D13"/>
    <mergeCell ref="E13:H13"/>
    <mergeCell ref="P13:Q13"/>
    <mergeCell ref="M12:N12"/>
    <mergeCell ref="I13:J13"/>
    <mergeCell ref="M13:N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B16" sqref="B16:M16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266</v>
      </c>
      <c r="C9" s="145"/>
      <c r="D9" s="146"/>
      <c r="E9" s="147" t="s">
        <v>256</v>
      </c>
      <c r="F9" s="148"/>
      <c r="G9" s="148"/>
      <c r="H9" s="149"/>
      <c r="I9" s="42" t="s">
        <v>38</v>
      </c>
      <c r="J9" s="43"/>
      <c r="K9" s="54">
        <v>1</v>
      </c>
      <c r="L9" s="66" t="s">
        <v>525</v>
      </c>
      <c r="M9" s="66">
        <v>51.1</v>
      </c>
      <c r="N9" s="66">
        <v>1176</v>
      </c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267</v>
      </c>
      <c r="C10" s="145"/>
      <c r="D10" s="146"/>
      <c r="E10" s="147" t="s">
        <v>257</v>
      </c>
      <c r="F10" s="148"/>
      <c r="G10" s="148"/>
      <c r="H10" s="149"/>
      <c r="I10" s="42" t="s">
        <v>38</v>
      </c>
      <c r="J10" s="43"/>
      <c r="K10" s="54">
        <v>2</v>
      </c>
      <c r="L10" s="66">
        <v>51.67</v>
      </c>
      <c r="M10" s="80">
        <v>103.35</v>
      </c>
      <c r="N10" s="81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268</v>
      </c>
      <c r="C11" s="145"/>
      <c r="D11" s="146"/>
      <c r="E11" s="147" t="s">
        <v>258</v>
      </c>
      <c r="F11" s="156"/>
      <c r="G11" s="156"/>
      <c r="H11" s="157"/>
      <c r="I11" s="42" t="s">
        <v>38</v>
      </c>
      <c r="J11" s="43"/>
      <c r="K11" s="54">
        <v>1</v>
      </c>
      <c r="L11" s="66" t="s">
        <v>525</v>
      </c>
      <c r="M11" s="165">
        <v>53.4</v>
      </c>
      <c r="N11" s="1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269</v>
      </c>
      <c r="C12" s="158"/>
      <c r="D12" s="158"/>
      <c r="E12" s="147" t="s">
        <v>259</v>
      </c>
      <c r="F12" s="156"/>
      <c r="G12" s="156"/>
      <c r="H12" s="157"/>
      <c r="I12" s="42" t="s">
        <v>38</v>
      </c>
      <c r="J12" s="43"/>
      <c r="K12" s="54">
        <v>1</v>
      </c>
      <c r="L12" s="66" t="s">
        <v>525</v>
      </c>
      <c r="M12" s="173">
        <v>53.6</v>
      </c>
      <c r="N12" s="173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88">
        <v>270</v>
      </c>
      <c r="C13" s="169"/>
      <c r="D13" s="169"/>
      <c r="E13" s="170" t="s">
        <v>260</v>
      </c>
      <c r="F13" s="171"/>
      <c r="G13" s="171"/>
      <c r="H13" s="172"/>
      <c r="I13" s="167">
        <v>796</v>
      </c>
      <c r="J13" s="167"/>
      <c r="K13" s="91">
        <v>2</v>
      </c>
      <c r="L13" s="92">
        <v>56.84</v>
      </c>
      <c r="M13" s="168">
        <v>113.68</v>
      </c>
      <c r="N13" s="168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271</v>
      </c>
      <c r="C14" s="145"/>
      <c r="D14" s="146"/>
      <c r="E14" s="147" t="s">
        <v>261</v>
      </c>
      <c r="F14" s="148"/>
      <c r="G14" s="148"/>
      <c r="H14" s="149"/>
      <c r="I14" s="73">
        <v>796</v>
      </c>
      <c r="J14" s="74"/>
      <c r="K14" s="54">
        <v>4</v>
      </c>
      <c r="L14" s="66">
        <v>60.28</v>
      </c>
      <c r="M14" s="80">
        <v>241.14</v>
      </c>
      <c r="N14" s="81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272</v>
      </c>
      <c r="C15" s="145"/>
      <c r="D15" s="146"/>
      <c r="E15" s="147" t="s">
        <v>262</v>
      </c>
      <c r="F15" s="148"/>
      <c r="G15" s="148"/>
      <c r="H15" s="149"/>
      <c r="I15" s="73">
        <v>796</v>
      </c>
      <c r="J15" s="82"/>
      <c r="K15" s="54">
        <v>2</v>
      </c>
      <c r="L15" s="66">
        <v>76.3</v>
      </c>
      <c r="M15" s="66">
        <v>152.61000000000001</v>
      </c>
      <c r="N15" s="66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273</v>
      </c>
      <c r="C16" s="145"/>
      <c r="D16" s="146"/>
      <c r="E16" s="147" t="s">
        <v>263</v>
      </c>
      <c r="F16" s="148"/>
      <c r="G16" s="148"/>
      <c r="H16" s="149"/>
      <c r="I16" s="42" t="s">
        <v>38</v>
      </c>
      <c r="J16" s="43"/>
      <c r="K16" s="54">
        <v>1</v>
      </c>
      <c r="L16" s="66" t="s">
        <v>525</v>
      </c>
      <c r="M16" s="66">
        <v>89.43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62"/>
      <c r="C17" s="145"/>
      <c r="D17" s="146"/>
      <c r="E17" s="147"/>
      <c r="F17" s="148"/>
      <c r="G17" s="148"/>
      <c r="H17" s="149"/>
      <c r="I17" s="58"/>
      <c r="J17" s="61"/>
      <c r="K17" s="54"/>
      <c r="L17" s="66"/>
      <c r="M17" s="66"/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62"/>
      <c r="C18" s="145"/>
      <c r="D18" s="146"/>
      <c r="E18" s="147"/>
      <c r="F18" s="148"/>
      <c r="G18" s="148"/>
      <c r="H18" s="149"/>
      <c r="I18" s="42"/>
      <c r="J18" s="43"/>
      <c r="K18" s="54"/>
      <c r="L18" s="66"/>
      <c r="M18" s="66"/>
      <c r="N18" s="66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62"/>
      <c r="C19" s="145"/>
      <c r="D19" s="146"/>
      <c r="E19" s="147"/>
      <c r="F19" s="148"/>
      <c r="G19" s="148"/>
      <c r="H19" s="149"/>
      <c r="I19" s="42"/>
      <c r="J19" s="43"/>
      <c r="K19" s="54"/>
      <c r="L19" s="66"/>
      <c r="M19" s="66"/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62"/>
      <c r="C20" s="145"/>
      <c r="D20" s="146"/>
      <c r="E20" s="147"/>
      <c r="F20" s="148"/>
      <c r="G20" s="148"/>
      <c r="H20" s="149"/>
      <c r="I20" s="42"/>
      <c r="J20" s="43"/>
      <c r="K20" s="54"/>
      <c r="L20" s="66"/>
      <c r="M20" s="66"/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62"/>
      <c r="C21" s="145"/>
      <c r="D21" s="146"/>
      <c r="E21" s="147"/>
      <c r="F21" s="148"/>
      <c r="G21" s="148"/>
      <c r="H21" s="149"/>
      <c r="I21" s="42"/>
      <c r="J21" s="43"/>
      <c r="K21" s="54"/>
      <c r="L21" s="66"/>
      <c r="M21" s="66"/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62"/>
      <c r="C22" s="145"/>
      <c r="D22" s="146"/>
      <c r="E22" s="147"/>
      <c r="F22" s="148"/>
      <c r="G22" s="148"/>
      <c r="H22" s="149"/>
      <c r="I22" s="42"/>
      <c r="J22" s="43"/>
      <c r="K22" s="54"/>
      <c r="L22" s="66"/>
      <c r="M22" s="69"/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62"/>
      <c r="C23" s="145"/>
      <c r="D23" s="146"/>
      <c r="E23" s="147"/>
      <c r="F23" s="156"/>
      <c r="G23" s="156"/>
      <c r="H23" s="157"/>
      <c r="I23" s="42"/>
      <c r="J23" s="43"/>
      <c r="K23" s="54"/>
      <c r="L23" s="66"/>
      <c r="M23" s="165"/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/>
      <c r="C24" s="164"/>
      <c r="D24" s="164"/>
      <c r="E24" s="161"/>
      <c r="F24" s="177"/>
      <c r="G24" s="177"/>
      <c r="H24" s="178"/>
      <c r="I24" s="45"/>
      <c r="J24" s="43"/>
      <c r="K24" s="55"/>
      <c r="L24" s="71"/>
      <c r="M24" s="179"/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M9+M10+M11+M12+M13+M14+M15+M16</f>
        <v>858.31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M11:N11"/>
    <mergeCell ref="C12:D12"/>
    <mergeCell ref="E12:H12"/>
    <mergeCell ref="P12:Q12"/>
    <mergeCell ref="C13:D13"/>
    <mergeCell ref="E13:H13"/>
    <mergeCell ref="P13:Q13"/>
    <mergeCell ref="M12:N12"/>
    <mergeCell ref="I13:J13"/>
    <mergeCell ref="M13:N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10" sqref="M1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/>
      <c r="C9" s="150"/>
      <c r="D9" s="150"/>
      <c r="E9" s="174"/>
      <c r="F9" s="175"/>
      <c r="G9" s="175"/>
      <c r="H9" s="176"/>
      <c r="I9" s="154"/>
      <c r="J9" s="154"/>
      <c r="K9" s="56"/>
      <c r="L9" s="65"/>
      <c r="M9" s="155"/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62"/>
      <c r="C10" s="145"/>
      <c r="D10" s="146"/>
      <c r="E10" s="147" t="s">
        <v>553</v>
      </c>
      <c r="F10" s="148"/>
      <c r="G10" s="148"/>
      <c r="H10" s="149"/>
      <c r="I10" s="73">
        <v>166</v>
      </c>
      <c r="J10" s="74"/>
      <c r="K10" s="54" t="s">
        <v>525</v>
      </c>
      <c r="L10" s="66" t="s">
        <v>525</v>
      </c>
      <c r="M10" s="116">
        <f>M13+M14+M15+M16+M17+M18+M19+M20+M21+M22+M23+M24+'23'!M30</f>
        <v>1177.96</v>
      </c>
      <c r="N10" s="70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62"/>
      <c r="C11" s="145"/>
      <c r="D11" s="146"/>
      <c r="E11" s="147" t="s">
        <v>550</v>
      </c>
      <c r="F11" s="148"/>
      <c r="G11" s="148"/>
      <c r="H11" s="149"/>
      <c r="I11" s="73"/>
      <c r="J11" s="74"/>
      <c r="K11" s="54"/>
      <c r="L11" s="66"/>
      <c r="M11" s="66"/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62"/>
      <c r="C12" s="145"/>
      <c r="D12" s="146"/>
      <c r="E12" s="147"/>
      <c r="F12" s="148"/>
      <c r="G12" s="148"/>
      <c r="H12" s="149"/>
      <c r="I12" s="42"/>
      <c r="J12" s="43"/>
      <c r="K12" s="54"/>
      <c r="L12" s="66"/>
      <c r="M12" s="66"/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62">
        <v>280</v>
      </c>
      <c r="C13" s="145"/>
      <c r="D13" s="146"/>
      <c r="E13" s="147" t="s">
        <v>264</v>
      </c>
      <c r="F13" s="156"/>
      <c r="G13" s="156"/>
      <c r="H13" s="157"/>
      <c r="I13" s="58">
        <v>796</v>
      </c>
      <c r="J13" s="61">
        <v>796</v>
      </c>
      <c r="K13" s="54">
        <v>1</v>
      </c>
      <c r="L13" s="66" t="s">
        <v>525</v>
      </c>
      <c r="M13" s="66">
        <v>8.92</v>
      </c>
      <c r="N13" s="66">
        <v>11.5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62">
        <v>281</v>
      </c>
      <c r="C14" s="145"/>
      <c r="D14" s="146"/>
      <c r="E14" s="147" t="s">
        <v>265</v>
      </c>
      <c r="F14" s="148"/>
      <c r="G14" s="148"/>
      <c r="H14" s="149"/>
      <c r="I14" s="58">
        <v>796</v>
      </c>
      <c r="J14" s="61"/>
      <c r="K14" s="54">
        <v>4</v>
      </c>
      <c r="L14" s="66">
        <v>14.9</v>
      </c>
      <c r="M14" s="66">
        <v>59.62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62">
        <v>282</v>
      </c>
      <c r="C15" s="145"/>
      <c r="D15" s="146"/>
      <c r="E15" s="147" t="s">
        <v>266</v>
      </c>
      <c r="F15" s="148"/>
      <c r="G15" s="148"/>
      <c r="H15" s="149"/>
      <c r="I15" s="58">
        <v>796</v>
      </c>
      <c r="J15" s="61">
        <v>796</v>
      </c>
      <c r="K15" s="54">
        <v>1</v>
      </c>
      <c r="L15" s="66" t="s">
        <v>525</v>
      </c>
      <c r="M15" s="66">
        <v>15.09</v>
      </c>
      <c r="N15" s="66">
        <v>1170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62">
        <v>283</v>
      </c>
      <c r="C16" s="145"/>
      <c r="D16" s="146"/>
      <c r="E16" s="147" t="s">
        <v>267</v>
      </c>
      <c r="F16" s="148"/>
      <c r="G16" s="148"/>
      <c r="H16" s="149"/>
      <c r="I16" s="42" t="s">
        <v>38</v>
      </c>
      <c r="J16" s="43"/>
      <c r="K16" s="54">
        <v>1</v>
      </c>
      <c r="L16" s="66" t="s">
        <v>525</v>
      </c>
      <c r="M16" s="66">
        <v>17.21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62">
        <v>284</v>
      </c>
      <c r="C17" s="145"/>
      <c r="D17" s="146"/>
      <c r="E17" s="147" t="s">
        <v>268</v>
      </c>
      <c r="F17" s="148"/>
      <c r="G17" s="148"/>
      <c r="H17" s="149"/>
      <c r="I17" s="58">
        <v>796</v>
      </c>
      <c r="J17" s="61"/>
      <c r="K17" s="54">
        <v>5</v>
      </c>
      <c r="L17" s="66">
        <v>17.63</v>
      </c>
      <c r="M17" s="66">
        <v>88.17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62">
        <v>285</v>
      </c>
      <c r="C18" s="145"/>
      <c r="D18" s="146"/>
      <c r="E18" s="147" t="s">
        <v>269</v>
      </c>
      <c r="F18" s="148"/>
      <c r="G18" s="148"/>
      <c r="H18" s="149"/>
      <c r="I18" s="42" t="s">
        <v>38</v>
      </c>
      <c r="J18" s="43"/>
      <c r="K18" s="54">
        <v>4</v>
      </c>
      <c r="L18" s="66">
        <v>19.63</v>
      </c>
      <c r="M18" s="66">
        <v>78.510000000000005</v>
      </c>
      <c r="N18" s="66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62">
        <v>286</v>
      </c>
      <c r="C19" s="145"/>
      <c r="D19" s="146"/>
      <c r="E19" s="147" t="s">
        <v>270</v>
      </c>
      <c r="F19" s="148"/>
      <c r="G19" s="148"/>
      <c r="H19" s="149"/>
      <c r="I19" s="42" t="s">
        <v>38</v>
      </c>
      <c r="J19" s="43"/>
      <c r="K19" s="54">
        <v>1</v>
      </c>
      <c r="L19" s="66" t="s">
        <v>525</v>
      </c>
      <c r="M19" s="66">
        <v>19.73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62">
        <v>287</v>
      </c>
      <c r="C20" s="145"/>
      <c r="D20" s="146"/>
      <c r="E20" s="147" t="s">
        <v>271</v>
      </c>
      <c r="F20" s="148"/>
      <c r="G20" s="148"/>
      <c r="H20" s="149"/>
      <c r="I20" s="42" t="s">
        <v>38</v>
      </c>
      <c r="J20" s="43"/>
      <c r="K20" s="54">
        <v>1</v>
      </c>
      <c r="L20" s="66" t="s">
        <v>525</v>
      </c>
      <c r="M20" s="66">
        <v>20.21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62">
        <v>288</v>
      </c>
      <c r="C21" s="145"/>
      <c r="D21" s="146"/>
      <c r="E21" s="147" t="s">
        <v>272</v>
      </c>
      <c r="F21" s="148"/>
      <c r="G21" s="148"/>
      <c r="H21" s="149"/>
      <c r="I21" s="42" t="s">
        <v>38</v>
      </c>
      <c r="J21" s="43"/>
      <c r="K21" s="54">
        <v>1</v>
      </c>
      <c r="L21" s="66" t="s">
        <v>525</v>
      </c>
      <c r="M21" s="66">
        <v>23.81</v>
      </c>
      <c r="N21" s="66">
        <v>1176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62">
        <v>289</v>
      </c>
      <c r="C22" s="145"/>
      <c r="D22" s="146"/>
      <c r="E22" s="147" t="s">
        <v>273</v>
      </c>
      <c r="F22" s="148"/>
      <c r="G22" s="148"/>
      <c r="H22" s="149"/>
      <c r="I22" s="42" t="s">
        <v>38</v>
      </c>
      <c r="J22" s="43"/>
      <c r="K22" s="54">
        <v>1</v>
      </c>
      <c r="L22" s="66" t="s">
        <v>525</v>
      </c>
      <c r="M22" s="69">
        <v>30.29</v>
      </c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62">
        <v>290</v>
      </c>
      <c r="C23" s="145"/>
      <c r="D23" s="146"/>
      <c r="E23" s="147" t="s">
        <v>274</v>
      </c>
      <c r="F23" s="156"/>
      <c r="G23" s="156"/>
      <c r="H23" s="157"/>
      <c r="I23" s="42" t="s">
        <v>38</v>
      </c>
      <c r="J23" s="43"/>
      <c r="K23" s="54">
        <v>1</v>
      </c>
      <c r="L23" s="66" t="s">
        <v>525</v>
      </c>
      <c r="M23" s="165">
        <v>37.369999999999997</v>
      </c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>
        <v>291</v>
      </c>
      <c r="C24" s="164"/>
      <c r="D24" s="164"/>
      <c r="E24" s="161" t="s">
        <v>275</v>
      </c>
      <c r="F24" s="177"/>
      <c r="G24" s="177"/>
      <c r="H24" s="178"/>
      <c r="I24" s="45" t="s">
        <v>38</v>
      </c>
      <c r="J24" s="43"/>
      <c r="K24" s="55">
        <v>4</v>
      </c>
      <c r="L24" s="71">
        <v>39.049999999999997</v>
      </c>
      <c r="M24" s="179">
        <v>156.18</v>
      </c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T23" sqref="T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>
        <v>292</v>
      </c>
      <c r="C9" s="150"/>
      <c r="D9" s="150"/>
      <c r="E9" s="174" t="s">
        <v>276</v>
      </c>
      <c r="F9" s="175"/>
      <c r="G9" s="175"/>
      <c r="H9" s="176"/>
      <c r="I9" s="154">
        <v>796</v>
      </c>
      <c r="J9" s="154"/>
      <c r="K9" s="56">
        <v>1</v>
      </c>
      <c r="L9" s="65" t="s">
        <v>525</v>
      </c>
      <c r="M9" s="155">
        <v>57.31</v>
      </c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62">
        <v>293</v>
      </c>
      <c r="C10" s="145"/>
      <c r="D10" s="146"/>
      <c r="E10" s="147" t="s">
        <v>277</v>
      </c>
      <c r="F10" s="148"/>
      <c r="G10" s="148"/>
      <c r="H10" s="149"/>
      <c r="I10" s="58">
        <v>796</v>
      </c>
      <c r="J10" s="59"/>
      <c r="K10" s="54">
        <v>1</v>
      </c>
      <c r="L10" s="66" t="s">
        <v>525</v>
      </c>
      <c r="M10" s="69">
        <v>75.569999999999993</v>
      </c>
      <c r="N10" s="70">
        <f>SUM(M10)</f>
        <v>75.569999999999993</v>
      </c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62">
        <v>294</v>
      </c>
      <c r="C11" s="145"/>
      <c r="D11" s="146"/>
      <c r="E11" s="147" t="s">
        <v>590</v>
      </c>
      <c r="F11" s="148"/>
      <c r="G11" s="148"/>
      <c r="H11" s="149"/>
      <c r="I11" s="73" t="s">
        <v>38</v>
      </c>
      <c r="J11" s="82"/>
      <c r="K11" s="54">
        <v>2</v>
      </c>
      <c r="L11" s="66">
        <v>66.13</v>
      </c>
      <c r="M11" s="66">
        <f>K11*L11</f>
        <v>132.26</v>
      </c>
      <c r="N11" s="66">
        <f>SUM(M11)</f>
        <v>132.26</v>
      </c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62">
        <v>295</v>
      </c>
      <c r="C12" s="145"/>
      <c r="D12" s="146"/>
      <c r="E12" s="147" t="s">
        <v>278</v>
      </c>
      <c r="F12" s="148"/>
      <c r="G12" s="148"/>
      <c r="H12" s="149"/>
      <c r="I12" s="73">
        <v>796</v>
      </c>
      <c r="J12" s="82"/>
      <c r="K12" s="54">
        <v>2</v>
      </c>
      <c r="L12" s="66">
        <v>178.85</v>
      </c>
      <c r="M12" s="66">
        <v>357.71</v>
      </c>
      <c r="N12" s="66">
        <f>SUM(M12)</f>
        <v>357.71</v>
      </c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111"/>
      <c r="C13" s="145"/>
      <c r="D13" s="146"/>
      <c r="E13" s="147"/>
      <c r="F13" s="156"/>
      <c r="G13" s="156"/>
      <c r="H13" s="157"/>
      <c r="I13" s="109"/>
      <c r="J13" s="82"/>
      <c r="K13" s="54"/>
      <c r="L13" s="113"/>
      <c r="M13" s="113"/>
      <c r="N13" s="66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111"/>
      <c r="C14" s="145"/>
      <c r="D14" s="146"/>
      <c r="E14" s="147" t="s">
        <v>554</v>
      </c>
      <c r="F14" s="156"/>
      <c r="G14" s="156"/>
      <c r="H14" s="157"/>
      <c r="I14" s="109">
        <v>166</v>
      </c>
      <c r="J14" s="82"/>
      <c r="K14" s="54" t="s">
        <v>525</v>
      </c>
      <c r="L14" s="113" t="s">
        <v>525</v>
      </c>
      <c r="M14" s="119">
        <f>M17+M18+M19+M20+M21+M22+M16</f>
        <v>48.356000000000002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62"/>
      <c r="C15" s="145"/>
      <c r="D15" s="146"/>
      <c r="E15" s="147" t="s">
        <v>555</v>
      </c>
      <c r="F15" s="148"/>
      <c r="G15" s="148"/>
      <c r="H15" s="149"/>
      <c r="I15" s="42"/>
      <c r="J15" s="43"/>
      <c r="K15" s="54"/>
      <c r="L15" s="113"/>
      <c r="M15" s="113"/>
      <c r="N15" s="66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111">
        <v>298</v>
      </c>
      <c r="C16" s="145"/>
      <c r="D16" s="146"/>
      <c r="E16" s="147" t="s">
        <v>603</v>
      </c>
      <c r="F16" s="156"/>
      <c r="G16" s="156"/>
      <c r="H16" s="157"/>
      <c r="I16" s="109">
        <v>796</v>
      </c>
      <c r="J16" s="82">
        <v>796</v>
      </c>
      <c r="K16" s="54">
        <v>1</v>
      </c>
      <c r="L16" s="113" t="s">
        <v>525</v>
      </c>
      <c r="M16" s="113">
        <v>1.1000000000000001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111">
        <v>299</v>
      </c>
      <c r="C17" s="145"/>
      <c r="D17" s="146"/>
      <c r="E17" s="147" t="s">
        <v>602</v>
      </c>
      <c r="F17" s="156"/>
      <c r="G17" s="156"/>
      <c r="H17" s="157"/>
      <c r="I17" s="109">
        <v>796</v>
      </c>
      <c r="J17" s="82">
        <v>796</v>
      </c>
      <c r="K17" s="54">
        <v>2</v>
      </c>
      <c r="L17" s="113">
        <v>7.3</v>
      </c>
      <c r="M17" s="113">
        <f>K17*L17</f>
        <v>14.6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300</v>
      </c>
      <c r="C18" s="145"/>
      <c r="D18" s="146"/>
      <c r="E18" s="147" t="s">
        <v>279</v>
      </c>
      <c r="F18" s="156"/>
      <c r="G18" s="156"/>
      <c r="H18" s="157"/>
      <c r="I18" s="73">
        <v>796</v>
      </c>
      <c r="J18" s="82">
        <v>796</v>
      </c>
      <c r="K18" s="54">
        <v>4</v>
      </c>
      <c r="L18" s="66">
        <v>0.85899999999999999</v>
      </c>
      <c r="M18" s="66">
        <f>K18*L18</f>
        <v>3.4359999999999999</v>
      </c>
      <c r="N18" s="66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301</v>
      </c>
      <c r="C19" s="145"/>
      <c r="D19" s="146"/>
      <c r="E19" s="147" t="s">
        <v>280</v>
      </c>
      <c r="F19" s="148"/>
      <c r="G19" s="148"/>
      <c r="H19" s="149"/>
      <c r="I19" s="73">
        <v>796</v>
      </c>
      <c r="J19" s="82"/>
      <c r="K19" s="54">
        <v>1</v>
      </c>
      <c r="L19" s="66" t="s">
        <v>525</v>
      </c>
      <c r="M19" s="66">
        <v>1.72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302</v>
      </c>
      <c r="C20" s="145"/>
      <c r="D20" s="146"/>
      <c r="E20" s="147" t="s">
        <v>557</v>
      </c>
      <c r="F20" s="148"/>
      <c r="G20" s="148"/>
      <c r="H20" s="149"/>
      <c r="I20" s="73">
        <v>796</v>
      </c>
      <c r="J20" s="82">
        <v>796</v>
      </c>
      <c r="K20" s="54">
        <v>6</v>
      </c>
      <c r="L20" s="66">
        <v>3.04</v>
      </c>
      <c r="M20" s="106">
        <f>K20*L20</f>
        <v>18.240000000000002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303</v>
      </c>
      <c r="C21" s="145"/>
      <c r="D21" s="146"/>
      <c r="E21" s="147" t="s">
        <v>281</v>
      </c>
      <c r="F21" s="148"/>
      <c r="G21" s="148"/>
      <c r="H21" s="149"/>
      <c r="I21" s="42" t="s">
        <v>38</v>
      </c>
      <c r="J21" s="43"/>
      <c r="K21" s="54">
        <v>2</v>
      </c>
      <c r="L21" s="66">
        <v>4.63</v>
      </c>
      <c r="M21" s="106">
        <f>K21*L21</f>
        <v>9.26</v>
      </c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/>
      <c r="C22" s="145"/>
      <c r="D22" s="146"/>
      <c r="E22" s="147"/>
      <c r="F22" s="148"/>
      <c r="G22" s="148"/>
      <c r="H22" s="149"/>
      <c r="I22" s="73"/>
      <c r="J22" s="82"/>
      <c r="K22" s="54"/>
      <c r="L22" s="66"/>
      <c r="M22" s="106"/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62" t="s">
        <v>588</v>
      </c>
      <c r="C23" s="145"/>
      <c r="D23" s="146"/>
      <c r="E23" s="147" t="s">
        <v>589</v>
      </c>
      <c r="F23" s="156"/>
      <c r="G23" s="156"/>
      <c r="H23" s="157"/>
      <c r="I23" s="42" t="s">
        <v>38</v>
      </c>
      <c r="J23" s="43"/>
      <c r="K23" s="54">
        <v>1</v>
      </c>
      <c r="L23" s="66" t="s">
        <v>525</v>
      </c>
      <c r="M23" s="165">
        <v>13.57</v>
      </c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/>
      <c r="C24" s="164"/>
      <c r="D24" s="164"/>
      <c r="E24" s="161"/>
      <c r="F24" s="177"/>
      <c r="G24" s="177"/>
      <c r="H24" s="178"/>
      <c r="I24" s="45"/>
      <c r="J24" s="43"/>
      <c r="K24" s="55"/>
      <c r="L24" s="71"/>
      <c r="M24" s="179"/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M9+M10+M11+M12</f>
        <v>622.84999999999991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T9" sqref="T9:U9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72">
        <v>1</v>
      </c>
      <c r="B7" s="72">
        <v>2</v>
      </c>
      <c r="C7" s="143">
        <v>3</v>
      </c>
      <c r="D7" s="143"/>
      <c r="E7" s="143">
        <v>4</v>
      </c>
      <c r="F7" s="143"/>
      <c r="G7" s="143"/>
      <c r="H7" s="143"/>
      <c r="I7" s="72">
        <v>5</v>
      </c>
      <c r="J7" s="143">
        <v>6</v>
      </c>
      <c r="K7" s="143"/>
      <c r="L7" s="72">
        <v>7</v>
      </c>
      <c r="M7" s="72">
        <v>8</v>
      </c>
      <c r="N7" s="143">
        <v>9</v>
      </c>
      <c r="O7" s="143"/>
      <c r="P7" s="143"/>
      <c r="Q7" s="72">
        <v>10</v>
      </c>
      <c r="R7" s="72">
        <v>11</v>
      </c>
      <c r="S7" s="72">
        <v>12</v>
      </c>
      <c r="T7" s="72">
        <v>13</v>
      </c>
      <c r="U7" s="72">
        <v>14</v>
      </c>
      <c r="V7" s="72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72"/>
      <c r="M8" s="143"/>
      <c r="N8" s="143"/>
      <c r="O8" s="143"/>
      <c r="P8" s="143"/>
      <c r="Q8" s="143"/>
      <c r="R8" s="72"/>
      <c r="S8" s="72"/>
      <c r="T8" s="72"/>
      <c r="U8" s="72"/>
      <c r="V8" s="72"/>
    </row>
    <row r="9" spans="1:22" x14ac:dyDescent="0.25">
      <c r="A9" s="38">
        <v>1</v>
      </c>
      <c r="B9" s="75"/>
      <c r="C9" s="150"/>
      <c r="D9" s="150"/>
      <c r="E9" s="174"/>
      <c r="F9" s="175"/>
      <c r="G9" s="175"/>
      <c r="H9" s="176"/>
      <c r="I9" s="154"/>
      <c r="J9" s="154"/>
      <c r="K9" s="56"/>
      <c r="L9" s="76"/>
      <c r="M9" s="155"/>
      <c r="N9" s="155"/>
      <c r="O9" s="75"/>
      <c r="P9" s="150"/>
      <c r="Q9" s="150"/>
      <c r="R9" s="75"/>
      <c r="S9" s="75"/>
      <c r="T9" s="75"/>
      <c r="U9" s="75"/>
      <c r="V9" s="75"/>
    </row>
    <row r="10" spans="1:22" ht="22.5" customHeight="1" x14ac:dyDescent="0.25">
      <c r="A10" s="39">
        <v>2</v>
      </c>
      <c r="B10" s="77"/>
      <c r="C10" s="145"/>
      <c r="D10" s="146"/>
      <c r="E10" s="147" t="s">
        <v>556</v>
      </c>
      <c r="F10" s="148"/>
      <c r="G10" s="148"/>
      <c r="H10" s="149"/>
      <c r="I10" s="73">
        <v>166</v>
      </c>
      <c r="J10" s="82"/>
      <c r="K10" s="54" t="s">
        <v>525</v>
      </c>
      <c r="L10" s="66" t="s">
        <v>525</v>
      </c>
      <c r="M10" s="118">
        <f>M12+M13+M14+M15+M16+M17+M18+M19+M20+M21+M22+M23+M24+'25'!M30+'26'!M30</f>
        <v>2039.27</v>
      </c>
      <c r="N10" s="81"/>
      <c r="O10" s="77"/>
      <c r="P10" s="145"/>
      <c r="Q10" s="146"/>
      <c r="R10" s="77"/>
      <c r="S10" s="77"/>
      <c r="T10" s="77"/>
      <c r="U10" s="77"/>
      <c r="V10" s="77"/>
    </row>
    <row r="11" spans="1:22" ht="22.5" customHeight="1" x14ac:dyDescent="0.25">
      <c r="A11" s="39">
        <v>3</v>
      </c>
      <c r="B11" s="77"/>
      <c r="C11" s="145"/>
      <c r="D11" s="146"/>
      <c r="E11" s="147" t="s">
        <v>555</v>
      </c>
      <c r="F11" s="148"/>
      <c r="G11" s="148"/>
      <c r="H11" s="149"/>
      <c r="I11" s="42"/>
      <c r="J11" s="43"/>
      <c r="K11" s="54"/>
      <c r="L11" s="66"/>
      <c r="M11" s="66"/>
      <c r="N11" s="66"/>
      <c r="O11" s="77"/>
      <c r="P11" s="145"/>
      <c r="Q11" s="146"/>
      <c r="R11" s="77"/>
      <c r="S11" s="77"/>
      <c r="T11" s="77"/>
      <c r="U11" s="77"/>
      <c r="V11" s="77"/>
    </row>
    <row r="12" spans="1:22" ht="22.5" customHeight="1" x14ac:dyDescent="0.25">
      <c r="A12" s="39">
        <v>4</v>
      </c>
      <c r="B12" s="77"/>
      <c r="C12" s="145"/>
      <c r="D12" s="146"/>
      <c r="E12" s="147"/>
      <c r="F12" s="148"/>
      <c r="G12" s="148"/>
      <c r="H12" s="149"/>
      <c r="I12" s="42"/>
      <c r="J12" s="43"/>
      <c r="K12" s="54"/>
      <c r="L12" s="66"/>
      <c r="M12" s="66"/>
      <c r="N12" s="66"/>
      <c r="O12" s="77"/>
      <c r="P12" s="145"/>
      <c r="Q12" s="146"/>
      <c r="R12" s="77"/>
      <c r="S12" s="77"/>
      <c r="T12" s="77"/>
      <c r="U12" s="77"/>
      <c r="V12" s="77"/>
    </row>
    <row r="13" spans="1:22" ht="22.5" customHeight="1" x14ac:dyDescent="0.25">
      <c r="A13" s="39">
        <v>5</v>
      </c>
      <c r="B13" s="77">
        <v>305</v>
      </c>
      <c r="C13" s="158"/>
      <c r="D13" s="158"/>
      <c r="E13" s="147" t="s">
        <v>282</v>
      </c>
      <c r="F13" s="156"/>
      <c r="G13" s="156"/>
      <c r="H13" s="157"/>
      <c r="I13" s="42" t="s">
        <v>38</v>
      </c>
      <c r="J13" s="43"/>
      <c r="K13" s="54">
        <v>11</v>
      </c>
      <c r="L13" s="66">
        <v>1.56</v>
      </c>
      <c r="M13" s="66">
        <v>17.190000000000001</v>
      </c>
      <c r="N13" s="66">
        <v>850</v>
      </c>
      <c r="O13" s="77"/>
      <c r="P13" s="145"/>
      <c r="Q13" s="146"/>
      <c r="R13" s="77"/>
      <c r="S13" s="77"/>
      <c r="T13" s="77"/>
      <c r="U13" s="77"/>
      <c r="V13" s="77"/>
    </row>
    <row r="14" spans="1:22" ht="22.5" customHeight="1" x14ac:dyDescent="0.25">
      <c r="A14" s="39">
        <v>6</v>
      </c>
      <c r="B14" s="77">
        <v>306</v>
      </c>
      <c r="C14" s="158"/>
      <c r="D14" s="158"/>
      <c r="E14" s="147" t="s">
        <v>283</v>
      </c>
      <c r="F14" s="156"/>
      <c r="G14" s="156"/>
      <c r="H14" s="157"/>
      <c r="I14" s="42" t="s">
        <v>38</v>
      </c>
      <c r="J14" s="43"/>
      <c r="K14" s="54">
        <v>1</v>
      </c>
      <c r="L14" s="66" t="s">
        <v>525</v>
      </c>
      <c r="M14" s="66">
        <v>5.21</v>
      </c>
      <c r="N14" s="66"/>
      <c r="O14" s="77"/>
      <c r="P14" s="145"/>
      <c r="Q14" s="146"/>
      <c r="R14" s="77"/>
      <c r="S14" s="77"/>
      <c r="T14" s="77"/>
      <c r="U14" s="77"/>
      <c r="V14" s="77"/>
    </row>
    <row r="15" spans="1:22" ht="22.5" customHeight="1" x14ac:dyDescent="0.25">
      <c r="A15" s="39">
        <v>7</v>
      </c>
      <c r="B15" s="77">
        <v>307</v>
      </c>
      <c r="C15" s="158"/>
      <c r="D15" s="158"/>
      <c r="E15" s="147" t="s">
        <v>284</v>
      </c>
      <c r="F15" s="156"/>
      <c r="G15" s="156"/>
      <c r="H15" s="157"/>
      <c r="I15" s="42" t="s">
        <v>38</v>
      </c>
      <c r="J15" s="43"/>
      <c r="K15" s="54">
        <v>2</v>
      </c>
      <c r="L15" s="66">
        <v>8.34</v>
      </c>
      <c r="M15" s="66">
        <v>16.68</v>
      </c>
      <c r="N15" s="66"/>
      <c r="O15" s="77"/>
      <c r="P15" s="145"/>
      <c r="Q15" s="146"/>
      <c r="R15" s="77"/>
      <c r="S15" s="77"/>
      <c r="T15" s="77"/>
      <c r="U15" s="77"/>
      <c r="V15" s="77"/>
    </row>
    <row r="16" spans="1:22" ht="22.5" customHeight="1" x14ac:dyDescent="0.25">
      <c r="A16" s="39">
        <v>8</v>
      </c>
      <c r="B16" s="77">
        <v>308</v>
      </c>
      <c r="C16" s="145"/>
      <c r="D16" s="146"/>
      <c r="E16" s="147" t="s">
        <v>285</v>
      </c>
      <c r="F16" s="148"/>
      <c r="G16" s="148"/>
      <c r="H16" s="149"/>
      <c r="I16" s="42" t="s">
        <v>38</v>
      </c>
      <c r="J16" s="43"/>
      <c r="K16" s="54">
        <v>2</v>
      </c>
      <c r="L16" s="66">
        <v>9.07</v>
      </c>
      <c r="M16" s="66">
        <v>18.14</v>
      </c>
      <c r="N16" s="66">
        <v>1176</v>
      </c>
      <c r="O16" s="77"/>
      <c r="P16" s="145"/>
      <c r="Q16" s="146"/>
      <c r="R16" s="77"/>
      <c r="S16" s="77"/>
      <c r="T16" s="77"/>
      <c r="U16" s="77"/>
      <c r="V16" s="77"/>
    </row>
    <row r="17" spans="1:24" ht="22.5" customHeight="1" x14ac:dyDescent="0.25">
      <c r="A17" s="39">
        <v>9</v>
      </c>
      <c r="B17" s="77">
        <v>309</v>
      </c>
      <c r="C17" s="145"/>
      <c r="D17" s="146"/>
      <c r="E17" s="147" t="s">
        <v>286</v>
      </c>
      <c r="F17" s="148"/>
      <c r="G17" s="148"/>
      <c r="H17" s="149"/>
      <c r="I17" s="42" t="s">
        <v>38</v>
      </c>
      <c r="J17" s="43"/>
      <c r="K17" s="54">
        <v>4</v>
      </c>
      <c r="L17" s="66">
        <v>10.94</v>
      </c>
      <c r="M17" s="80">
        <v>43.78</v>
      </c>
      <c r="N17" s="81"/>
      <c r="O17" s="77"/>
      <c r="P17" s="145"/>
      <c r="Q17" s="146"/>
      <c r="R17" s="77"/>
      <c r="S17" s="77"/>
      <c r="T17" s="77"/>
      <c r="U17" s="77"/>
      <c r="V17" s="77"/>
      <c r="X17" s="44"/>
    </row>
    <row r="18" spans="1:24" ht="22.5" customHeight="1" x14ac:dyDescent="0.25">
      <c r="A18" s="39">
        <v>10</v>
      </c>
      <c r="B18" s="77">
        <v>310</v>
      </c>
      <c r="C18" s="145"/>
      <c r="D18" s="146"/>
      <c r="E18" s="147" t="s">
        <v>287</v>
      </c>
      <c r="F18" s="156"/>
      <c r="G18" s="156"/>
      <c r="H18" s="157"/>
      <c r="I18" s="42" t="s">
        <v>38</v>
      </c>
      <c r="J18" s="43"/>
      <c r="K18" s="54">
        <v>2</v>
      </c>
      <c r="L18" s="66">
        <v>11.26</v>
      </c>
      <c r="M18" s="165">
        <v>22.51</v>
      </c>
      <c r="N18" s="166"/>
      <c r="O18" s="77"/>
      <c r="P18" s="145"/>
      <c r="Q18" s="146"/>
      <c r="R18" s="77"/>
      <c r="S18" s="77"/>
      <c r="T18" s="77"/>
      <c r="U18" s="77"/>
      <c r="V18" s="77"/>
    </row>
    <row r="19" spans="1:24" ht="22.5" customHeight="1" x14ac:dyDescent="0.25">
      <c r="A19" s="39">
        <v>11</v>
      </c>
      <c r="B19" s="77">
        <v>311</v>
      </c>
      <c r="C19" s="158"/>
      <c r="D19" s="158"/>
      <c r="E19" s="147" t="s">
        <v>288</v>
      </c>
      <c r="F19" s="156"/>
      <c r="G19" s="156"/>
      <c r="H19" s="157"/>
      <c r="I19" s="42" t="s">
        <v>38</v>
      </c>
      <c r="J19" s="43"/>
      <c r="K19" s="54">
        <v>4</v>
      </c>
      <c r="L19" s="66">
        <v>11.36</v>
      </c>
      <c r="M19" s="173">
        <v>45.44</v>
      </c>
      <c r="N19" s="173"/>
      <c r="O19" s="77"/>
      <c r="P19" s="145"/>
      <c r="Q19" s="146"/>
      <c r="R19" s="77"/>
      <c r="S19" s="77"/>
      <c r="T19" s="77"/>
      <c r="U19" s="77"/>
      <c r="V19" s="77"/>
    </row>
    <row r="20" spans="1:24" ht="22.5" customHeight="1" x14ac:dyDescent="0.25">
      <c r="A20" s="39">
        <v>12</v>
      </c>
      <c r="B20" s="88">
        <v>312</v>
      </c>
      <c r="C20" s="169"/>
      <c r="D20" s="169"/>
      <c r="E20" s="170" t="s">
        <v>289</v>
      </c>
      <c r="F20" s="171"/>
      <c r="G20" s="171"/>
      <c r="H20" s="172"/>
      <c r="I20" s="167">
        <v>796</v>
      </c>
      <c r="J20" s="167"/>
      <c r="K20" s="91">
        <v>2</v>
      </c>
      <c r="L20" s="92">
        <v>11.57</v>
      </c>
      <c r="M20" s="168">
        <v>23.14</v>
      </c>
      <c r="N20" s="168"/>
      <c r="O20" s="77"/>
      <c r="P20" s="145"/>
      <c r="Q20" s="146"/>
      <c r="R20" s="77"/>
      <c r="S20" s="77"/>
      <c r="T20" s="77"/>
      <c r="U20" s="77"/>
      <c r="V20" s="77"/>
    </row>
    <row r="21" spans="1:24" ht="22.5" customHeight="1" x14ac:dyDescent="0.25">
      <c r="A21" s="39">
        <v>13</v>
      </c>
      <c r="B21" s="77">
        <v>313</v>
      </c>
      <c r="C21" s="145"/>
      <c r="D21" s="146"/>
      <c r="E21" s="147" t="s">
        <v>290</v>
      </c>
      <c r="F21" s="148"/>
      <c r="G21" s="148"/>
      <c r="H21" s="149"/>
      <c r="I21" s="73">
        <v>796</v>
      </c>
      <c r="J21" s="74"/>
      <c r="K21" s="54">
        <v>4</v>
      </c>
      <c r="L21" s="66">
        <v>11.99</v>
      </c>
      <c r="M21" s="80">
        <v>47.95</v>
      </c>
      <c r="N21" s="81"/>
      <c r="O21" s="77"/>
      <c r="P21" s="158"/>
      <c r="Q21" s="158"/>
      <c r="R21" s="77"/>
      <c r="S21" s="77"/>
      <c r="T21" s="77"/>
      <c r="U21" s="77"/>
      <c r="V21" s="77"/>
    </row>
    <row r="22" spans="1:24" ht="22.5" customHeight="1" x14ac:dyDescent="0.25">
      <c r="A22" s="39">
        <v>14</v>
      </c>
      <c r="B22" s="77">
        <v>314</v>
      </c>
      <c r="C22" s="145"/>
      <c r="D22" s="146"/>
      <c r="E22" s="147" t="s">
        <v>291</v>
      </c>
      <c r="F22" s="148"/>
      <c r="G22" s="148"/>
      <c r="H22" s="149"/>
      <c r="I22" s="73">
        <v>796</v>
      </c>
      <c r="J22" s="82"/>
      <c r="K22" s="54">
        <v>2</v>
      </c>
      <c r="L22" s="66">
        <v>12.3</v>
      </c>
      <c r="M22" s="66">
        <v>24.6</v>
      </c>
      <c r="N22" s="66"/>
      <c r="O22" s="77"/>
      <c r="P22" s="158"/>
      <c r="Q22" s="158"/>
      <c r="R22" s="77"/>
      <c r="S22" s="77"/>
      <c r="T22" s="77"/>
      <c r="U22" s="77"/>
      <c r="V22" s="77"/>
    </row>
    <row r="23" spans="1:24" ht="22.5" customHeight="1" x14ac:dyDescent="0.25">
      <c r="A23" s="39">
        <v>15</v>
      </c>
      <c r="B23" s="77">
        <v>315</v>
      </c>
      <c r="C23" s="145"/>
      <c r="D23" s="146"/>
      <c r="E23" s="147" t="s">
        <v>319</v>
      </c>
      <c r="F23" s="148"/>
      <c r="G23" s="148"/>
      <c r="H23" s="149"/>
      <c r="I23" s="42" t="s">
        <v>38</v>
      </c>
      <c r="J23" s="43"/>
      <c r="K23" s="54">
        <v>3</v>
      </c>
      <c r="L23" s="66">
        <v>9.3800000000000008</v>
      </c>
      <c r="M23" s="66">
        <f>K23*L23</f>
        <v>28.14</v>
      </c>
      <c r="N23" s="66"/>
      <c r="O23" s="77"/>
      <c r="P23" s="158"/>
      <c r="Q23" s="158"/>
      <c r="R23" s="77"/>
      <c r="S23" s="77"/>
      <c r="T23" s="77"/>
      <c r="U23" s="77"/>
      <c r="V23" s="77"/>
    </row>
    <row r="24" spans="1:24" ht="22.5" customHeight="1" thickBot="1" x14ac:dyDescent="0.3">
      <c r="A24" s="40">
        <v>16</v>
      </c>
      <c r="B24" s="78">
        <v>316</v>
      </c>
      <c r="C24" s="159"/>
      <c r="D24" s="160"/>
      <c r="E24" s="161" t="s">
        <v>292</v>
      </c>
      <c r="F24" s="162"/>
      <c r="G24" s="162"/>
      <c r="H24" s="163"/>
      <c r="I24" s="45" t="s">
        <v>38</v>
      </c>
      <c r="J24" s="93"/>
      <c r="K24" s="55">
        <v>6</v>
      </c>
      <c r="L24" s="79">
        <v>13.03</v>
      </c>
      <c r="M24" s="79">
        <v>78.17</v>
      </c>
      <c r="N24" s="66">
        <v>11.5</v>
      </c>
      <c r="O24" s="78"/>
      <c r="P24" s="164"/>
      <c r="Q24" s="164"/>
      <c r="R24" s="78"/>
      <c r="S24" s="78"/>
      <c r="T24" s="78"/>
      <c r="U24" s="78"/>
      <c r="V24" s="7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21:D21"/>
    <mergeCell ref="E21:H21"/>
    <mergeCell ref="P21:Q21"/>
    <mergeCell ref="C18:D18"/>
    <mergeCell ref="E18:H18"/>
    <mergeCell ref="P18:Q18"/>
    <mergeCell ref="C19:D19"/>
    <mergeCell ref="E19:H19"/>
    <mergeCell ref="P19:Q19"/>
    <mergeCell ref="C24:D24"/>
    <mergeCell ref="E24:H24"/>
    <mergeCell ref="P24:Q24"/>
    <mergeCell ref="M18:N18"/>
    <mergeCell ref="M19:N19"/>
    <mergeCell ref="I20:J20"/>
    <mergeCell ref="M20:N20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B14" sqref="B14:M1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8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5">
        <v>317</v>
      </c>
      <c r="C9" s="195"/>
      <c r="D9" s="196"/>
      <c r="E9" s="174" t="s">
        <v>293</v>
      </c>
      <c r="F9" s="175"/>
      <c r="G9" s="175"/>
      <c r="H9" s="176"/>
      <c r="I9" s="104">
        <v>796</v>
      </c>
      <c r="J9" s="105">
        <v>796</v>
      </c>
      <c r="K9" s="56">
        <v>12</v>
      </c>
      <c r="L9" s="76">
        <v>13.55</v>
      </c>
      <c r="M9" s="76">
        <v>162.6</v>
      </c>
      <c r="N9" s="66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88">
        <v>318</v>
      </c>
      <c r="C10" s="191"/>
      <c r="D10" s="192"/>
      <c r="E10" s="170" t="s">
        <v>294</v>
      </c>
      <c r="F10" s="193"/>
      <c r="G10" s="193"/>
      <c r="H10" s="194"/>
      <c r="I10" s="89">
        <v>796</v>
      </c>
      <c r="J10" s="90"/>
      <c r="K10" s="91">
        <v>6</v>
      </c>
      <c r="L10" s="92">
        <v>13.65</v>
      </c>
      <c r="M10" s="92">
        <v>81.92</v>
      </c>
      <c r="N10" s="66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319</v>
      </c>
      <c r="C11" s="145"/>
      <c r="D11" s="146"/>
      <c r="E11" s="147" t="s">
        <v>295</v>
      </c>
      <c r="F11" s="148"/>
      <c r="G11" s="148"/>
      <c r="H11" s="149"/>
      <c r="I11" s="42">
        <v>796</v>
      </c>
      <c r="J11" s="43">
        <v>796</v>
      </c>
      <c r="K11" s="54">
        <v>2</v>
      </c>
      <c r="L11" s="66">
        <v>13.97</v>
      </c>
      <c r="M11" s="66">
        <v>27.93</v>
      </c>
      <c r="N11" s="66">
        <v>1170</v>
      </c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320</v>
      </c>
      <c r="C12" s="145"/>
      <c r="D12" s="146"/>
      <c r="E12" s="147" t="s">
        <v>296</v>
      </c>
      <c r="F12" s="148"/>
      <c r="G12" s="148"/>
      <c r="H12" s="149"/>
      <c r="I12" s="42" t="s">
        <v>38</v>
      </c>
      <c r="J12" s="43"/>
      <c r="K12" s="54">
        <v>2</v>
      </c>
      <c r="L12" s="66">
        <v>14.07</v>
      </c>
      <c r="M12" s="66">
        <v>28.14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321</v>
      </c>
      <c r="C13" s="145"/>
      <c r="D13" s="146"/>
      <c r="E13" s="147" t="s">
        <v>297</v>
      </c>
      <c r="F13" s="148"/>
      <c r="G13" s="148"/>
      <c r="H13" s="149"/>
      <c r="I13" s="42">
        <v>796</v>
      </c>
      <c r="J13" s="43"/>
      <c r="K13" s="54">
        <v>2</v>
      </c>
      <c r="L13" s="66">
        <v>14.49</v>
      </c>
      <c r="M13" s="66">
        <v>28.98</v>
      </c>
      <c r="N13" s="66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/>
      <c r="C14" s="145"/>
      <c r="D14" s="146"/>
      <c r="E14" s="147"/>
      <c r="F14" s="148"/>
      <c r="G14" s="148"/>
      <c r="H14" s="149"/>
      <c r="I14" s="42"/>
      <c r="J14" s="43"/>
      <c r="K14" s="54"/>
      <c r="L14" s="66"/>
      <c r="M14" s="66"/>
      <c r="N14" s="66">
        <v>850</v>
      </c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323</v>
      </c>
      <c r="C15" s="145"/>
      <c r="D15" s="146"/>
      <c r="E15" s="147" t="s">
        <v>298</v>
      </c>
      <c r="F15" s="148"/>
      <c r="G15" s="148"/>
      <c r="H15" s="149"/>
      <c r="I15" s="42" t="s">
        <v>38</v>
      </c>
      <c r="J15" s="43"/>
      <c r="K15" s="54">
        <v>2</v>
      </c>
      <c r="L15" s="66">
        <v>14.85</v>
      </c>
      <c r="M15" s="66">
        <v>29.71</v>
      </c>
      <c r="N15" s="66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324</v>
      </c>
      <c r="C16" s="145"/>
      <c r="D16" s="146"/>
      <c r="E16" s="147" t="s">
        <v>299</v>
      </c>
      <c r="F16" s="148"/>
      <c r="G16" s="148"/>
      <c r="H16" s="149"/>
      <c r="I16" s="42" t="s">
        <v>38</v>
      </c>
      <c r="J16" s="43"/>
      <c r="K16" s="54">
        <v>8</v>
      </c>
      <c r="L16" s="66">
        <v>14.94</v>
      </c>
      <c r="M16" s="66">
        <v>119.49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325</v>
      </c>
      <c r="C17" s="145"/>
      <c r="D17" s="146"/>
      <c r="E17" s="147" t="s">
        <v>300</v>
      </c>
      <c r="F17" s="148"/>
      <c r="G17" s="148"/>
      <c r="H17" s="149"/>
      <c r="I17" s="42" t="s">
        <v>38</v>
      </c>
      <c r="J17" s="43"/>
      <c r="K17" s="54">
        <v>2</v>
      </c>
      <c r="L17" s="66">
        <v>15.63</v>
      </c>
      <c r="M17" s="66">
        <f>K17*L17</f>
        <v>31.26</v>
      </c>
      <c r="N17" s="66">
        <v>1176</v>
      </c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326</v>
      </c>
      <c r="C18" s="145"/>
      <c r="D18" s="146"/>
      <c r="E18" s="147" t="s">
        <v>301</v>
      </c>
      <c r="F18" s="148"/>
      <c r="G18" s="148"/>
      <c r="H18" s="149"/>
      <c r="I18" s="42" t="s">
        <v>38</v>
      </c>
      <c r="J18" s="43"/>
      <c r="K18" s="54">
        <v>4</v>
      </c>
      <c r="L18" s="66">
        <v>16.260000000000002</v>
      </c>
      <c r="M18" s="66">
        <v>65.040000000000006</v>
      </c>
      <c r="N18" s="81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327</v>
      </c>
      <c r="C19" s="145"/>
      <c r="D19" s="146"/>
      <c r="E19" s="147" t="s">
        <v>302</v>
      </c>
      <c r="F19" s="148"/>
      <c r="G19" s="148"/>
      <c r="H19" s="149"/>
      <c r="I19" s="42" t="s">
        <v>38</v>
      </c>
      <c r="J19" s="43"/>
      <c r="K19" s="54">
        <v>14</v>
      </c>
      <c r="L19" s="66">
        <v>16.36</v>
      </c>
      <c r="M19" s="66">
        <v>229.1</v>
      </c>
      <c r="N19" s="81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328</v>
      </c>
      <c r="C20" s="145"/>
      <c r="D20" s="146"/>
      <c r="E20" s="147" t="s">
        <v>303</v>
      </c>
      <c r="F20" s="148"/>
      <c r="G20" s="148"/>
      <c r="H20" s="149"/>
      <c r="I20" s="42" t="s">
        <v>38</v>
      </c>
      <c r="J20" s="43"/>
      <c r="K20" s="54">
        <v>4</v>
      </c>
      <c r="L20" s="66">
        <v>17.72</v>
      </c>
      <c r="M20" s="66">
        <v>70.88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329</v>
      </c>
      <c r="C21" s="145"/>
      <c r="D21" s="146"/>
      <c r="E21" s="147" t="s">
        <v>304</v>
      </c>
      <c r="F21" s="148"/>
      <c r="G21" s="148"/>
      <c r="H21" s="149"/>
      <c r="I21" s="73">
        <v>796</v>
      </c>
      <c r="J21" s="74"/>
      <c r="K21" s="54">
        <v>2</v>
      </c>
      <c r="L21" s="66">
        <v>18.239999999999998</v>
      </c>
      <c r="M21" s="80">
        <v>36.479999999999997</v>
      </c>
      <c r="N21" s="80">
        <v>36.479999999999997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330</v>
      </c>
      <c r="C22" s="145"/>
      <c r="D22" s="146"/>
      <c r="E22" s="147" t="s">
        <v>305</v>
      </c>
      <c r="F22" s="148"/>
      <c r="G22" s="148"/>
      <c r="H22" s="149"/>
      <c r="I22" s="73">
        <v>796</v>
      </c>
      <c r="J22" s="82"/>
      <c r="K22" s="54">
        <v>8</v>
      </c>
      <c r="L22" s="66">
        <v>20.12</v>
      </c>
      <c r="M22" s="66">
        <v>160.94</v>
      </c>
      <c r="N22" s="66">
        <v>160.94</v>
      </c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331</v>
      </c>
      <c r="C23" s="145"/>
      <c r="D23" s="146"/>
      <c r="E23" s="147" t="s">
        <v>306</v>
      </c>
      <c r="F23" s="148"/>
      <c r="G23" s="148"/>
      <c r="H23" s="149"/>
      <c r="I23" s="42" t="s">
        <v>38</v>
      </c>
      <c r="J23" s="43"/>
      <c r="K23" s="54">
        <v>2</v>
      </c>
      <c r="L23" s="66">
        <v>22.3</v>
      </c>
      <c r="M23" s="66">
        <v>44.61</v>
      </c>
      <c r="N23" s="66">
        <v>44.61</v>
      </c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332</v>
      </c>
      <c r="C24" s="159"/>
      <c r="D24" s="160"/>
      <c r="E24" s="161" t="s">
        <v>307</v>
      </c>
      <c r="F24" s="177"/>
      <c r="G24" s="177"/>
      <c r="H24" s="178"/>
      <c r="I24" s="94">
        <v>796</v>
      </c>
      <c r="J24" s="96">
        <v>796</v>
      </c>
      <c r="K24" s="55">
        <v>4</v>
      </c>
      <c r="L24" s="79">
        <v>22.41</v>
      </c>
      <c r="M24" s="79">
        <v>89.64</v>
      </c>
      <c r="N24" s="66">
        <v>89.64</v>
      </c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M9+M10+M11+M12+M13+M14+M15+M16+M17+M18+M19+M20+M21+M22+M23+M24</f>
        <v>1206.72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3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21" sqref="M21:N2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/>
      <c r="C9" s="150"/>
      <c r="D9" s="150"/>
      <c r="E9" s="174"/>
      <c r="F9" s="175"/>
      <c r="G9" s="175"/>
      <c r="H9" s="176"/>
      <c r="I9" s="154"/>
      <c r="J9" s="154"/>
      <c r="K9" s="56"/>
      <c r="L9" s="65"/>
      <c r="M9" s="155"/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333</v>
      </c>
      <c r="C10" s="145"/>
      <c r="D10" s="146"/>
      <c r="E10" s="147" t="s">
        <v>308</v>
      </c>
      <c r="F10" s="156"/>
      <c r="G10" s="156"/>
      <c r="H10" s="157"/>
      <c r="I10" s="73">
        <v>796</v>
      </c>
      <c r="J10" s="82"/>
      <c r="K10" s="54">
        <v>4</v>
      </c>
      <c r="L10" s="66">
        <v>23.35</v>
      </c>
      <c r="M10" s="66">
        <v>93.39</v>
      </c>
      <c r="N10" s="70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334</v>
      </c>
      <c r="C11" s="145"/>
      <c r="D11" s="146"/>
      <c r="E11" s="147" t="s">
        <v>309</v>
      </c>
      <c r="F11" s="156"/>
      <c r="G11" s="156"/>
      <c r="H11" s="157"/>
      <c r="I11" s="73">
        <v>796</v>
      </c>
      <c r="J11" s="82">
        <v>796</v>
      </c>
      <c r="K11" s="54">
        <v>6</v>
      </c>
      <c r="L11" s="66">
        <v>23.97</v>
      </c>
      <c r="M11" s="66">
        <f>K11*L11</f>
        <v>143.82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335</v>
      </c>
      <c r="C12" s="145"/>
      <c r="D12" s="146"/>
      <c r="E12" s="147" t="s">
        <v>310</v>
      </c>
      <c r="F12" s="156"/>
      <c r="G12" s="156"/>
      <c r="H12" s="157"/>
      <c r="I12" s="42" t="s">
        <v>38</v>
      </c>
      <c r="J12" s="43"/>
      <c r="K12" s="54">
        <v>1</v>
      </c>
      <c r="L12" s="66" t="s">
        <v>525</v>
      </c>
      <c r="M12" s="66">
        <v>71.5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336</v>
      </c>
      <c r="C13" s="145"/>
      <c r="D13" s="146"/>
      <c r="E13" s="147" t="s">
        <v>313</v>
      </c>
      <c r="F13" s="148"/>
      <c r="G13" s="148"/>
      <c r="H13" s="149"/>
      <c r="I13" s="42" t="s">
        <v>38</v>
      </c>
      <c r="J13" s="43"/>
      <c r="K13" s="54">
        <v>2</v>
      </c>
      <c r="L13" s="66">
        <v>13.89</v>
      </c>
      <c r="M13" s="66">
        <v>27.79</v>
      </c>
      <c r="N13" s="66">
        <v>11.5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337</v>
      </c>
      <c r="C14" s="145"/>
      <c r="D14" s="146"/>
      <c r="E14" s="147" t="s">
        <v>315</v>
      </c>
      <c r="F14" s="148"/>
      <c r="G14" s="148"/>
      <c r="H14" s="149"/>
      <c r="I14" s="42" t="s">
        <v>38</v>
      </c>
      <c r="J14" s="43"/>
      <c r="K14" s="54">
        <v>10</v>
      </c>
      <c r="L14" s="66">
        <v>12.51</v>
      </c>
      <c r="M14" s="66">
        <f>K14*L14</f>
        <v>125.1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/>
      <c r="C15" s="145"/>
      <c r="D15" s="146"/>
      <c r="E15" s="147"/>
      <c r="F15" s="156"/>
      <c r="G15" s="156"/>
      <c r="H15" s="157"/>
      <c r="I15" s="73"/>
      <c r="J15" s="82"/>
      <c r="K15" s="54"/>
      <c r="L15" s="66"/>
      <c r="M15" s="66"/>
      <c r="N15" s="66">
        <v>1170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/>
      <c r="C16" s="145"/>
      <c r="D16" s="146"/>
      <c r="E16" s="147" t="s">
        <v>558</v>
      </c>
      <c r="F16" s="148"/>
      <c r="G16" s="148"/>
      <c r="H16" s="149"/>
      <c r="I16" s="73">
        <v>166</v>
      </c>
      <c r="J16" s="82"/>
      <c r="K16" s="54" t="s">
        <v>525</v>
      </c>
      <c r="L16" s="66" t="s">
        <v>525</v>
      </c>
      <c r="M16" s="115">
        <v>2.46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62"/>
      <c r="C17" s="145"/>
      <c r="D17" s="146"/>
      <c r="E17" s="147" t="s">
        <v>555</v>
      </c>
      <c r="F17" s="148"/>
      <c r="G17" s="148"/>
      <c r="H17" s="149"/>
      <c r="I17" s="42"/>
      <c r="J17" s="43"/>
      <c r="K17" s="54"/>
      <c r="L17" s="66"/>
      <c r="M17" s="66"/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/>
      <c r="C18" s="145"/>
      <c r="D18" s="146"/>
      <c r="E18" s="147"/>
      <c r="F18" s="148"/>
      <c r="G18" s="148"/>
      <c r="H18" s="149"/>
      <c r="I18" s="73"/>
      <c r="J18" s="82"/>
      <c r="K18" s="54"/>
      <c r="L18" s="66"/>
      <c r="M18" s="66"/>
      <c r="N18" s="66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338</v>
      </c>
      <c r="C19" s="145"/>
      <c r="D19" s="146"/>
      <c r="E19" s="147" t="s">
        <v>311</v>
      </c>
      <c r="F19" s="148"/>
      <c r="G19" s="148"/>
      <c r="H19" s="149"/>
      <c r="I19" s="73">
        <v>796</v>
      </c>
      <c r="J19" s="82"/>
      <c r="K19" s="54">
        <v>1</v>
      </c>
      <c r="L19" s="66" t="s">
        <v>525</v>
      </c>
      <c r="M19" s="66">
        <v>2.46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62"/>
      <c r="C20" s="145"/>
      <c r="D20" s="146"/>
      <c r="E20" s="147"/>
      <c r="F20" s="148"/>
      <c r="G20" s="148"/>
      <c r="H20" s="149"/>
      <c r="I20" s="42"/>
      <c r="J20" s="43"/>
      <c r="K20" s="54"/>
      <c r="L20" s="66"/>
      <c r="M20" s="66"/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62"/>
      <c r="C21" s="145"/>
      <c r="D21" s="146"/>
      <c r="E21" s="147" t="s">
        <v>559</v>
      </c>
      <c r="F21" s="148"/>
      <c r="G21" s="148"/>
      <c r="H21" s="149"/>
      <c r="I21" s="73">
        <v>166</v>
      </c>
      <c r="J21" s="82"/>
      <c r="K21" s="54" t="s">
        <v>525</v>
      </c>
      <c r="L21" s="66" t="s">
        <v>525</v>
      </c>
      <c r="M21" s="199">
        <v>4.2699999999999996</v>
      </c>
      <c r="N21" s="200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/>
      <c r="C22" s="145"/>
      <c r="D22" s="146"/>
      <c r="E22" s="147" t="s">
        <v>555</v>
      </c>
      <c r="F22" s="148"/>
      <c r="G22" s="148"/>
      <c r="H22" s="149"/>
      <c r="I22" s="42"/>
      <c r="J22" s="43"/>
      <c r="K22" s="54"/>
      <c r="L22" s="66"/>
      <c r="M22" s="92"/>
      <c r="N22" s="103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/>
      <c r="C23" s="145"/>
      <c r="D23" s="146"/>
      <c r="E23" s="147"/>
      <c r="F23" s="148"/>
      <c r="G23" s="148"/>
      <c r="H23" s="149"/>
      <c r="I23" s="42"/>
      <c r="J23" s="43"/>
      <c r="K23" s="54"/>
      <c r="L23" s="66"/>
      <c r="M23" s="165"/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339</v>
      </c>
      <c r="C24" s="159"/>
      <c r="D24" s="160"/>
      <c r="E24" s="161" t="s">
        <v>312</v>
      </c>
      <c r="F24" s="162"/>
      <c r="G24" s="162"/>
      <c r="H24" s="163"/>
      <c r="I24" s="45" t="s">
        <v>38</v>
      </c>
      <c r="J24" s="93"/>
      <c r="K24" s="55">
        <v>1</v>
      </c>
      <c r="L24" s="79" t="s">
        <v>525</v>
      </c>
      <c r="M24" s="197">
        <v>4.2699999999999996</v>
      </c>
      <c r="N24" s="198"/>
      <c r="O24" s="78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M10+M11+M12+M13+M14</f>
        <v>461.6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M21:N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X6" sqref="X6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72">
        <v>1</v>
      </c>
      <c r="B7" s="72">
        <v>2</v>
      </c>
      <c r="C7" s="143">
        <v>3</v>
      </c>
      <c r="D7" s="143"/>
      <c r="E7" s="143">
        <v>4</v>
      </c>
      <c r="F7" s="143"/>
      <c r="G7" s="143"/>
      <c r="H7" s="143"/>
      <c r="I7" s="72">
        <v>5</v>
      </c>
      <c r="J7" s="143">
        <v>6</v>
      </c>
      <c r="K7" s="143"/>
      <c r="L7" s="72">
        <v>7</v>
      </c>
      <c r="M7" s="72">
        <v>8</v>
      </c>
      <c r="N7" s="143">
        <v>9</v>
      </c>
      <c r="O7" s="143"/>
      <c r="P7" s="143"/>
      <c r="Q7" s="72">
        <v>10</v>
      </c>
      <c r="R7" s="72">
        <v>11</v>
      </c>
      <c r="S7" s="72">
        <v>12</v>
      </c>
      <c r="T7" s="72">
        <v>13</v>
      </c>
      <c r="U7" s="72">
        <v>14</v>
      </c>
      <c r="V7" s="72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72"/>
      <c r="M8" s="143"/>
      <c r="N8" s="143"/>
      <c r="O8" s="143"/>
      <c r="P8" s="143"/>
      <c r="Q8" s="143"/>
      <c r="R8" s="72"/>
      <c r="S8" s="72"/>
      <c r="T8" s="72"/>
      <c r="U8" s="72"/>
      <c r="V8" s="72"/>
    </row>
    <row r="9" spans="1:22" x14ac:dyDescent="0.25">
      <c r="A9" s="38">
        <v>1</v>
      </c>
      <c r="B9" s="77"/>
      <c r="C9" s="145"/>
      <c r="D9" s="146"/>
      <c r="E9" s="147" t="s">
        <v>560</v>
      </c>
      <c r="F9" s="148"/>
      <c r="G9" s="148"/>
      <c r="H9" s="149"/>
      <c r="I9" s="42" t="s">
        <v>562</v>
      </c>
      <c r="J9" s="43"/>
      <c r="K9" s="54" t="s">
        <v>525</v>
      </c>
      <c r="L9" s="66" t="s">
        <v>525</v>
      </c>
      <c r="M9" s="115">
        <f>M10+M11+M12+M13+M14+M15+M16+M17+M18+M19+M20+M21+M22+M23+M24+'28'!M30+'28'!M24</f>
        <v>319.04999999999995</v>
      </c>
      <c r="N9" s="81"/>
      <c r="O9" s="75"/>
      <c r="P9" s="150"/>
      <c r="Q9" s="150"/>
      <c r="R9" s="75"/>
      <c r="S9" s="75"/>
      <c r="T9" s="75"/>
      <c r="U9" s="75"/>
      <c r="V9" s="75"/>
    </row>
    <row r="10" spans="1:22" ht="22.5" customHeight="1" x14ac:dyDescent="0.25">
      <c r="A10" s="39">
        <v>2</v>
      </c>
      <c r="B10" s="77"/>
      <c r="C10" s="145"/>
      <c r="D10" s="146"/>
      <c r="E10" s="147" t="s">
        <v>561</v>
      </c>
      <c r="F10" s="156"/>
      <c r="G10" s="156"/>
      <c r="H10" s="157"/>
      <c r="I10" s="42"/>
      <c r="J10" s="43"/>
      <c r="K10" s="54"/>
      <c r="L10" s="66"/>
      <c r="M10" s="165"/>
      <c r="N10" s="166"/>
      <c r="O10" s="77"/>
      <c r="P10" s="145"/>
      <c r="Q10" s="146"/>
      <c r="R10" s="77"/>
      <c r="S10" s="77"/>
      <c r="T10" s="77"/>
      <c r="U10" s="77"/>
      <c r="V10" s="77"/>
    </row>
    <row r="11" spans="1:22" ht="22.5" customHeight="1" x14ac:dyDescent="0.25">
      <c r="A11" s="39">
        <v>3</v>
      </c>
      <c r="B11" s="77">
        <v>340</v>
      </c>
      <c r="C11" s="145"/>
      <c r="D11" s="146"/>
      <c r="E11" s="147" t="s">
        <v>314</v>
      </c>
      <c r="F11" s="156"/>
      <c r="G11" s="156"/>
      <c r="H11" s="157"/>
      <c r="I11" s="42" t="s">
        <v>38</v>
      </c>
      <c r="J11" s="43"/>
      <c r="K11" s="54">
        <v>45</v>
      </c>
      <c r="L11" s="66">
        <v>0.38</v>
      </c>
      <c r="M11" s="165">
        <v>17.010000000000002</v>
      </c>
      <c r="N11" s="166"/>
      <c r="O11" s="77"/>
      <c r="P11" s="145"/>
      <c r="Q11" s="146"/>
      <c r="R11" s="77"/>
      <c r="S11" s="77"/>
      <c r="T11" s="77"/>
      <c r="U11" s="77"/>
      <c r="V11" s="77"/>
    </row>
    <row r="12" spans="1:22" ht="22.5" customHeight="1" x14ac:dyDescent="0.25">
      <c r="A12" s="39">
        <v>4</v>
      </c>
      <c r="B12" s="77">
        <v>341</v>
      </c>
      <c r="C12" s="145"/>
      <c r="D12" s="146"/>
      <c r="E12" s="147" t="s">
        <v>316</v>
      </c>
      <c r="F12" s="156"/>
      <c r="G12" s="156"/>
      <c r="H12" s="157"/>
      <c r="I12" s="42" t="s">
        <v>38</v>
      </c>
      <c r="J12" s="43"/>
      <c r="K12" s="54">
        <v>29</v>
      </c>
      <c r="L12" s="66">
        <v>0.56999999999999995</v>
      </c>
      <c r="M12" s="165">
        <f>K12*L12</f>
        <v>16.529999999999998</v>
      </c>
      <c r="N12" s="166"/>
      <c r="O12" s="77"/>
      <c r="P12" s="145"/>
      <c r="Q12" s="146"/>
      <c r="R12" s="77"/>
      <c r="S12" s="77"/>
      <c r="T12" s="77"/>
      <c r="U12" s="77"/>
      <c r="V12" s="77"/>
    </row>
    <row r="13" spans="1:22" ht="22.5" customHeight="1" x14ac:dyDescent="0.25">
      <c r="A13" s="39">
        <v>5</v>
      </c>
      <c r="B13" s="77">
        <v>342</v>
      </c>
      <c r="C13" s="145"/>
      <c r="D13" s="146"/>
      <c r="E13" s="147" t="s">
        <v>317</v>
      </c>
      <c r="F13" s="156"/>
      <c r="G13" s="156"/>
      <c r="H13" s="157"/>
      <c r="I13" s="42">
        <v>796</v>
      </c>
      <c r="J13" s="43"/>
      <c r="K13" s="54">
        <v>8</v>
      </c>
      <c r="L13" s="66">
        <v>0.62</v>
      </c>
      <c r="M13" s="165">
        <v>4.99</v>
      </c>
      <c r="N13" s="166"/>
      <c r="O13" s="77"/>
      <c r="P13" s="145"/>
      <c r="Q13" s="146"/>
      <c r="R13" s="77"/>
      <c r="S13" s="77"/>
      <c r="T13" s="77"/>
      <c r="U13" s="77"/>
      <c r="V13" s="77"/>
    </row>
    <row r="14" spans="1:22" ht="22.5" customHeight="1" x14ac:dyDescent="0.25">
      <c r="A14" s="39">
        <v>6</v>
      </c>
      <c r="B14" s="77">
        <v>343</v>
      </c>
      <c r="C14" s="145"/>
      <c r="D14" s="146"/>
      <c r="E14" s="147" t="s">
        <v>318</v>
      </c>
      <c r="F14" s="156"/>
      <c r="G14" s="156"/>
      <c r="H14" s="157"/>
      <c r="I14" s="42">
        <v>796</v>
      </c>
      <c r="J14" s="43"/>
      <c r="K14" s="54">
        <v>1</v>
      </c>
      <c r="L14" s="66" t="s">
        <v>525</v>
      </c>
      <c r="M14" s="165">
        <v>0.67</v>
      </c>
      <c r="N14" s="166"/>
      <c r="O14" s="77"/>
      <c r="P14" s="145"/>
      <c r="Q14" s="146"/>
      <c r="R14" s="77"/>
      <c r="S14" s="77"/>
      <c r="T14" s="77"/>
      <c r="U14" s="77"/>
      <c r="V14" s="77"/>
    </row>
    <row r="15" spans="1:22" ht="22.5" customHeight="1" x14ac:dyDescent="0.25">
      <c r="A15" s="39">
        <v>7</v>
      </c>
      <c r="B15" s="77">
        <v>344</v>
      </c>
      <c r="C15" s="145"/>
      <c r="D15" s="146"/>
      <c r="E15" s="147" t="s">
        <v>320</v>
      </c>
      <c r="F15" s="156"/>
      <c r="G15" s="156"/>
      <c r="H15" s="157"/>
      <c r="I15" s="42" t="s">
        <v>38</v>
      </c>
      <c r="J15" s="43"/>
      <c r="K15" s="54">
        <v>10</v>
      </c>
      <c r="L15" s="66">
        <v>0.76</v>
      </c>
      <c r="M15" s="165">
        <v>7.56</v>
      </c>
      <c r="N15" s="166">
        <v>11.5</v>
      </c>
      <c r="O15" s="77"/>
      <c r="P15" s="145"/>
      <c r="Q15" s="146"/>
      <c r="R15" s="77"/>
      <c r="S15" s="77"/>
      <c r="T15" s="77"/>
      <c r="U15" s="77"/>
      <c r="V15" s="77"/>
    </row>
    <row r="16" spans="1:22" ht="22.5" customHeight="1" x14ac:dyDescent="0.25">
      <c r="A16" s="39">
        <v>8</v>
      </c>
      <c r="B16" s="77">
        <v>345</v>
      </c>
      <c r="C16" s="145"/>
      <c r="D16" s="146"/>
      <c r="E16" s="147" t="s">
        <v>321</v>
      </c>
      <c r="F16" s="156"/>
      <c r="G16" s="156"/>
      <c r="H16" s="157"/>
      <c r="I16" s="42">
        <v>796</v>
      </c>
      <c r="J16" s="43">
        <v>796</v>
      </c>
      <c r="K16" s="54">
        <v>4</v>
      </c>
      <c r="L16" s="66">
        <v>0.94</v>
      </c>
      <c r="M16" s="165">
        <v>3.78</v>
      </c>
      <c r="N16" s="166"/>
      <c r="O16" s="77"/>
      <c r="P16" s="145"/>
      <c r="Q16" s="146"/>
      <c r="R16" s="77"/>
      <c r="S16" s="77"/>
      <c r="T16" s="77"/>
      <c r="U16" s="77"/>
      <c r="V16" s="77"/>
    </row>
    <row r="17" spans="1:24" ht="22.5" customHeight="1" x14ac:dyDescent="0.25">
      <c r="A17" s="39">
        <v>9</v>
      </c>
      <c r="B17" s="77">
        <v>346</v>
      </c>
      <c r="C17" s="145"/>
      <c r="D17" s="146"/>
      <c r="E17" s="147" t="s">
        <v>322</v>
      </c>
      <c r="F17" s="156"/>
      <c r="G17" s="156"/>
      <c r="H17" s="157"/>
      <c r="I17" s="42">
        <v>796</v>
      </c>
      <c r="J17" s="43"/>
      <c r="K17" s="54">
        <v>1</v>
      </c>
      <c r="L17" s="66" t="s">
        <v>525</v>
      </c>
      <c r="M17" s="165">
        <v>1.0900000000000001</v>
      </c>
      <c r="N17" s="166">
        <v>1170</v>
      </c>
      <c r="O17" s="77"/>
      <c r="P17" s="145"/>
      <c r="Q17" s="146"/>
      <c r="R17" s="77"/>
      <c r="S17" s="77"/>
      <c r="T17" s="77"/>
      <c r="U17" s="77"/>
      <c r="V17" s="77"/>
      <c r="X17" s="44"/>
    </row>
    <row r="18" spans="1:24" ht="22.5" customHeight="1" x14ac:dyDescent="0.25">
      <c r="A18" s="39">
        <v>10</v>
      </c>
      <c r="B18" s="77">
        <v>347</v>
      </c>
      <c r="C18" s="145"/>
      <c r="D18" s="146"/>
      <c r="E18" s="147" t="s">
        <v>323</v>
      </c>
      <c r="F18" s="156"/>
      <c r="G18" s="156"/>
      <c r="H18" s="157"/>
      <c r="I18" s="42" t="s">
        <v>38</v>
      </c>
      <c r="J18" s="43"/>
      <c r="K18" s="54">
        <v>9</v>
      </c>
      <c r="L18" s="66">
        <v>1.1299999999999999</v>
      </c>
      <c r="M18" s="165">
        <f>K18*L18</f>
        <v>10.169999999999998</v>
      </c>
      <c r="N18" s="166"/>
      <c r="O18" s="77"/>
      <c r="P18" s="145"/>
      <c r="Q18" s="146"/>
      <c r="R18" s="77"/>
      <c r="S18" s="77"/>
      <c r="T18" s="77"/>
      <c r="U18" s="77"/>
      <c r="V18" s="77"/>
    </row>
    <row r="19" spans="1:24" ht="22.5" customHeight="1" x14ac:dyDescent="0.25">
      <c r="A19" s="39">
        <v>11</v>
      </c>
      <c r="B19" s="77">
        <v>349</v>
      </c>
      <c r="C19" s="145"/>
      <c r="D19" s="146"/>
      <c r="E19" s="147" t="s">
        <v>324</v>
      </c>
      <c r="F19" s="156"/>
      <c r="G19" s="156"/>
      <c r="H19" s="157"/>
      <c r="I19" s="42" t="s">
        <v>38</v>
      </c>
      <c r="J19" s="43"/>
      <c r="K19" s="54">
        <v>3</v>
      </c>
      <c r="L19" s="66">
        <v>1.62</v>
      </c>
      <c r="M19" s="165">
        <v>4.8600000000000003</v>
      </c>
      <c r="N19" s="166"/>
      <c r="O19" s="77"/>
      <c r="P19" s="145"/>
      <c r="Q19" s="146"/>
      <c r="R19" s="77"/>
      <c r="S19" s="77"/>
      <c r="T19" s="77"/>
      <c r="U19" s="77"/>
      <c r="V19" s="77"/>
    </row>
    <row r="20" spans="1:24" ht="22.5" customHeight="1" x14ac:dyDescent="0.25">
      <c r="A20" s="39">
        <v>12</v>
      </c>
      <c r="B20" s="77">
        <v>350</v>
      </c>
      <c r="C20" s="145"/>
      <c r="D20" s="146"/>
      <c r="E20" s="147" t="s">
        <v>324</v>
      </c>
      <c r="F20" s="148"/>
      <c r="G20" s="148"/>
      <c r="H20" s="149"/>
      <c r="I20" s="42" t="s">
        <v>38</v>
      </c>
      <c r="J20" s="43"/>
      <c r="K20" s="54">
        <v>4</v>
      </c>
      <c r="L20" s="66">
        <v>1.89</v>
      </c>
      <c r="M20" s="66">
        <v>7.56</v>
      </c>
      <c r="N20" s="77"/>
      <c r="O20" s="77"/>
      <c r="P20" s="145"/>
      <c r="Q20" s="146"/>
      <c r="R20" s="77"/>
      <c r="S20" s="77"/>
      <c r="T20" s="77"/>
      <c r="U20" s="77"/>
      <c r="V20" s="77"/>
    </row>
    <row r="21" spans="1:24" ht="22.5" customHeight="1" x14ac:dyDescent="0.25">
      <c r="A21" s="39">
        <v>13</v>
      </c>
      <c r="B21" s="77">
        <v>351</v>
      </c>
      <c r="C21" s="145"/>
      <c r="D21" s="146"/>
      <c r="E21" s="147" t="s">
        <v>325</v>
      </c>
      <c r="F21" s="148"/>
      <c r="G21" s="148"/>
      <c r="H21" s="149"/>
      <c r="I21" s="42" t="s">
        <v>38</v>
      </c>
      <c r="J21" s="43"/>
      <c r="K21" s="54">
        <v>16</v>
      </c>
      <c r="L21" s="66">
        <v>1.96</v>
      </c>
      <c r="M21" s="66">
        <v>31.38</v>
      </c>
      <c r="N21" s="77">
        <v>1176</v>
      </c>
      <c r="O21" s="77"/>
      <c r="P21" s="158"/>
      <c r="Q21" s="158"/>
      <c r="R21" s="77"/>
      <c r="S21" s="77"/>
      <c r="T21" s="77"/>
      <c r="U21" s="77"/>
      <c r="V21" s="77"/>
    </row>
    <row r="22" spans="1:24" ht="22.5" customHeight="1" x14ac:dyDescent="0.25">
      <c r="A22" s="39">
        <v>14</v>
      </c>
      <c r="B22" s="77">
        <v>352</v>
      </c>
      <c r="C22" s="145"/>
      <c r="D22" s="146"/>
      <c r="E22" s="147" t="s">
        <v>326</v>
      </c>
      <c r="F22" s="148"/>
      <c r="G22" s="148"/>
      <c r="H22" s="149"/>
      <c r="I22" s="42" t="s">
        <v>38</v>
      </c>
      <c r="J22" s="43"/>
      <c r="K22" s="54">
        <v>1</v>
      </c>
      <c r="L22" s="66" t="s">
        <v>525</v>
      </c>
      <c r="M22" s="66">
        <v>2.0699999999999998</v>
      </c>
      <c r="N22" s="77"/>
      <c r="O22" s="77"/>
      <c r="P22" s="158"/>
      <c r="Q22" s="158"/>
      <c r="R22" s="77"/>
      <c r="S22" s="77"/>
      <c r="T22" s="77"/>
      <c r="U22" s="77"/>
      <c r="V22" s="77"/>
    </row>
    <row r="23" spans="1:24" ht="22.5" customHeight="1" x14ac:dyDescent="0.25">
      <c r="A23" s="39">
        <v>15</v>
      </c>
      <c r="B23" s="77">
        <v>353</v>
      </c>
      <c r="C23" s="145"/>
      <c r="D23" s="146"/>
      <c r="E23" s="147" t="s">
        <v>327</v>
      </c>
      <c r="F23" s="148"/>
      <c r="G23" s="148"/>
      <c r="H23" s="149"/>
      <c r="I23" s="42" t="s">
        <v>38</v>
      </c>
      <c r="J23" s="43"/>
      <c r="K23" s="54">
        <v>5</v>
      </c>
      <c r="L23" s="66">
        <v>2.27</v>
      </c>
      <c r="M23" s="66">
        <f>K23*L23</f>
        <v>11.35</v>
      </c>
      <c r="N23" s="77"/>
      <c r="O23" s="77"/>
      <c r="P23" s="158"/>
      <c r="Q23" s="158"/>
      <c r="R23" s="77"/>
      <c r="S23" s="77"/>
      <c r="T23" s="77"/>
      <c r="U23" s="77"/>
      <c r="V23" s="77"/>
    </row>
    <row r="24" spans="1:24" ht="22.5" customHeight="1" thickBot="1" x14ac:dyDescent="0.3">
      <c r="A24" s="40">
        <v>16</v>
      </c>
      <c r="B24" s="78">
        <v>354</v>
      </c>
      <c r="C24" s="164"/>
      <c r="D24" s="164"/>
      <c r="E24" s="161" t="s">
        <v>328</v>
      </c>
      <c r="F24" s="177"/>
      <c r="G24" s="177"/>
      <c r="H24" s="178"/>
      <c r="I24" s="45" t="s">
        <v>38</v>
      </c>
      <c r="J24" s="43"/>
      <c r="K24" s="55">
        <v>4</v>
      </c>
      <c r="L24" s="79">
        <v>2.4500000000000002</v>
      </c>
      <c r="M24" s="179">
        <v>9.81</v>
      </c>
      <c r="N24" s="179"/>
      <c r="O24" s="78"/>
      <c r="P24" s="164"/>
      <c r="Q24" s="164"/>
      <c r="R24" s="78"/>
      <c r="S24" s="78"/>
      <c r="T24" s="78"/>
      <c r="U24" s="78"/>
      <c r="V24" s="7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4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M15:N15"/>
    <mergeCell ref="C16:D16"/>
    <mergeCell ref="E16:H16"/>
    <mergeCell ref="P16:Q16"/>
    <mergeCell ref="C17:D17"/>
    <mergeCell ref="E17:H17"/>
    <mergeCell ref="P17:Q17"/>
    <mergeCell ref="M16:N16"/>
    <mergeCell ref="M17:N17"/>
    <mergeCell ref="C18:D18"/>
    <mergeCell ref="E18:H18"/>
    <mergeCell ref="P18:Q18"/>
    <mergeCell ref="C19:D19"/>
    <mergeCell ref="E19:H19"/>
    <mergeCell ref="P19:Q19"/>
    <mergeCell ref="M18:N18"/>
    <mergeCell ref="M19:N19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M10:N10"/>
    <mergeCell ref="M12:N12"/>
    <mergeCell ref="M11:N11"/>
    <mergeCell ref="M13:N13"/>
    <mergeCell ref="M14:N14"/>
    <mergeCell ref="C22:D22"/>
    <mergeCell ref="E22:H22"/>
    <mergeCell ref="P22:Q22"/>
    <mergeCell ref="C23:D23"/>
    <mergeCell ref="E23:H23"/>
    <mergeCell ref="P23:Q23"/>
    <mergeCell ref="C20:D20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R23" sqref="R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>
        <v>355</v>
      </c>
      <c r="C9" s="150"/>
      <c r="D9" s="150"/>
      <c r="E9" s="174" t="s">
        <v>329</v>
      </c>
      <c r="F9" s="175"/>
      <c r="G9" s="175"/>
      <c r="H9" s="176"/>
      <c r="I9" s="154">
        <v>796</v>
      </c>
      <c r="J9" s="154"/>
      <c r="K9" s="56">
        <v>1</v>
      </c>
      <c r="L9" s="76" t="s">
        <v>525</v>
      </c>
      <c r="M9" s="155">
        <v>2.4900000000000002</v>
      </c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62">
        <v>356</v>
      </c>
      <c r="C10" s="145"/>
      <c r="D10" s="146"/>
      <c r="E10" s="147" t="s">
        <v>330</v>
      </c>
      <c r="F10" s="148"/>
      <c r="G10" s="148"/>
      <c r="H10" s="149"/>
      <c r="I10" s="58">
        <v>796</v>
      </c>
      <c r="J10" s="59"/>
      <c r="K10" s="54">
        <v>1</v>
      </c>
      <c r="L10" s="92" t="s">
        <v>525</v>
      </c>
      <c r="M10" s="69">
        <v>2.64</v>
      </c>
      <c r="N10" s="70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62">
        <v>357</v>
      </c>
      <c r="C11" s="145"/>
      <c r="D11" s="146"/>
      <c r="E11" s="147" t="s">
        <v>331</v>
      </c>
      <c r="F11" s="148"/>
      <c r="G11" s="148"/>
      <c r="H11" s="149"/>
      <c r="I11" s="58">
        <v>796</v>
      </c>
      <c r="J11" s="61"/>
      <c r="K11" s="54">
        <v>2</v>
      </c>
      <c r="L11" s="66">
        <v>2.83</v>
      </c>
      <c r="M11" s="66">
        <v>5.66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62">
        <v>358</v>
      </c>
      <c r="C12" s="145"/>
      <c r="D12" s="146"/>
      <c r="E12" s="147" t="s">
        <v>332</v>
      </c>
      <c r="F12" s="148"/>
      <c r="G12" s="148"/>
      <c r="H12" s="149"/>
      <c r="I12" s="42" t="s">
        <v>38</v>
      </c>
      <c r="J12" s="43"/>
      <c r="K12" s="54">
        <v>2</v>
      </c>
      <c r="L12" s="66">
        <v>3.02</v>
      </c>
      <c r="M12" s="66">
        <v>6.03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62">
        <v>359</v>
      </c>
      <c r="C13" s="145"/>
      <c r="D13" s="146"/>
      <c r="E13" s="147" t="s">
        <v>333</v>
      </c>
      <c r="F13" s="156"/>
      <c r="G13" s="156"/>
      <c r="H13" s="157"/>
      <c r="I13" s="58">
        <v>796</v>
      </c>
      <c r="J13" s="61">
        <v>796</v>
      </c>
      <c r="K13" s="54">
        <v>2</v>
      </c>
      <c r="L13" s="66">
        <v>3.17</v>
      </c>
      <c r="M13" s="66">
        <v>6.34</v>
      </c>
      <c r="N13" s="66">
        <v>11.5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62">
        <v>360</v>
      </c>
      <c r="C14" s="145"/>
      <c r="D14" s="146"/>
      <c r="E14" s="147" t="s">
        <v>334</v>
      </c>
      <c r="F14" s="148"/>
      <c r="G14" s="148"/>
      <c r="H14" s="149"/>
      <c r="I14" s="58">
        <v>796</v>
      </c>
      <c r="J14" s="61"/>
      <c r="K14" s="54">
        <v>10</v>
      </c>
      <c r="L14" s="66">
        <v>3.4</v>
      </c>
      <c r="M14" s="66">
        <v>33.950000000000003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62">
        <v>361</v>
      </c>
      <c r="C15" s="145"/>
      <c r="D15" s="146"/>
      <c r="E15" s="147" t="s">
        <v>335</v>
      </c>
      <c r="F15" s="148"/>
      <c r="G15" s="148"/>
      <c r="H15" s="149"/>
      <c r="I15" s="58">
        <v>796</v>
      </c>
      <c r="J15" s="61">
        <v>796</v>
      </c>
      <c r="K15" s="54">
        <v>4</v>
      </c>
      <c r="L15" s="66">
        <v>3.96</v>
      </c>
      <c r="M15" s="66">
        <v>15.84</v>
      </c>
      <c r="N15" s="66">
        <v>1170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62">
        <v>362</v>
      </c>
      <c r="C16" s="145"/>
      <c r="D16" s="146"/>
      <c r="E16" s="147" t="s">
        <v>336</v>
      </c>
      <c r="F16" s="148"/>
      <c r="G16" s="148"/>
      <c r="H16" s="149"/>
      <c r="I16" s="42" t="s">
        <v>38</v>
      </c>
      <c r="J16" s="43"/>
      <c r="K16" s="54">
        <v>2</v>
      </c>
      <c r="L16" s="66">
        <v>3.96</v>
      </c>
      <c r="M16" s="66">
        <v>7.93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62">
        <v>363</v>
      </c>
      <c r="C17" s="145"/>
      <c r="D17" s="146"/>
      <c r="E17" s="147" t="s">
        <v>337</v>
      </c>
      <c r="F17" s="148"/>
      <c r="G17" s="148"/>
      <c r="H17" s="149"/>
      <c r="I17" s="58">
        <v>796</v>
      </c>
      <c r="J17" s="61"/>
      <c r="K17" s="54">
        <v>4</v>
      </c>
      <c r="L17" s="66">
        <v>4.1500000000000004</v>
      </c>
      <c r="M17" s="66">
        <v>16.600000000000001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62">
        <v>364</v>
      </c>
      <c r="C18" s="145"/>
      <c r="D18" s="146"/>
      <c r="E18" s="147" t="s">
        <v>338</v>
      </c>
      <c r="F18" s="148"/>
      <c r="G18" s="148"/>
      <c r="H18" s="149"/>
      <c r="I18" s="42" t="s">
        <v>38</v>
      </c>
      <c r="J18" s="43"/>
      <c r="K18" s="54">
        <v>2</v>
      </c>
      <c r="L18" s="66">
        <v>4.22</v>
      </c>
      <c r="M18" s="66">
        <v>8.43</v>
      </c>
      <c r="N18" s="66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62">
        <v>365</v>
      </c>
      <c r="C19" s="145"/>
      <c r="D19" s="146"/>
      <c r="E19" s="147" t="s">
        <v>339</v>
      </c>
      <c r="F19" s="148"/>
      <c r="G19" s="148"/>
      <c r="H19" s="149"/>
      <c r="I19" s="42" t="s">
        <v>38</v>
      </c>
      <c r="J19" s="43"/>
      <c r="K19" s="54">
        <v>2</v>
      </c>
      <c r="L19" s="66">
        <v>4.37</v>
      </c>
      <c r="M19" s="66">
        <v>8.74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62">
        <v>366</v>
      </c>
      <c r="C20" s="145"/>
      <c r="D20" s="146"/>
      <c r="E20" s="147" t="s">
        <v>340</v>
      </c>
      <c r="F20" s="148"/>
      <c r="G20" s="148"/>
      <c r="H20" s="149"/>
      <c r="I20" s="42" t="s">
        <v>38</v>
      </c>
      <c r="J20" s="43"/>
      <c r="K20" s="54">
        <v>4</v>
      </c>
      <c r="L20" s="66">
        <v>4.84</v>
      </c>
      <c r="M20" s="66">
        <v>19.350000000000001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62">
        <v>367</v>
      </c>
      <c r="C21" s="145"/>
      <c r="D21" s="146"/>
      <c r="E21" s="147" t="s">
        <v>341</v>
      </c>
      <c r="F21" s="148"/>
      <c r="G21" s="148"/>
      <c r="H21" s="149"/>
      <c r="I21" s="42" t="s">
        <v>38</v>
      </c>
      <c r="J21" s="43"/>
      <c r="K21" s="54">
        <v>4</v>
      </c>
      <c r="L21" s="66">
        <v>6.16</v>
      </c>
      <c r="M21" s="66">
        <v>24.64</v>
      </c>
      <c r="N21" s="66">
        <v>1176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62">
        <v>368</v>
      </c>
      <c r="C22" s="145"/>
      <c r="D22" s="146"/>
      <c r="E22" s="147" t="s">
        <v>342</v>
      </c>
      <c r="F22" s="148"/>
      <c r="G22" s="148"/>
      <c r="H22" s="149"/>
      <c r="I22" s="42" t="s">
        <v>38</v>
      </c>
      <c r="J22" s="43"/>
      <c r="K22" s="54">
        <v>2</v>
      </c>
      <c r="L22" s="66">
        <v>6.8</v>
      </c>
      <c r="M22" s="69">
        <v>13.6</v>
      </c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62">
        <v>369</v>
      </c>
      <c r="C23" s="145"/>
      <c r="D23" s="146"/>
      <c r="E23" s="147" t="s">
        <v>343</v>
      </c>
      <c r="F23" s="156"/>
      <c r="G23" s="156"/>
      <c r="H23" s="157"/>
      <c r="I23" s="42" t="s">
        <v>38</v>
      </c>
      <c r="J23" s="43"/>
      <c r="K23" s="54">
        <v>2</v>
      </c>
      <c r="L23" s="66">
        <v>7.18</v>
      </c>
      <c r="M23" s="165">
        <v>14.36</v>
      </c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>
        <v>348</v>
      </c>
      <c r="C24" s="164"/>
      <c r="D24" s="164"/>
      <c r="E24" s="161" t="s">
        <v>595</v>
      </c>
      <c r="F24" s="177"/>
      <c r="G24" s="177"/>
      <c r="H24" s="178"/>
      <c r="I24" s="45" t="s">
        <v>38</v>
      </c>
      <c r="J24" s="43"/>
      <c r="K24" s="55">
        <v>1</v>
      </c>
      <c r="L24" s="71" t="s">
        <v>525</v>
      </c>
      <c r="M24" s="179">
        <v>1.81</v>
      </c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M9+M10+M11+M12+M13+M14+M15+M16+M17+M18+M19+M20+M21+M22+M23+M24</f>
        <v>188.40999999999997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V21" sqref="V2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72">
        <v>1</v>
      </c>
      <c r="B7" s="72">
        <v>2</v>
      </c>
      <c r="C7" s="143">
        <v>3</v>
      </c>
      <c r="D7" s="143"/>
      <c r="E7" s="143">
        <v>4</v>
      </c>
      <c r="F7" s="143"/>
      <c r="G7" s="143"/>
      <c r="H7" s="143"/>
      <c r="I7" s="72">
        <v>5</v>
      </c>
      <c r="J7" s="143">
        <v>6</v>
      </c>
      <c r="K7" s="143"/>
      <c r="L7" s="72">
        <v>7</v>
      </c>
      <c r="M7" s="72">
        <v>8</v>
      </c>
      <c r="N7" s="143">
        <v>9</v>
      </c>
      <c r="O7" s="143"/>
      <c r="P7" s="143"/>
      <c r="Q7" s="72">
        <v>10</v>
      </c>
      <c r="R7" s="72">
        <v>11</v>
      </c>
      <c r="S7" s="72">
        <v>12</v>
      </c>
      <c r="T7" s="72">
        <v>13</v>
      </c>
      <c r="U7" s="72">
        <v>14</v>
      </c>
      <c r="V7" s="72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72"/>
      <c r="M8" s="143"/>
      <c r="N8" s="143"/>
      <c r="O8" s="143"/>
      <c r="P8" s="143"/>
      <c r="Q8" s="143"/>
      <c r="R8" s="72"/>
      <c r="S8" s="72"/>
      <c r="T8" s="72"/>
      <c r="U8" s="72"/>
      <c r="V8" s="72"/>
    </row>
    <row r="9" spans="1:22" x14ac:dyDescent="0.25">
      <c r="A9" s="38">
        <v>1</v>
      </c>
      <c r="B9" s="75"/>
      <c r="C9" s="150"/>
      <c r="D9" s="150"/>
      <c r="E9" s="174"/>
      <c r="F9" s="175"/>
      <c r="G9" s="175"/>
      <c r="H9" s="176"/>
      <c r="I9" s="154"/>
      <c r="J9" s="154"/>
      <c r="K9" s="56"/>
      <c r="L9" s="76"/>
      <c r="M9" s="155"/>
      <c r="N9" s="155"/>
      <c r="O9" s="75"/>
      <c r="P9" s="150"/>
      <c r="Q9" s="150"/>
      <c r="R9" s="75"/>
      <c r="S9" s="75"/>
      <c r="T9" s="75"/>
      <c r="U9" s="75"/>
      <c r="V9" s="75"/>
    </row>
    <row r="10" spans="1:22" ht="22.5" customHeight="1" x14ac:dyDescent="0.25">
      <c r="A10" s="39">
        <v>2</v>
      </c>
      <c r="B10" s="77"/>
      <c r="C10" s="158"/>
      <c r="D10" s="158"/>
      <c r="E10" s="147" t="s">
        <v>563</v>
      </c>
      <c r="F10" s="148"/>
      <c r="G10" s="148"/>
      <c r="H10" s="149"/>
      <c r="I10" s="42" t="s">
        <v>562</v>
      </c>
      <c r="J10" s="43"/>
      <c r="K10" s="54" t="s">
        <v>525</v>
      </c>
      <c r="L10" s="66" t="s">
        <v>525</v>
      </c>
      <c r="M10" s="201">
        <f>M11+M12+M13+M14+M15+M16+M17+M18+M19+M20+M21+M22+M23+M24+'30'!M30+'31'!M30+'31'!M13+'31'!M14</f>
        <v>485.15999999999991</v>
      </c>
      <c r="N10" s="201"/>
      <c r="O10" s="77"/>
      <c r="P10" s="145"/>
      <c r="Q10" s="146"/>
      <c r="R10" s="77"/>
      <c r="S10" s="77"/>
      <c r="T10" s="77"/>
      <c r="U10" s="77"/>
      <c r="V10" s="77"/>
    </row>
    <row r="11" spans="1:22" ht="22.5" customHeight="1" x14ac:dyDescent="0.25">
      <c r="A11" s="39">
        <v>3</v>
      </c>
      <c r="B11" s="88"/>
      <c r="C11" s="169"/>
      <c r="D11" s="169"/>
      <c r="E11" s="147" t="s">
        <v>561</v>
      </c>
      <c r="F11" s="156"/>
      <c r="G11" s="156"/>
      <c r="H11" s="157"/>
      <c r="I11" s="42"/>
      <c r="J11" s="43"/>
      <c r="K11" s="54"/>
      <c r="L11" s="66"/>
      <c r="M11" s="168"/>
      <c r="N11" s="168"/>
      <c r="O11" s="77"/>
      <c r="P11" s="145"/>
      <c r="Q11" s="146"/>
      <c r="R11" s="77"/>
      <c r="S11" s="77"/>
      <c r="T11" s="77"/>
      <c r="U11" s="77"/>
      <c r="V11" s="77"/>
    </row>
    <row r="12" spans="1:22" ht="22.5" customHeight="1" x14ac:dyDescent="0.25">
      <c r="A12" s="39">
        <v>4</v>
      </c>
      <c r="B12" s="77"/>
      <c r="C12" s="145"/>
      <c r="D12" s="146"/>
      <c r="E12" s="147"/>
      <c r="F12" s="148"/>
      <c r="G12" s="148"/>
      <c r="H12" s="149"/>
      <c r="I12" s="42"/>
      <c r="J12" s="43"/>
      <c r="K12" s="54"/>
      <c r="L12" s="66"/>
      <c r="M12" s="66"/>
      <c r="N12" s="81"/>
      <c r="O12" s="77"/>
      <c r="P12" s="145"/>
      <c r="Q12" s="146"/>
      <c r="R12" s="77"/>
      <c r="S12" s="77"/>
      <c r="T12" s="77"/>
      <c r="U12" s="77"/>
      <c r="V12" s="77"/>
    </row>
    <row r="13" spans="1:22" ht="22.5" customHeight="1" x14ac:dyDescent="0.25">
      <c r="A13" s="39">
        <v>5</v>
      </c>
      <c r="B13" s="77">
        <v>370</v>
      </c>
      <c r="C13" s="145"/>
      <c r="D13" s="146"/>
      <c r="E13" s="147" t="s">
        <v>344</v>
      </c>
      <c r="F13" s="148"/>
      <c r="G13" s="148"/>
      <c r="H13" s="149"/>
      <c r="I13" s="42" t="s">
        <v>38</v>
      </c>
      <c r="J13" s="43"/>
      <c r="K13" s="54">
        <v>2</v>
      </c>
      <c r="L13" s="66">
        <v>0.52</v>
      </c>
      <c r="M13" s="66">
        <v>1.03</v>
      </c>
      <c r="N13" s="77"/>
      <c r="O13" s="77"/>
      <c r="P13" s="145"/>
      <c r="Q13" s="146"/>
      <c r="R13" s="77"/>
      <c r="S13" s="77"/>
      <c r="T13" s="77"/>
      <c r="U13" s="77"/>
      <c r="V13" s="77"/>
    </row>
    <row r="14" spans="1:22" ht="22.5" customHeight="1" x14ac:dyDescent="0.25">
      <c r="A14" s="39">
        <v>6</v>
      </c>
      <c r="B14" s="77">
        <v>371</v>
      </c>
      <c r="C14" s="145"/>
      <c r="D14" s="146"/>
      <c r="E14" s="147" t="s">
        <v>345</v>
      </c>
      <c r="F14" s="148"/>
      <c r="G14" s="148"/>
      <c r="H14" s="149"/>
      <c r="I14" s="42">
        <v>796</v>
      </c>
      <c r="J14" s="43"/>
      <c r="K14" s="54">
        <v>11</v>
      </c>
      <c r="L14" s="66">
        <v>0.69</v>
      </c>
      <c r="M14" s="66">
        <v>7.57</v>
      </c>
      <c r="N14" s="77"/>
      <c r="O14" s="77"/>
      <c r="P14" s="145"/>
      <c r="Q14" s="146"/>
      <c r="R14" s="77"/>
      <c r="S14" s="77"/>
      <c r="T14" s="77"/>
      <c r="U14" s="77"/>
      <c r="V14" s="77"/>
    </row>
    <row r="15" spans="1:22" ht="22.5" customHeight="1" x14ac:dyDescent="0.25">
      <c r="A15" s="39">
        <v>7</v>
      </c>
      <c r="B15" s="77">
        <v>372</v>
      </c>
      <c r="C15" s="145"/>
      <c r="D15" s="146"/>
      <c r="E15" s="147" t="s">
        <v>346</v>
      </c>
      <c r="F15" s="148"/>
      <c r="G15" s="148"/>
      <c r="H15" s="149"/>
      <c r="I15" s="42">
        <v>796</v>
      </c>
      <c r="J15" s="43"/>
      <c r="K15" s="54">
        <v>2</v>
      </c>
      <c r="L15" s="66">
        <v>0.77</v>
      </c>
      <c r="M15" s="66">
        <v>1.55</v>
      </c>
      <c r="N15" s="77"/>
      <c r="O15" s="77"/>
      <c r="P15" s="145"/>
      <c r="Q15" s="146"/>
      <c r="R15" s="77"/>
      <c r="S15" s="77"/>
      <c r="T15" s="77"/>
      <c r="U15" s="77"/>
      <c r="V15" s="77"/>
    </row>
    <row r="16" spans="1:22" ht="22.5" customHeight="1" x14ac:dyDescent="0.25">
      <c r="A16" s="39">
        <v>8</v>
      </c>
      <c r="B16" s="77">
        <v>373</v>
      </c>
      <c r="C16" s="145"/>
      <c r="D16" s="146"/>
      <c r="E16" s="147" t="s">
        <v>347</v>
      </c>
      <c r="F16" s="148"/>
      <c r="G16" s="148"/>
      <c r="H16" s="149"/>
      <c r="I16" s="42">
        <v>796</v>
      </c>
      <c r="J16" s="43"/>
      <c r="K16" s="54">
        <v>7</v>
      </c>
      <c r="L16" s="66">
        <v>0.86</v>
      </c>
      <c r="M16" s="66">
        <v>6.01</v>
      </c>
      <c r="N16" s="77"/>
      <c r="O16" s="77"/>
      <c r="P16" s="145"/>
      <c r="Q16" s="146"/>
      <c r="R16" s="77"/>
      <c r="S16" s="77"/>
      <c r="T16" s="77"/>
      <c r="U16" s="77"/>
      <c r="V16" s="77"/>
    </row>
    <row r="17" spans="1:24" ht="22.5" customHeight="1" x14ac:dyDescent="0.25">
      <c r="A17" s="39">
        <v>9</v>
      </c>
      <c r="B17" s="77">
        <v>374</v>
      </c>
      <c r="C17" s="145"/>
      <c r="D17" s="146"/>
      <c r="E17" s="147" t="s">
        <v>348</v>
      </c>
      <c r="F17" s="148"/>
      <c r="G17" s="148"/>
      <c r="H17" s="149"/>
      <c r="I17" s="42" t="s">
        <v>38</v>
      </c>
      <c r="J17" s="43"/>
      <c r="K17" s="54">
        <v>4</v>
      </c>
      <c r="L17" s="66">
        <v>1.1499999999999999</v>
      </c>
      <c r="M17" s="66">
        <f>K17*L17</f>
        <v>4.5999999999999996</v>
      </c>
      <c r="N17" s="77"/>
      <c r="O17" s="77"/>
      <c r="P17" s="145"/>
      <c r="Q17" s="146"/>
      <c r="R17" s="77"/>
      <c r="S17" s="77"/>
      <c r="T17" s="77"/>
      <c r="U17" s="77"/>
      <c r="V17" s="77"/>
      <c r="X17" s="44"/>
    </row>
    <row r="18" spans="1:24" ht="22.5" customHeight="1" x14ac:dyDescent="0.25">
      <c r="A18" s="39">
        <v>10</v>
      </c>
      <c r="B18" s="77">
        <v>375</v>
      </c>
      <c r="C18" s="145"/>
      <c r="D18" s="146"/>
      <c r="E18" s="147" t="s">
        <v>349</v>
      </c>
      <c r="F18" s="148"/>
      <c r="G18" s="148"/>
      <c r="H18" s="149"/>
      <c r="I18" s="42">
        <v>796</v>
      </c>
      <c r="J18" s="43">
        <v>796</v>
      </c>
      <c r="K18" s="54">
        <v>6</v>
      </c>
      <c r="L18" s="66">
        <v>1.26</v>
      </c>
      <c r="M18" s="66">
        <v>7.56</v>
      </c>
      <c r="N18" s="77">
        <v>11.5</v>
      </c>
      <c r="O18" s="77"/>
      <c r="P18" s="145"/>
      <c r="Q18" s="146"/>
      <c r="R18" s="77"/>
      <c r="S18" s="77"/>
      <c r="T18" s="77"/>
      <c r="U18" s="77"/>
      <c r="V18" s="77"/>
    </row>
    <row r="19" spans="1:24" ht="22.5" customHeight="1" x14ac:dyDescent="0.25">
      <c r="A19" s="39">
        <v>11</v>
      </c>
      <c r="B19" s="77">
        <v>376</v>
      </c>
      <c r="C19" s="145"/>
      <c r="D19" s="146"/>
      <c r="E19" s="147" t="s">
        <v>350</v>
      </c>
      <c r="F19" s="148"/>
      <c r="G19" s="148"/>
      <c r="H19" s="149"/>
      <c r="I19" s="42">
        <v>796</v>
      </c>
      <c r="J19" s="43"/>
      <c r="K19" s="54">
        <v>9</v>
      </c>
      <c r="L19" s="66">
        <v>1.32</v>
      </c>
      <c r="M19" s="66">
        <v>11.86</v>
      </c>
      <c r="N19" s="77"/>
      <c r="O19" s="77"/>
      <c r="P19" s="145"/>
      <c r="Q19" s="146"/>
      <c r="R19" s="77"/>
      <c r="S19" s="77"/>
      <c r="T19" s="77"/>
      <c r="U19" s="77"/>
      <c r="V19" s="77"/>
    </row>
    <row r="20" spans="1:24" ht="22.5" customHeight="1" x14ac:dyDescent="0.25">
      <c r="A20" s="39">
        <v>12</v>
      </c>
      <c r="B20" s="77">
        <v>377</v>
      </c>
      <c r="C20" s="145"/>
      <c r="D20" s="146"/>
      <c r="E20" s="147" t="s">
        <v>351</v>
      </c>
      <c r="F20" s="148"/>
      <c r="G20" s="148"/>
      <c r="H20" s="149"/>
      <c r="I20" s="42">
        <v>796</v>
      </c>
      <c r="J20" s="43"/>
      <c r="K20" s="54">
        <v>7</v>
      </c>
      <c r="L20" s="66">
        <v>1.55</v>
      </c>
      <c r="M20" s="66">
        <f>K20*L20</f>
        <v>10.85</v>
      </c>
      <c r="N20" s="77"/>
      <c r="O20" s="77"/>
      <c r="P20" s="145"/>
      <c r="Q20" s="146"/>
      <c r="R20" s="77"/>
      <c r="S20" s="77"/>
      <c r="T20" s="77"/>
      <c r="U20" s="77"/>
      <c r="V20" s="77"/>
    </row>
    <row r="21" spans="1:24" ht="22.5" customHeight="1" x14ac:dyDescent="0.25">
      <c r="A21" s="39">
        <v>13</v>
      </c>
      <c r="B21" s="77">
        <v>378</v>
      </c>
      <c r="C21" s="145"/>
      <c r="D21" s="146"/>
      <c r="E21" s="147" t="s">
        <v>352</v>
      </c>
      <c r="F21" s="148"/>
      <c r="G21" s="148"/>
      <c r="H21" s="149"/>
      <c r="I21" s="42" t="s">
        <v>38</v>
      </c>
      <c r="J21" s="43"/>
      <c r="K21" s="54">
        <v>3</v>
      </c>
      <c r="L21" s="66">
        <v>1.66</v>
      </c>
      <c r="M21" s="66">
        <f>K21*L21</f>
        <v>4.9799999999999995</v>
      </c>
      <c r="N21" s="77">
        <v>850</v>
      </c>
      <c r="O21" s="77"/>
      <c r="P21" s="158"/>
      <c r="Q21" s="158"/>
      <c r="R21" s="77"/>
      <c r="S21" s="77"/>
      <c r="T21" s="77"/>
      <c r="U21" s="77"/>
      <c r="V21" s="77"/>
    </row>
    <row r="22" spans="1:24" ht="22.5" customHeight="1" x14ac:dyDescent="0.25">
      <c r="A22" s="39">
        <v>14</v>
      </c>
      <c r="B22" s="77">
        <v>379</v>
      </c>
      <c r="C22" s="145"/>
      <c r="D22" s="146"/>
      <c r="E22" s="147" t="s">
        <v>353</v>
      </c>
      <c r="F22" s="148"/>
      <c r="G22" s="148"/>
      <c r="H22" s="149"/>
      <c r="I22" s="42" t="s">
        <v>38</v>
      </c>
      <c r="J22" s="43"/>
      <c r="K22" s="54">
        <v>5</v>
      </c>
      <c r="L22" s="66">
        <v>1.83</v>
      </c>
      <c r="M22" s="66">
        <v>9.16</v>
      </c>
      <c r="N22" s="77"/>
      <c r="O22" s="77"/>
      <c r="P22" s="158"/>
      <c r="Q22" s="158"/>
      <c r="R22" s="77"/>
      <c r="S22" s="77"/>
      <c r="T22" s="77"/>
      <c r="U22" s="77"/>
      <c r="V22" s="77"/>
    </row>
    <row r="23" spans="1:24" ht="22.5" customHeight="1" x14ac:dyDescent="0.25">
      <c r="A23" s="39">
        <v>15</v>
      </c>
      <c r="B23" s="77">
        <v>380</v>
      </c>
      <c r="C23" s="145"/>
      <c r="D23" s="146"/>
      <c r="E23" s="147" t="s">
        <v>354</v>
      </c>
      <c r="F23" s="148"/>
      <c r="G23" s="148"/>
      <c r="H23" s="149"/>
      <c r="I23" s="42" t="s">
        <v>38</v>
      </c>
      <c r="J23" s="43"/>
      <c r="K23" s="54">
        <v>5</v>
      </c>
      <c r="L23" s="66">
        <v>1.89</v>
      </c>
      <c r="M23" s="66">
        <v>9.4600000000000009</v>
      </c>
      <c r="N23" s="77"/>
      <c r="O23" s="77"/>
      <c r="P23" s="158"/>
      <c r="Q23" s="158"/>
      <c r="R23" s="77"/>
      <c r="S23" s="77"/>
      <c r="T23" s="77"/>
      <c r="U23" s="77"/>
      <c r="V23" s="77"/>
    </row>
    <row r="24" spans="1:24" ht="22.5" customHeight="1" thickBot="1" x14ac:dyDescent="0.3">
      <c r="A24" s="40">
        <v>16</v>
      </c>
      <c r="B24" s="78">
        <v>381</v>
      </c>
      <c r="C24" s="159"/>
      <c r="D24" s="160"/>
      <c r="E24" s="161" t="s">
        <v>355</v>
      </c>
      <c r="F24" s="162"/>
      <c r="G24" s="162"/>
      <c r="H24" s="163"/>
      <c r="I24" s="45" t="s">
        <v>38</v>
      </c>
      <c r="J24" s="93"/>
      <c r="K24" s="55">
        <v>2</v>
      </c>
      <c r="L24" s="79">
        <v>4.47</v>
      </c>
      <c r="M24" s="79">
        <v>8.94</v>
      </c>
      <c r="N24" s="78">
        <v>1176</v>
      </c>
      <c r="O24" s="78"/>
      <c r="P24" s="164"/>
      <c r="Q24" s="164"/>
      <c r="R24" s="78"/>
      <c r="S24" s="78"/>
      <c r="T24" s="78"/>
      <c r="U24" s="78"/>
      <c r="V24" s="7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M10:N10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4:D24"/>
    <mergeCell ref="E24:H24"/>
    <mergeCell ref="P24:Q24"/>
    <mergeCell ref="M11:N11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  <mergeCell ref="C21:D21"/>
    <mergeCell ref="E21:H21"/>
    <mergeCell ref="P21:Q21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P17" sqref="P17:Q17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72">
        <v>1</v>
      </c>
      <c r="B7" s="72">
        <v>2</v>
      </c>
      <c r="C7" s="143">
        <v>3</v>
      </c>
      <c r="D7" s="143"/>
      <c r="E7" s="143">
        <v>4</v>
      </c>
      <c r="F7" s="143"/>
      <c r="G7" s="143"/>
      <c r="H7" s="143"/>
      <c r="I7" s="72">
        <v>5</v>
      </c>
      <c r="J7" s="143">
        <v>6</v>
      </c>
      <c r="K7" s="143"/>
      <c r="L7" s="72">
        <v>7</v>
      </c>
      <c r="M7" s="72">
        <v>8</v>
      </c>
      <c r="N7" s="143">
        <v>9</v>
      </c>
      <c r="O7" s="143"/>
      <c r="P7" s="143"/>
      <c r="Q7" s="72">
        <v>10</v>
      </c>
      <c r="R7" s="72">
        <v>11</v>
      </c>
      <c r="S7" s="72">
        <v>12</v>
      </c>
      <c r="T7" s="72">
        <v>13</v>
      </c>
      <c r="U7" s="72">
        <v>14</v>
      </c>
      <c r="V7" s="72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72"/>
      <c r="M8" s="143"/>
      <c r="N8" s="143"/>
      <c r="O8" s="143"/>
      <c r="P8" s="143"/>
      <c r="Q8" s="143"/>
      <c r="R8" s="72"/>
      <c r="S8" s="72"/>
      <c r="T8" s="72"/>
      <c r="U8" s="72"/>
      <c r="V8" s="72"/>
    </row>
    <row r="9" spans="1:22" x14ac:dyDescent="0.25">
      <c r="A9" s="38">
        <v>1</v>
      </c>
      <c r="B9" s="75"/>
      <c r="C9" s="150"/>
      <c r="D9" s="150"/>
      <c r="E9" s="151"/>
      <c r="F9" s="152"/>
      <c r="G9" s="152"/>
      <c r="H9" s="153"/>
      <c r="I9" s="154"/>
      <c r="J9" s="154"/>
      <c r="K9" s="56"/>
      <c r="L9" s="76"/>
      <c r="M9" s="155"/>
      <c r="N9" s="155"/>
      <c r="O9" s="75"/>
      <c r="P9" s="150"/>
      <c r="Q9" s="150"/>
      <c r="R9" s="75"/>
      <c r="S9" s="75"/>
      <c r="T9" s="75"/>
      <c r="U9" s="75"/>
      <c r="V9" s="75"/>
    </row>
    <row r="10" spans="1:22" ht="22.5" customHeight="1" x14ac:dyDescent="0.25">
      <c r="A10" s="39">
        <v>2</v>
      </c>
      <c r="B10" s="77">
        <v>8</v>
      </c>
      <c r="C10" s="145"/>
      <c r="D10" s="146"/>
      <c r="E10" s="147" t="s">
        <v>534</v>
      </c>
      <c r="F10" s="148"/>
      <c r="G10" s="148"/>
      <c r="H10" s="149"/>
      <c r="I10" s="73">
        <v>796</v>
      </c>
      <c r="J10" s="82"/>
      <c r="K10" s="54">
        <v>3</v>
      </c>
      <c r="L10" s="66">
        <v>6.84</v>
      </c>
      <c r="M10" s="66">
        <v>20.52</v>
      </c>
      <c r="N10" s="66"/>
      <c r="O10" s="77"/>
      <c r="P10" s="145"/>
      <c r="Q10" s="146"/>
      <c r="R10" s="77"/>
      <c r="S10" s="77"/>
      <c r="T10" s="77"/>
      <c r="U10" s="77"/>
      <c r="V10" s="77"/>
    </row>
    <row r="11" spans="1:22" ht="22.5" customHeight="1" x14ac:dyDescent="0.25">
      <c r="A11" s="39">
        <v>3</v>
      </c>
      <c r="B11" s="77">
        <v>9</v>
      </c>
      <c r="C11" s="145"/>
      <c r="D11" s="146"/>
      <c r="E11" s="147" t="s">
        <v>535</v>
      </c>
      <c r="F11" s="148"/>
      <c r="G11" s="148"/>
      <c r="H11" s="149"/>
      <c r="I11" s="42" t="s">
        <v>38</v>
      </c>
      <c r="J11" s="43"/>
      <c r="K11" s="54">
        <v>1</v>
      </c>
      <c r="L11" s="66" t="s">
        <v>525</v>
      </c>
      <c r="M11" s="66">
        <v>6.88</v>
      </c>
      <c r="N11" s="66">
        <v>850</v>
      </c>
      <c r="O11" s="77"/>
      <c r="P11" s="145"/>
      <c r="Q11" s="146"/>
      <c r="R11" s="77"/>
      <c r="S11" s="77"/>
      <c r="T11" s="77"/>
      <c r="U11" s="77"/>
      <c r="V11" s="77"/>
    </row>
    <row r="12" spans="1:22" ht="22.5" customHeight="1" x14ac:dyDescent="0.25">
      <c r="A12" s="39">
        <v>4</v>
      </c>
      <c r="B12" s="77">
        <v>10</v>
      </c>
      <c r="C12" s="145"/>
      <c r="D12" s="146"/>
      <c r="E12" s="147" t="s">
        <v>536</v>
      </c>
      <c r="F12" s="148"/>
      <c r="G12" s="148"/>
      <c r="H12" s="149"/>
      <c r="I12" s="42" t="s">
        <v>38</v>
      </c>
      <c r="J12" s="43"/>
      <c r="K12" s="54">
        <v>1</v>
      </c>
      <c r="L12" s="66" t="s">
        <v>525</v>
      </c>
      <c r="M12" s="66">
        <v>7.02</v>
      </c>
      <c r="N12" s="66"/>
      <c r="O12" s="77"/>
      <c r="P12" s="145"/>
      <c r="Q12" s="146"/>
      <c r="R12" s="77"/>
      <c r="S12" s="77"/>
      <c r="T12" s="77"/>
      <c r="U12" s="77"/>
      <c r="V12" s="77"/>
    </row>
    <row r="13" spans="1:22" ht="22.5" customHeight="1" x14ac:dyDescent="0.25">
      <c r="A13" s="39">
        <v>5</v>
      </c>
      <c r="B13" s="77">
        <v>11</v>
      </c>
      <c r="C13" s="145"/>
      <c r="D13" s="146"/>
      <c r="E13" s="147" t="s">
        <v>537</v>
      </c>
      <c r="F13" s="148"/>
      <c r="G13" s="148"/>
      <c r="H13" s="149"/>
      <c r="I13" s="42" t="s">
        <v>38</v>
      </c>
      <c r="J13" s="43"/>
      <c r="K13" s="54">
        <v>9</v>
      </c>
      <c r="L13" s="66">
        <v>7.03</v>
      </c>
      <c r="M13" s="66">
        <v>63.26</v>
      </c>
      <c r="N13" s="66"/>
      <c r="O13" s="77"/>
      <c r="P13" s="145"/>
      <c r="Q13" s="146"/>
      <c r="R13" s="77"/>
      <c r="S13" s="77"/>
      <c r="T13" s="77"/>
      <c r="U13" s="77"/>
      <c r="V13" s="77"/>
    </row>
    <row r="14" spans="1:22" ht="22.5" customHeight="1" x14ac:dyDescent="0.25">
      <c r="A14" s="39">
        <v>6</v>
      </c>
      <c r="B14" s="77">
        <v>12</v>
      </c>
      <c r="C14" s="145"/>
      <c r="D14" s="146"/>
      <c r="E14" s="147" t="s">
        <v>534</v>
      </c>
      <c r="F14" s="148"/>
      <c r="G14" s="148"/>
      <c r="H14" s="149"/>
      <c r="I14" s="42" t="s">
        <v>38</v>
      </c>
      <c r="J14" s="43"/>
      <c r="K14" s="54">
        <v>2</v>
      </c>
      <c r="L14" s="66">
        <v>7.3</v>
      </c>
      <c r="M14" s="66">
        <v>14.59</v>
      </c>
      <c r="N14" s="66">
        <v>1176</v>
      </c>
      <c r="O14" s="77"/>
      <c r="P14" s="145"/>
      <c r="Q14" s="146"/>
      <c r="R14" s="77"/>
      <c r="S14" s="77"/>
      <c r="T14" s="77"/>
      <c r="U14" s="77"/>
      <c r="V14" s="77"/>
    </row>
    <row r="15" spans="1:22" ht="22.5" customHeight="1" x14ac:dyDescent="0.25">
      <c r="A15" s="39">
        <v>7</v>
      </c>
      <c r="B15" s="77">
        <v>13</v>
      </c>
      <c r="C15" s="145"/>
      <c r="D15" s="146"/>
      <c r="E15" s="147" t="s">
        <v>584</v>
      </c>
      <c r="F15" s="148"/>
      <c r="G15" s="148"/>
      <c r="H15" s="149"/>
      <c r="I15" s="42" t="s">
        <v>38</v>
      </c>
      <c r="J15" s="43"/>
      <c r="K15" s="54">
        <v>1</v>
      </c>
      <c r="L15" s="66" t="s">
        <v>525</v>
      </c>
      <c r="M15" s="80">
        <v>7.22</v>
      </c>
      <c r="N15" s="81"/>
      <c r="O15" s="77"/>
      <c r="P15" s="145"/>
      <c r="Q15" s="146"/>
      <c r="R15" s="77"/>
      <c r="S15" s="77"/>
      <c r="T15" s="77"/>
      <c r="U15" s="77"/>
      <c r="V15" s="77"/>
    </row>
    <row r="16" spans="1:22" ht="22.5" customHeight="1" x14ac:dyDescent="0.25">
      <c r="A16" s="39">
        <v>8</v>
      </c>
      <c r="B16" s="77">
        <v>14</v>
      </c>
      <c r="C16" s="145"/>
      <c r="D16" s="146"/>
      <c r="E16" s="147" t="s">
        <v>538</v>
      </c>
      <c r="F16" s="156"/>
      <c r="G16" s="156"/>
      <c r="H16" s="157"/>
      <c r="I16" s="42" t="s">
        <v>38</v>
      </c>
      <c r="J16" s="43"/>
      <c r="K16" s="54">
        <v>3</v>
      </c>
      <c r="L16" s="66">
        <v>7.5</v>
      </c>
      <c r="M16" s="165">
        <f>K16*L16</f>
        <v>22.5</v>
      </c>
      <c r="N16" s="166"/>
      <c r="O16" s="77"/>
      <c r="P16" s="145"/>
      <c r="Q16" s="146"/>
      <c r="R16" s="77"/>
      <c r="S16" s="77"/>
      <c r="T16" s="77"/>
      <c r="U16" s="77"/>
      <c r="V16" s="77"/>
    </row>
    <row r="17" spans="1:24" ht="22.5" customHeight="1" x14ac:dyDescent="0.25">
      <c r="A17" s="39">
        <v>9</v>
      </c>
      <c r="B17" s="88">
        <v>15</v>
      </c>
      <c r="C17" s="169"/>
      <c r="D17" s="169"/>
      <c r="E17" s="170" t="s">
        <v>538</v>
      </c>
      <c r="F17" s="171"/>
      <c r="G17" s="171"/>
      <c r="H17" s="172"/>
      <c r="I17" s="167">
        <v>796</v>
      </c>
      <c r="J17" s="167"/>
      <c r="K17" s="91">
        <v>57</v>
      </c>
      <c r="L17" s="92">
        <v>7.55</v>
      </c>
      <c r="M17" s="168">
        <f>K17*L17</f>
        <v>430.34999999999997</v>
      </c>
      <c r="N17" s="168"/>
      <c r="O17" s="77"/>
      <c r="P17" s="145"/>
      <c r="Q17" s="146"/>
      <c r="R17" s="77"/>
      <c r="S17" s="77"/>
      <c r="T17" s="77"/>
      <c r="U17" s="77"/>
      <c r="V17" s="77"/>
      <c r="X17" s="44"/>
    </row>
    <row r="18" spans="1:24" ht="22.5" customHeight="1" x14ac:dyDescent="0.25">
      <c r="A18" s="39">
        <v>10</v>
      </c>
      <c r="B18" s="77">
        <v>16</v>
      </c>
      <c r="C18" s="145"/>
      <c r="D18" s="146"/>
      <c r="E18" s="147" t="s">
        <v>538</v>
      </c>
      <c r="F18" s="148"/>
      <c r="G18" s="148"/>
      <c r="H18" s="149"/>
      <c r="I18" s="73">
        <v>796</v>
      </c>
      <c r="J18" s="74"/>
      <c r="K18" s="54">
        <v>28</v>
      </c>
      <c r="L18" s="66">
        <v>7.55</v>
      </c>
      <c r="M18" s="80">
        <v>211.29</v>
      </c>
      <c r="N18" s="81"/>
      <c r="O18" s="77"/>
      <c r="P18" s="145"/>
      <c r="Q18" s="146"/>
      <c r="R18" s="77"/>
      <c r="S18" s="77"/>
      <c r="T18" s="77"/>
      <c r="U18" s="77"/>
      <c r="V18" s="77"/>
    </row>
    <row r="19" spans="1:24" ht="22.5" customHeight="1" x14ac:dyDescent="0.25">
      <c r="A19" s="39">
        <v>11</v>
      </c>
      <c r="B19" s="77">
        <v>17</v>
      </c>
      <c r="C19" s="145"/>
      <c r="D19" s="146"/>
      <c r="E19" s="147" t="s">
        <v>534</v>
      </c>
      <c r="F19" s="148"/>
      <c r="G19" s="148"/>
      <c r="H19" s="149"/>
      <c r="I19" s="73">
        <v>796</v>
      </c>
      <c r="J19" s="82"/>
      <c r="K19" s="54">
        <v>5</v>
      </c>
      <c r="L19" s="66">
        <v>7.58</v>
      </c>
      <c r="M19" s="66">
        <v>37.92</v>
      </c>
      <c r="N19" s="66"/>
      <c r="O19" s="77"/>
      <c r="P19" s="145"/>
      <c r="Q19" s="146"/>
      <c r="R19" s="77"/>
      <c r="S19" s="77"/>
      <c r="T19" s="77"/>
      <c r="U19" s="77"/>
      <c r="V19" s="77"/>
    </row>
    <row r="20" spans="1:24" ht="22.5" customHeight="1" x14ac:dyDescent="0.25">
      <c r="A20" s="39">
        <v>12</v>
      </c>
      <c r="B20" s="77">
        <v>18</v>
      </c>
      <c r="C20" s="145"/>
      <c r="D20" s="146"/>
      <c r="E20" s="147" t="s">
        <v>539</v>
      </c>
      <c r="F20" s="148"/>
      <c r="G20" s="148"/>
      <c r="H20" s="149"/>
      <c r="I20" s="42" t="s">
        <v>38</v>
      </c>
      <c r="J20" s="43"/>
      <c r="K20" s="54">
        <v>5</v>
      </c>
      <c r="L20" s="66">
        <v>7.69</v>
      </c>
      <c r="M20" s="66">
        <v>38.450000000000003</v>
      </c>
      <c r="N20" s="66"/>
      <c r="O20" s="77"/>
      <c r="P20" s="145"/>
      <c r="Q20" s="146"/>
      <c r="R20" s="77"/>
      <c r="S20" s="77"/>
      <c r="T20" s="77"/>
      <c r="U20" s="77"/>
      <c r="V20" s="77"/>
    </row>
    <row r="21" spans="1:24" ht="22.5" customHeight="1" x14ac:dyDescent="0.25">
      <c r="A21" s="39">
        <v>13</v>
      </c>
      <c r="B21" s="77">
        <v>19</v>
      </c>
      <c r="C21" s="145"/>
      <c r="D21" s="146"/>
      <c r="E21" s="147" t="s">
        <v>538</v>
      </c>
      <c r="F21" s="156"/>
      <c r="G21" s="156"/>
      <c r="H21" s="157"/>
      <c r="I21" s="73">
        <v>796</v>
      </c>
      <c r="J21" s="82">
        <v>796</v>
      </c>
      <c r="K21" s="54">
        <v>15</v>
      </c>
      <c r="L21" s="66">
        <v>7.72</v>
      </c>
      <c r="M21" s="66">
        <v>115.76</v>
      </c>
      <c r="N21" s="66">
        <v>11.5</v>
      </c>
      <c r="O21" s="77"/>
      <c r="P21" s="158"/>
      <c r="Q21" s="158"/>
      <c r="R21" s="77"/>
      <c r="S21" s="77"/>
      <c r="T21" s="77"/>
      <c r="U21" s="77"/>
      <c r="V21" s="77"/>
    </row>
    <row r="22" spans="1:24" ht="22.5" customHeight="1" x14ac:dyDescent="0.25">
      <c r="A22" s="39">
        <v>14</v>
      </c>
      <c r="B22" s="77">
        <v>20</v>
      </c>
      <c r="C22" s="145"/>
      <c r="D22" s="146"/>
      <c r="E22" s="147" t="s">
        <v>540</v>
      </c>
      <c r="F22" s="148"/>
      <c r="G22" s="148"/>
      <c r="H22" s="149"/>
      <c r="I22" s="73">
        <v>796</v>
      </c>
      <c r="J22" s="82"/>
      <c r="K22" s="54">
        <v>1</v>
      </c>
      <c r="L22" s="66" t="s">
        <v>525</v>
      </c>
      <c r="M22" s="66">
        <v>7.8</v>
      </c>
      <c r="N22" s="66"/>
      <c r="O22" s="77"/>
      <c r="P22" s="158"/>
      <c r="Q22" s="158"/>
      <c r="R22" s="77"/>
      <c r="S22" s="77"/>
      <c r="T22" s="77"/>
      <c r="U22" s="77"/>
      <c r="V22" s="77"/>
    </row>
    <row r="23" spans="1:24" ht="22.5" customHeight="1" x14ac:dyDescent="0.25">
      <c r="A23" s="39">
        <v>15</v>
      </c>
      <c r="B23" s="77">
        <v>21</v>
      </c>
      <c r="C23" s="145"/>
      <c r="D23" s="146"/>
      <c r="E23" s="147" t="s">
        <v>541</v>
      </c>
      <c r="F23" s="148"/>
      <c r="G23" s="148"/>
      <c r="H23" s="149"/>
      <c r="I23" s="73">
        <v>796</v>
      </c>
      <c r="J23" s="82">
        <v>796</v>
      </c>
      <c r="K23" s="54">
        <v>1</v>
      </c>
      <c r="L23" s="66" t="s">
        <v>525</v>
      </c>
      <c r="M23" s="66">
        <v>7.95</v>
      </c>
      <c r="N23" s="66">
        <v>1170</v>
      </c>
      <c r="O23" s="77"/>
      <c r="P23" s="158"/>
      <c r="Q23" s="158"/>
      <c r="R23" s="77"/>
      <c r="S23" s="77"/>
      <c r="T23" s="77"/>
      <c r="U23" s="77"/>
      <c r="V23" s="77"/>
    </row>
    <row r="24" spans="1:24" ht="22.5" customHeight="1" thickBot="1" x14ac:dyDescent="0.3">
      <c r="A24" s="40">
        <v>16</v>
      </c>
      <c r="B24" s="78">
        <v>22</v>
      </c>
      <c r="C24" s="159"/>
      <c r="D24" s="160"/>
      <c r="E24" s="161" t="s">
        <v>541</v>
      </c>
      <c r="F24" s="162"/>
      <c r="G24" s="162"/>
      <c r="H24" s="163"/>
      <c r="I24" s="45" t="s">
        <v>38</v>
      </c>
      <c r="J24" s="93"/>
      <c r="K24" s="55">
        <v>1</v>
      </c>
      <c r="L24" s="79" t="s">
        <v>525</v>
      </c>
      <c r="M24" s="79">
        <v>7.89</v>
      </c>
      <c r="N24" s="66"/>
      <c r="O24" s="78"/>
      <c r="P24" s="164"/>
      <c r="Q24" s="164"/>
      <c r="R24" s="78"/>
      <c r="S24" s="78"/>
      <c r="T24" s="78"/>
      <c r="U24" s="78"/>
      <c r="V24" s="7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M9+M10+M11+M12+M13+M14+M15+M16+M17+M18+M19+M20+M21+M22+M23+M24</f>
        <v>999.39999999999986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E21:H21"/>
    <mergeCell ref="P21:Q21"/>
    <mergeCell ref="C18:D18"/>
    <mergeCell ref="E18:H18"/>
    <mergeCell ref="P18:Q18"/>
    <mergeCell ref="C19:D19"/>
    <mergeCell ref="E19:H19"/>
    <mergeCell ref="P19:Q19"/>
    <mergeCell ref="C24:D24"/>
    <mergeCell ref="E24:H24"/>
    <mergeCell ref="P24:Q24"/>
    <mergeCell ref="M16:N16"/>
    <mergeCell ref="I17:J17"/>
    <mergeCell ref="M17:N17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  <mergeCell ref="C21:D21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S21" sqref="S2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382</v>
      </c>
      <c r="C9" s="145"/>
      <c r="D9" s="146"/>
      <c r="E9" s="147" t="s">
        <v>356</v>
      </c>
      <c r="F9" s="148"/>
      <c r="G9" s="148"/>
      <c r="H9" s="149"/>
      <c r="I9" s="42" t="s">
        <v>38</v>
      </c>
      <c r="J9" s="43"/>
      <c r="K9" s="54">
        <v>4</v>
      </c>
      <c r="L9" s="66">
        <v>2.06</v>
      </c>
      <c r="M9" s="66">
        <v>8.25</v>
      </c>
      <c r="N9" s="81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383</v>
      </c>
      <c r="C10" s="145"/>
      <c r="D10" s="146"/>
      <c r="E10" s="147" t="s">
        <v>357</v>
      </c>
      <c r="F10" s="148"/>
      <c r="G10" s="148"/>
      <c r="H10" s="149"/>
      <c r="I10" s="42" t="s">
        <v>38</v>
      </c>
      <c r="J10" s="43"/>
      <c r="K10" s="54">
        <v>6</v>
      </c>
      <c r="L10" s="66">
        <v>2.1800000000000002</v>
      </c>
      <c r="M10" s="66">
        <v>13.06</v>
      </c>
      <c r="N10" s="66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thickBot="1" x14ac:dyDescent="0.3">
      <c r="A11" s="39">
        <v>3</v>
      </c>
      <c r="B11" s="77">
        <v>384</v>
      </c>
      <c r="C11" s="145"/>
      <c r="D11" s="146"/>
      <c r="E11" s="147" t="s">
        <v>564</v>
      </c>
      <c r="F11" s="148"/>
      <c r="G11" s="148"/>
      <c r="H11" s="149"/>
      <c r="I11" s="42" t="s">
        <v>38</v>
      </c>
      <c r="J11" s="43"/>
      <c r="K11" s="54">
        <v>2</v>
      </c>
      <c r="L11" s="66">
        <v>4.32</v>
      </c>
      <c r="M11" s="66">
        <v>8.64</v>
      </c>
      <c r="N11" s="92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385</v>
      </c>
      <c r="C12" s="145"/>
      <c r="D12" s="146"/>
      <c r="E12" s="147" t="s">
        <v>358</v>
      </c>
      <c r="F12" s="148"/>
      <c r="G12" s="148"/>
      <c r="H12" s="149"/>
      <c r="I12" s="42">
        <v>796</v>
      </c>
      <c r="J12" s="43"/>
      <c r="K12" s="54">
        <v>6</v>
      </c>
      <c r="L12" s="66">
        <v>2.4300000000000002</v>
      </c>
      <c r="M12" s="66">
        <v>14.56</v>
      </c>
      <c r="N12" s="7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386</v>
      </c>
      <c r="C13" s="145"/>
      <c r="D13" s="146"/>
      <c r="E13" s="147" t="s">
        <v>359</v>
      </c>
      <c r="F13" s="148"/>
      <c r="G13" s="148"/>
      <c r="H13" s="149"/>
      <c r="I13" s="42">
        <v>796</v>
      </c>
      <c r="J13" s="43"/>
      <c r="K13" s="54">
        <v>4</v>
      </c>
      <c r="L13" s="66">
        <v>2.61</v>
      </c>
      <c r="M13" s="66">
        <f>K13*L13</f>
        <v>10.44</v>
      </c>
      <c r="N13" s="66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389</v>
      </c>
      <c r="C14" s="145"/>
      <c r="D14" s="146"/>
      <c r="E14" s="147" t="s">
        <v>360</v>
      </c>
      <c r="F14" s="148"/>
      <c r="G14" s="148"/>
      <c r="H14" s="149"/>
      <c r="I14" s="42" t="s">
        <v>38</v>
      </c>
      <c r="J14" s="43"/>
      <c r="K14" s="54">
        <v>12</v>
      </c>
      <c r="L14" s="66">
        <v>2.86</v>
      </c>
      <c r="M14" s="66">
        <v>34.380000000000003</v>
      </c>
      <c r="N14" s="66">
        <v>34.380000000000003</v>
      </c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390</v>
      </c>
      <c r="C15" s="145"/>
      <c r="D15" s="146"/>
      <c r="E15" s="147" t="s">
        <v>361</v>
      </c>
      <c r="F15" s="148"/>
      <c r="G15" s="148"/>
      <c r="H15" s="149"/>
      <c r="I15" s="42">
        <v>796</v>
      </c>
      <c r="J15" s="43">
        <v>796</v>
      </c>
      <c r="K15" s="54">
        <v>4</v>
      </c>
      <c r="L15" s="66">
        <v>2.95</v>
      </c>
      <c r="M15" s="66">
        <v>11.8</v>
      </c>
      <c r="N15" s="66">
        <v>11.8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391</v>
      </c>
      <c r="C16" s="145"/>
      <c r="D16" s="146"/>
      <c r="E16" s="147" t="s">
        <v>362</v>
      </c>
      <c r="F16" s="148"/>
      <c r="G16" s="148"/>
      <c r="H16" s="149"/>
      <c r="I16" s="42">
        <v>796</v>
      </c>
      <c r="J16" s="43"/>
      <c r="K16" s="54">
        <v>5</v>
      </c>
      <c r="L16" s="66">
        <v>3.44</v>
      </c>
      <c r="M16" s="66">
        <v>17.190000000000001</v>
      </c>
      <c r="N16" s="66">
        <v>17.190000000000001</v>
      </c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392</v>
      </c>
      <c r="C17" s="145"/>
      <c r="D17" s="146"/>
      <c r="E17" s="147" t="s">
        <v>363</v>
      </c>
      <c r="F17" s="148"/>
      <c r="G17" s="148"/>
      <c r="H17" s="149"/>
      <c r="I17" s="42">
        <v>796</v>
      </c>
      <c r="J17" s="43">
        <v>796</v>
      </c>
      <c r="K17" s="54">
        <v>2</v>
      </c>
      <c r="L17" s="66">
        <v>3.72</v>
      </c>
      <c r="M17" s="66">
        <v>7.45</v>
      </c>
      <c r="N17" s="66">
        <v>7.45</v>
      </c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393</v>
      </c>
      <c r="C18" s="145"/>
      <c r="D18" s="146"/>
      <c r="E18" s="147" t="s">
        <v>364</v>
      </c>
      <c r="F18" s="148"/>
      <c r="G18" s="148"/>
      <c r="H18" s="149"/>
      <c r="I18" s="42" t="s">
        <v>38</v>
      </c>
      <c r="J18" s="43"/>
      <c r="K18" s="54">
        <v>2</v>
      </c>
      <c r="L18" s="66">
        <v>4.01</v>
      </c>
      <c r="M18" s="66">
        <v>8.02</v>
      </c>
      <c r="N18" s="66">
        <v>8.02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394</v>
      </c>
      <c r="C19" s="145"/>
      <c r="D19" s="146"/>
      <c r="E19" s="147" t="s">
        <v>365</v>
      </c>
      <c r="F19" s="148"/>
      <c r="G19" s="148"/>
      <c r="H19" s="149"/>
      <c r="I19" s="42">
        <v>796</v>
      </c>
      <c r="J19" s="43"/>
      <c r="K19" s="54">
        <v>2</v>
      </c>
      <c r="L19" s="66">
        <v>4.58</v>
      </c>
      <c r="M19" s="66">
        <v>9.17</v>
      </c>
      <c r="N19" s="66">
        <v>9.17</v>
      </c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395</v>
      </c>
      <c r="C20" s="145"/>
      <c r="D20" s="146"/>
      <c r="E20" s="147" t="s">
        <v>366</v>
      </c>
      <c r="F20" s="148"/>
      <c r="G20" s="148"/>
      <c r="H20" s="149"/>
      <c r="I20" s="42" t="s">
        <v>38</v>
      </c>
      <c r="J20" s="43"/>
      <c r="K20" s="54">
        <v>6</v>
      </c>
      <c r="L20" s="66">
        <v>5.16</v>
      </c>
      <c r="M20" s="66">
        <v>30.94</v>
      </c>
      <c r="N20" s="66">
        <v>30.94</v>
      </c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396</v>
      </c>
      <c r="C21" s="145"/>
      <c r="D21" s="146"/>
      <c r="E21" s="147" t="s">
        <v>367</v>
      </c>
      <c r="F21" s="148"/>
      <c r="G21" s="148"/>
      <c r="H21" s="149"/>
      <c r="I21" s="42" t="s">
        <v>38</v>
      </c>
      <c r="J21" s="43"/>
      <c r="K21" s="54">
        <v>4</v>
      </c>
      <c r="L21" s="66">
        <v>5.73</v>
      </c>
      <c r="M21" s="66">
        <v>22.92</v>
      </c>
      <c r="N21" s="66">
        <v>22.92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397</v>
      </c>
      <c r="C22" s="145"/>
      <c r="D22" s="146"/>
      <c r="E22" s="147" t="s">
        <v>368</v>
      </c>
      <c r="F22" s="148"/>
      <c r="G22" s="148"/>
      <c r="H22" s="149"/>
      <c r="I22" s="42" t="s">
        <v>38</v>
      </c>
      <c r="J22" s="43"/>
      <c r="K22" s="54">
        <v>1</v>
      </c>
      <c r="L22" s="66" t="s">
        <v>525</v>
      </c>
      <c r="M22" s="66">
        <v>6.45</v>
      </c>
      <c r="N22" s="66">
        <v>6.45</v>
      </c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398</v>
      </c>
      <c r="C23" s="145"/>
      <c r="D23" s="146"/>
      <c r="E23" s="147" t="s">
        <v>369</v>
      </c>
      <c r="F23" s="148"/>
      <c r="G23" s="148"/>
      <c r="H23" s="149"/>
      <c r="I23" s="42" t="s">
        <v>38</v>
      </c>
      <c r="J23" s="43"/>
      <c r="K23" s="54">
        <v>16</v>
      </c>
      <c r="L23" s="66">
        <v>6.47</v>
      </c>
      <c r="M23" s="66">
        <v>103.58</v>
      </c>
      <c r="N23" s="66">
        <v>22.92</v>
      </c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399</v>
      </c>
      <c r="C24" s="159"/>
      <c r="D24" s="160"/>
      <c r="E24" s="161" t="s">
        <v>370</v>
      </c>
      <c r="F24" s="162"/>
      <c r="G24" s="162"/>
      <c r="H24" s="163"/>
      <c r="I24" s="45" t="s">
        <v>38</v>
      </c>
      <c r="J24" s="93"/>
      <c r="K24" s="55">
        <v>2</v>
      </c>
      <c r="L24" s="79">
        <v>7.16</v>
      </c>
      <c r="M24" s="79">
        <f>K24*L24</f>
        <v>14.32</v>
      </c>
      <c r="N24" s="66">
        <v>6.45</v>
      </c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M9+M10+M11+M12+M13+M14+M15+M16+M17+M18+M19+M20+M21+M22+M23+M24</f>
        <v>321.16999999999996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3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P14" sqref="P14:Q1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400</v>
      </c>
      <c r="C9" s="145"/>
      <c r="D9" s="146"/>
      <c r="E9" s="147" t="s">
        <v>371</v>
      </c>
      <c r="F9" s="156"/>
      <c r="G9" s="156"/>
      <c r="H9" s="157"/>
      <c r="I9" s="42" t="s">
        <v>38</v>
      </c>
      <c r="J9" s="43"/>
      <c r="K9" s="54">
        <v>2</v>
      </c>
      <c r="L9" s="66">
        <v>8.19</v>
      </c>
      <c r="M9" s="165">
        <v>16.38</v>
      </c>
      <c r="N9" s="166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401</v>
      </c>
      <c r="C10" s="158"/>
      <c r="D10" s="158"/>
      <c r="E10" s="147" t="s">
        <v>372</v>
      </c>
      <c r="F10" s="156"/>
      <c r="G10" s="156"/>
      <c r="H10" s="157"/>
      <c r="I10" s="42" t="s">
        <v>38</v>
      </c>
      <c r="J10" s="43"/>
      <c r="K10" s="54">
        <v>4</v>
      </c>
      <c r="L10" s="66">
        <v>8.48</v>
      </c>
      <c r="M10" s="173">
        <v>33.92</v>
      </c>
      <c r="N10" s="173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88">
        <v>402</v>
      </c>
      <c r="C11" s="169"/>
      <c r="D11" s="169"/>
      <c r="E11" s="170" t="s">
        <v>373</v>
      </c>
      <c r="F11" s="171"/>
      <c r="G11" s="171"/>
      <c r="H11" s="172"/>
      <c r="I11" s="167">
        <v>796</v>
      </c>
      <c r="J11" s="167"/>
      <c r="K11" s="91">
        <v>2</v>
      </c>
      <c r="L11" s="92">
        <v>4.8099999999999996</v>
      </c>
      <c r="M11" s="168">
        <v>9.6300000000000008</v>
      </c>
      <c r="N11" s="168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403</v>
      </c>
      <c r="C12" s="145"/>
      <c r="D12" s="146"/>
      <c r="E12" s="147" t="s">
        <v>374</v>
      </c>
      <c r="F12" s="148"/>
      <c r="G12" s="148"/>
      <c r="H12" s="149"/>
      <c r="I12" s="73">
        <v>796</v>
      </c>
      <c r="J12" s="74"/>
      <c r="K12" s="54">
        <v>2</v>
      </c>
      <c r="L12" s="66">
        <v>5.44</v>
      </c>
      <c r="M12" s="80">
        <v>10.89</v>
      </c>
      <c r="N12" s="81">
        <f>SUM(M12)</f>
        <v>10.89</v>
      </c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62">
        <v>387</v>
      </c>
      <c r="C13" s="145"/>
      <c r="D13" s="146"/>
      <c r="E13" s="147" t="s">
        <v>596</v>
      </c>
      <c r="F13" s="148"/>
      <c r="G13" s="148"/>
      <c r="H13" s="149"/>
      <c r="I13" s="58">
        <v>796</v>
      </c>
      <c r="J13" s="61"/>
      <c r="K13" s="54">
        <v>1</v>
      </c>
      <c r="L13" s="66" t="s">
        <v>525</v>
      </c>
      <c r="M13" s="66">
        <v>5.27</v>
      </c>
      <c r="N13" s="66">
        <v>11.5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111">
        <v>404</v>
      </c>
      <c r="C14" s="145"/>
      <c r="D14" s="146"/>
      <c r="E14" s="147" t="s">
        <v>597</v>
      </c>
      <c r="F14" s="148"/>
      <c r="G14" s="148"/>
      <c r="H14" s="149"/>
      <c r="I14" s="109">
        <v>796</v>
      </c>
      <c r="J14" s="110"/>
      <c r="K14" s="54">
        <v>1</v>
      </c>
      <c r="L14" s="113" t="s">
        <v>525</v>
      </c>
      <c r="M14" s="112">
        <v>4.33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62"/>
      <c r="C15" s="145"/>
      <c r="D15" s="146"/>
      <c r="E15" s="147" t="s">
        <v>565</v>
      </c>
      <c r="F15" s="148"/>
      <c r="G15" s="148"/>
      <c r="H15" s="149"/>
      <c r="I15" s="58">
        <v>166</v>
      </c>
      <c r="J15" s="61"/>
      <c r="K15" s="54" t="s">
        <v>525</v>
      </c>
      <c r="L15" s="66" t="s">
        <v>525</v>
      </c>
      <c r="M15" s="115">
        <v>16.13</v>
      </c>
      <c r="N15" s="66">
        <v>1170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62"/>
      <c r="C16" s="145"/>
      <c r="D16" s="146"/>
      <c r="E16" s="147" t="s">
        <v>561</v>
      </c>
      <c r="F16" s="148"/>
      <c r="G16" s="148"/>
      <c r="H16" s="149"/>
      <c r="I16" s="42"/>
      <c r="J16" s="43"/>
      <c r="K16" s="54"/>
      <c r="L16" s="66"/>
      <c r="M16" s="66"/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62"/>
      <c r="C17" s="145"/>
      <c r="D17" s="146"/>
      <c r="E17" s="147"/>
      <c r="F17" s="148"/>
      <c r="G17" s="148"/>
      <c r="H17" s="149"/>
      <c r="I17" s="58"/>
      <c r="J17" s="61"/>
      <c r="K17" s="54"/>
      <c r="L17" s="66"/>
      <c r="M17" s="66"/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430</v>
      </c>
      <c r="C18" s="145"/>
      <c r="D18" s="146"/>
      <c r="E18" s="147" t="s">
        <v>375</v>
      </c>
      <c r="F18" s="148"/>
      <c r="G18" s="148"/>
      <c r="H18" s="149"/>
      <c r="I18" s="73">
        <v>796</v>
      </c>
      <c r="J18" s="82"/>
      <c r="K18" s="54">
        <v>8</v>
      </c>
      <c r="L18" s="66">
        <v>2.02</v>
      </c>
      <c r="M18" s="66">
        <v>16.13</v>
      </c>
      <c r="N18" s="66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62"/>
      <c r="C19" s="145"/>
      <c r="D19" s="146"/>
      <c r="E19" s="147"/>
      <c r="F19" s="148"/>
      <c r="G19" s="148"/>
      <c r="H19" s="149"/>
      <c r="I19" s="42"/>
      <c r="J19" s="43"/>
      <c r="K19" s="54"/>
      <c r="L19" s="66"/>
      <c r="M19" s="66"/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62"/>
      <c r="C20" s="145"/>
      <c r="D20" s="146"/>
      <c r="E20" s="147"/>
      <c r="F20" s="148"/>
      <c r="G20" s="148"/>
      <c r="H20" s="149"/>
      <c r="I20" s="42"/>
      <c r="J20" s="43"/>
      <c r="K20" s="54"/>
      <c r="L20" s="66"/>
      <c r="M20" s="66"/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62"/>
      <c r="C21" s="145"/>
      <c r="D21" s="146"/>
      <c r="E21" s="147"/>
      <c r="F21" s="148"/>
      <c r="G21" s="148"/>
      <c r="H21" s="149"/>
      <c r="I21" s="42"/>
      <c r="J21" s="43"/>
      <c r="K21" s="54"/>
      <c r="L21" s="66"/>
      <c r="M21" s="66"/>
      <c r="N21" s="66">
        <v>1176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62"/>
      <c r="C22" s="145"/>
      <c r="D22" s="146"/>
      <c r="E22" s="147"/>
      <c r="F22" s="148"/>
      <c r="G22" s="148"/>
      <c r="H22" s="149"/>
      <c r="I22" s="42"/>
      <c r="J22" s="43"/>
      <c r="K22" s="54"/>
      <c r="L22" s="66"/>
      <c r="M22" s="69"/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62"/>
      <c r="C23" s="145"/>
      <c r="D23" s="146"/>
      <c r="E23" s="147"/>
      <c r="F23" s="156"/>
      <c r="G23" s="156"/>
      <c r="H23" s="157"/>
      <c r="I23" s="42"/>
      <c r="J23" s="43"/>
      <c r="K23" s="54"/>
      <c r="L23" s="66"/>
      <c r="M23" s="165"/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/>
      <c r="C24" s="164"/>
      <c r="D24" s="164"/>
      <c r="E24" s="161"/>
      <c r="F24" s="177"/>
      <c r="G24" s="177"/>
      <c r="H24" s="178"/>
      <c r="I24" s="45"/>
      <c r="J24" s="43"/>
      <c r="K24" s="55"/>
      <c r="L24" s="71"/>
      <c r="M24" s="179"/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M9+M10+M11+M12</f>
        <v>70.819999999999993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M10:N10"/>
    <mergeCell ref="I11:J11"/>
    <mergeCell ref="M11:N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P14" sqref="P14:Q1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72">
        <v>1</v>
      </c>
      <c r="B7" s="72">
        <v>2</v>
      </c>
      <c r="C7" s="143">
        <v>3</v>
      </c>
      <c r="D7" s="143"/>
      <c r="E7" s="143">
        <v>4</v>
      </c>
      <c r="F7" s="143"/>
      <c r="G7" s="143"/>
      <c r="H7" s="143"/>
      <c r="I7" s="72">
        <v>5</v>
      </c>
      <c r="J7" s="143">
        <v>6</v>
      </c>
      <c r="K7" s="143"/>
      <c r="L7" s="72">
        <v>7</v>
      </c>
      <c r="M7" s="72">
        <v>8</v>
      </c>
      <c r="N7" s="143">
        <v>9</v>
      </c>
      <c r="O7" s="143"/>
      <c r="P7" s="143"/>
      <c r="Q7" s="72">
        <v>10</v>
      </c>
      <c r="R7" s="72">
        <v>11</v>
      </c>
      <c r="S7" s="72">
        <v>12</v>
      </c>
      <c r="T7" s="72">
        <v>13</v>
      </c>
      <c r="U7" s="72">
        <v>14</v>
      </c>
      <c r="V7" s="72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72"/>
      <c r="M8" s="143"/>
      <c r="N8" s="143"/>
      <c r="O8" s="143"/>
      <c r="P8" s="143"/>
      <c r="Q8" s="143"/>
      <c r="R8" s="72"/>
      <c r="S8" s="72"/>
      <c r="T8" s="72"/>
      <c r="U8" s="72"/>
      <c r="V8" s="72"/>
    </row>
    <row r="9" spans="1:22" x14ac:dyDescent="0.25">
      <c r="A9" s="38">
        <v>1</v>
      </c>
      <c r="B9" s="75"/>
      <c r="C9" s="150"/>
      <c r="D9" s="150"/>
      <c r="E9" s="174" t="s">
        <v>566</v>
      </c>
      <c r="F9" s="175"/>
      <c r="G9" s="175"/>
      <c r="H9" s="176"/>
      <c r="I9" s="154">
        <v>166</v>
      </c>
      <c r="J9" s="154"/>
      <c r="K9" s="56" t="s">
        <v>525</v>
      </c>
      <c r="L9" s="76" t="s">
        <v>525</v>
      </c>
      <c r="M9" s="202">
        <f>M12+M13+M14+M15</f>
        <v>106.81000000000002</v>
      </c>
      <c r="N9" s="202"/>
      <c r="O9" s="75"/>
      <c r="P9" s="150"/>
      <c r="Q9" s="150"/>
      <c r="R9" s="75"/>
      <c r="S9" s="75"/>
      <c r="T9" s="75"/>
      <c r="U9" s="75"/>
      <c r="V9" s="75"/>
    </row>
    <row r="10" spans="1:22" ht="22.5" customHeight="1" x14ac:dyDescent="0.25">
      <c r="A10" s="39">
        <v>2</v>
      </c>
      <c r="B10" s="77"/>
      <c r="C10" s="145"/>
      <c r="D10" s="146"/>
      <c r="E10" s="147" t="s">
        <v>561</v>
      </c>
      <c r="F10" s="148"/>
      <c r="G10" s="148"/>
      <c r="H10" s="149"/>
      <c r="I10" s="73"/>
      <c r="J10" s="74"/>
      <c r="K10" s="54"/>
      <c r="L10" s="66"/>
      <c r="M10" s="80"/>
      <c r="N10" s="81"/>
      <c r="O10" s="77"/>
      <c r="P10" s="145"/>
      <c r="Q10" s="146"/>
      <c r="R10" s="77"/>
      <c r="S10" s="77"/>
      <c r="T10" s="77"/>
      <c r="U10" s="77"/>
      <c r="V10" s="77"/>
    </row>
    <row r="11" spans="1:22" ht="22.5" customHeight="1" x14ac:dyDescent="0.25">
      <c r="A11" s="39">
        <v>3</v>
      </c>
      <c r="B11" s="77"/>
      <c r="C11" s="145"/>
      <c r="D11" s="146"/>
      <c r="E11" s="147"/>
      <c r="F11" s="148"/>
      <c r="G11" s="148"/>
      <c r="H11" s="149"/>
      <c r="I11" s="73"/>
      <c r="J11" s="82"/>
      <c r="K11" s="54"/>
      <c r="L11" s="66"/>
      <c r="M11" s="66"/>
      <c r="N11" s="66"/>
      <c r="O11" s="77"/>
      <c r="P11" s="145"/>
      <c r="Q11" s="146"/>
      <c r="R11" s="77"/>
      <c r="S11" s="77"/>
      <c r="T11" s="77"/>
      <c r="U11" s="77"/>
      <c r="V11" s="77"/>
    </row>
    <row r="12" spans="1:22" ht="22.5" customHeight="1" x14ac:dyDescent="0.25">
      <c r="A12" s="39">
        <v>4</v>
      </c>
      <c r="B12" s="77">
        <v>500</v>
      </c>
      <c r="C12" s="145"/>
      <c r="D12" s="146"/>
      <c r="E12" s="147" t="s">
        <v>376</v>
      </c>
      <c r="F12" s="148"/>
      <c r="G12" s="148"/>
      <c r="H12" s="149"/>
      <c r="I12" s="42" t="s">
        <v>38</v>
      </c>
      <c r="J12" s="43"/>
      <c r="K12" s="54">
        <v>94</v>
      </c>
      <c r="L12" s="66">
        <v>0.09</v>
      </c>
      <c r="M12" s="66">
        <f>K12*L12</f>
        <v>8.4599999999999991</v>
      </c>
      <c r="N12" s="66"/>
      <c r="O12" s="77"/>
      <c r="P12" s="145"/>
      <c r="Q12" s="146"/>
      <c r="R12" s="77"/>
      <c r="S12" s="77"/>
      <c r="T12" s="77"/>
      <c r="U12" s="77"/>
      <c r="V12" s="77"/>
    </row>
    <row r="13" spans="1:22" ht="22.5" customHeight="1" x14ac:dyDescent="0.25">
      <c r="A13" s="39">
        <v>5</v>
      </c>
      <c r="B13" s="77">
        <v>501</v>
      </c>
      <c r="C13" s="145"/>
      <c r="D13" s="146"/>
      <c r="E13" s="147" t="s">
        <v>377</v>
      </c>
      <c r="F13" s="156"/>
      <c r="G13" s="156"/>
      <c r="H13" s="157"/>
      <c r="I13" s="73">
        <v>796</v>
      </c>
      <c r="J13" s="82">
        <v>796</v>
      </c>
      <c r="K13" s="54">
        <v>159</v>
      </c>
      <c r="L13" s="66">
        <v>0.17</v>
      </c>
      <c r="M13" s="66">
        <v>27.03</v>
      </c>
      <c r="N13" s="66">
        <v>11.5</v>
      </c>
      <c r="O13" s="77"/>
      <c r="P13" s="145"/>
      <c r="Q13" s="146"/>
      <c r="R13" s="77"/>
      <c r="S13" s="77"/>
      <c r="T13" s="77"/>
      <c r="U13" s="77"/>
      <c r="V13" s="77"/>
    </row>
    <row r="14" spans="1:22" ht="22.5" customHeight="1" x14ac:dyDescent="0.25">
      <c r="A14" s="39">
        <v>6</v>
      </c>
      <c r="B14" s="77">
        <v>503</v>
      </c>
      <c r="C14" s="145"/>
      <c r="D14" s="146"/>
      <c r="E14" s="147" t="s">
        <v>378</v>
      </c>
      <c r="F14" s="148"/>
      <c r="G14" s="148"/>
      <c r="H14" s="149"/>
      <c r="I14" s="73">
        <v>796</v>
      </c>
      <c r="J14" s="82"/>
      <c r="K14" s="54">
        <v>214</v>
      </c>
      <c r="L14" s="66">
        <v>0.28000000000000003</v>
      </c>
      <c r="M14" s="66">
        <f>K14*L14</f>
        <v>59.920000000000009</v>
      </c>
      <c r="N14" s="66"/>
      <c r="O14" s="77"/>
      <c r="P14" s="145"/>
      <c r="Q14" s="146"/>
      <c r="R14" s="77"/>
      <c r="S14" s="77"/>
      <c r="T14" s="77"/>
      <c r="U14" s="77"/>
      <c r="V14" s="77"/>
    </row>
    <row r="15" spans="1:22" ht="22.5" customHeight="1" x14ac:dyDescent="0.25">
      <c r="A15" s="39">
        <v>7</v>
      </c>
      <c r="B15" s="77">
        <v>504</v>
      </c>
      <c r="C15" s="145"/>
      <c r="D15" s="146"/>
      <c r="E15" s="147" t="s">
        <v>379</v>
      </c>
      <c r="F15" s="148"/>
      <c r="G15" s="148"/>
      <c r="H15" s="149"/>
      <c r="I15" s="73">
        <v>796</v>
      </c>
      <c r="J15" s="82">
        <v>796</v>
      </c>
      <c r="K15" s="54">
        <v>28</v>
      </c>
      <c r="L15" s="66">
        <v>0.41</v>
      </c>
      <c r="M15" s="66">
        <v>11.4</v>
      </c>
      <c r="N15" s="66">
        <v>1170</v>
      </c>
      <c r="O15" s="77"/>
      <c r="P15" s="145"/>
      <c r="Q15" s="146"/>
      <c r="R15" s="77"/>
      <c r="S15" s="77"/>
      <c r="T15" s="77"/>
      <c r="U15" s="77"/>
      <c r="V15" s="77"/>
    </row>
    <row r="16" spans="1:22" ht="22.5" customHeight="1" x14ac:dyDescent="0.25">
      <c r="A16" s="39">
        <v>8</v>
      </c>
      <c r="B16" s="77"/>
      <c r="C16" s="145"/>
      <c r="D16" s="146"/>
      <c r="E16" s="147"/>
      <c r="F16" s="148"/>
      <c r="G16" s="148"/>
      <c r="H16" s="149"/>
      <c r="I16" s="42"/>
      <c r="J16" s="43"/>
      <c r="K16" s="54"/>
      <c r="L16" s="66"/>
      <c r="M16" s="66"/>
      <c r="N16" s="66"/>
      <c r="O16" s="77"/>
      <c r="P16" s="145"/>
      <c r="Q16" s="146"/>
      <c r="R16" s="77"/>
      <c r="S16" s="77"/>
      <c r="T16" s="77"/>
      <c r="U16" s="77"/>
      <c r="V16" s="77"/>
    </row>
    <row r="17" spans="1:24" ht="22.5" customHeight="1" x14ac:dyDescent="0.25">
      <c r="A17" s="39">
        <v>9</v>
      </c>
      <c r="B17" s="77"/>
      <c r="C17" s="145"/>
      <c r="D17" s="146"/>
      <c r="E17" s="147" t="s">
        <v>567</v>
      </c>
      <c r="F17" s="148"/>
      <c r="G17" s="148"/>
      <c r="H17" s="149"/>
      <c r="I17" s="167">
        <v>166</v>
      </c>
      <c r="J17" s="167"/>
      <c r="K17" s="91" t="s">
        <v>525</v>
      </c>
      <c r="L17" s="92" t="s">
        <v>525</v>
      </c>
      <c r="M17" s="115">
        <f>M20+M21+M22+M23+M24+'33'!M31</f>
        <v>123.49000000000002</v>
      </c>
      <c r="N17" s="66"/>
      <c r="O17" s="77"/>
      <c r="P17" s="145"/>
      <c r="Q17" s="146"/>
      <c r="R17" s="77"/>
      <c r="S17" s="77"/>
      <c r="T17" s="77"/>
      <c r="U17" s="77"/>
      <c r="V17" s="77"/>
      <c r="X17" s="44"/>
    </row>
    <row r="18" spans="1:24" ht="22.5" customHeight="1" x14ac:dyDescent="0.25">
      <c r="A18" s="39">
        <v>10</v>
      </c>
      <c r="B18" s="77"/>
      <c r="C18" s="145"/>
      <c r="D18" s="146"/>
      <c r="E18" s="147" t="s">
        <v>568</v>
      </c>
      <c r="F18" s="148"/>
      <c r="G18" s="148"/>
      <c r="H18" s="149"/>
      <c r="I18" s="42"/>
      <c r="J18" s="43"/>
      <c r="K18" s="54"/>
      <c r="L18" s="66"/>
      <c r="M18" s="66"/>
      <c r="N18" s="66">
        <v>850</v>
      </c>
      <c r="O18" s="77"/>
      <c r="P18" s="145"/>
      <c r="Q18" s="146"/>
      <c r="R18" s="77"/>
      <c r="S18" s="77"/>
      <c r="T18" s="77"/>
      <c r="U18" s="77"/>
      <c r="V18" s="77"/>
    </row>
    <row r="19" spans="1:24" ht="22.5" customHeight="1" x14ac:dyDescent="0.25">
      <c r="A19" s="39">
        <v>11</v>
      </c>
      <c r="B19" s="77"/>
      <c r="C19" s="145"/>
      <c r="D19" s="146"/>
      <c r="E19" s="147"/>
      <c r="F19" s="148"/>
      <c r="G19" s="148"/>
      <c r="H19" s="149"/>
      <c r="I19" s="42"/>
      <c r="J19" s="43"/>
      <c r="K19" s="54"/>
      <c r="L19" s="66"/>
      <c r="M19" s="66"/>
      <c r="N19" s="66"/>
      <c r="O19" s="77"/>
      <c r="P19" s="145"/>
      <c r="Q19" s="146"/>
      <c r="R19" s="77"/>
      <c r="S19" s="77"/>
      <c r="T19" s="77"/>
      <c r="U19" s="77"/>
      <c r="V19" s="77"/>
    </row>
    <row r="20" spans="1:24" ht="22.5" customHeight="1" x14ac:dyDescent="0.25">
      <c r="A20" s="39">
        <v>12</v>
      </c>
      <c r="B20" s="77">
        <v>505</v>
      </c>
      <c r="C20" s="145"/>
      <c r="D20" s="146"/>
      <c r="E20" s="147" t="s">
        <v>380</v>
      </c>
      <c r="F20" s="148"/>
      <c r="G20" s="148"/>
      <c r="H20" s="149"/>
      <c r="I20" s="42" t="s">
        <v>38</v>
      </c>
      <c r="J20" s="43"/>
      <c r="K20" s="54">
        <v>1</v>
      </c>
      <c r="L20" s="66" t="s">
        <v>525</v>
      </c>
      <c r="M20" s="66">
        <v>0.66</v>
      </c>
      <c r="N20" s="66">
        <f>SUM(M20)</f>
        <v>0.66</v>
      </c>
      <c r="O20" s="77"/>
      <c r="P20" s="145"/>
      <c r="Q20" s="146"/>
      <c r="R20" s="77"/>
      <c r="S20" s="77"/>
      <c r="T20" s="77"/>
      <c r="U20" s="77"/>
      <c r="V20" s="77"/>
    </row>
    <row r="21" spans="1:24" ht="22.5" customHeight="1" x14ac:dyDescent="0.25">
      <c r="A21" s="39">
        <v>13</v>
      </c>
      <c r="B21" s="77">
        <v>506</v>
      </c>
      <c r="C21" s="145"/>
      <c r="D21" s="146"/>
      <c r="E21" s="147" t="s">
        <v>381</v>
      </c>
      <c r="F21" s="148"/>
      <c r="G21" s="148"/>
      <c r="H21" s="149"/>
      <c r="I21" s="73">
        <v>796</v>
      </c>
      <c r="J21" s="82"/>
      <c r="K21" s="54">
        <v>1</v>
      </c>
      <c r="L21" s="92" t="s">
        <v>525</v>
      </c>
      <c r="M21" s="66">
        <v>1.04</v>
      </c>
      <c r="N21" s="66">
        <f>SUM(M21)</f>
        <v>1.04</v>
      </c>
      <c r="O21" s="77"/>
      <c r="P21" s="158"/>
      <c r="Q21" s="158"/>
      <c r="R21" s="77"/>
      <c r="S21" s="77"/>
      <c r="T21" s="77"/>
      <c r="U21" s="77"/>
      <c r="V21" s="77"/>
    </row>
    <row r="22" spans="1:24" ht="22.5" customHeight="1" x14ac:dyDescent="0.25">
      <c r="A22" s="39">
        <v>14</v>
      </c>
      <c r="B22" s="77">
        <v>507</v>
      </c>
      <c r="C22" s="145"/>
      <c r="D22" s="146"/>
      <c r="E22" s="147" t="s">
        <v>382</v>
      </c>
      <c r="F22" s="148"/>
      <c r="G22" s="148"/>
      <c r="H22" s="149"/>
      <c r="I22" s="42" t="s">
        <v>38</v>
      </c>
      <c r="J22" s="43"/>
      <c r="K22" s="54">
        <v>1</v>
      </c>
      <c r="L22" s="92" t="s">
        <v>525</v>
      </c>
      <c r="M22" s="66">
        <v>0.17</v>
      </c>
      <c r="N22" s="81">
        <f>SUM(M22)</f>
        <v>0.17</v>
      </c>
      <c r="O22" s="77"/>
      <c r="P22" s="158"/>
      <c r="Q22" s="158"/>
      <c r="R22" s="77"/>
      <c r="S22" s="77"/>
      <c r="T22" s="77"/>
      <c r="U22" s="77"/>
      <c r="V22" s="77"/>
    </row>
    <row r="23" spans="1:24" ht="22.5" customHeight="1" x14ac:dyDescent="0.25">
      <c r="A23" s="39">
        <v>15</v>
      </c>
      <c r="B23" s="77">
        <v>508</v>
      </c>
      <c r="C23" s="145"/>
      <c r="D23" s="146"/>
      <c r="E23" s="147" t="s">
        <v>383</v>
      </c>
      <c r="F23" s="148"/>
      <c r="G23" s="148"/>
      <c r="H23" s="149"/>
      <c r="I23" s="42" t="s">
        <v>38</v>
      </c>
      <c r="J23" s="43"/>
      <c r="K23" s="54">
        <v>1</v>
      </c>
      <c r="L23" s="92" t="s">
        <v>525</v>
      </c>
      <c r="M23" s="165">
        <v>1.18</v>
      </c>
      <c r="N23" s="166"/>
      <c r="O23" s="77"/>
      <c r="P23" s="158"/>
      <c r="Q23" s="158"/>
      <c r="R23" s="77"/>
      <c r="S23" s="77"/>
      <c r="T23" s="77"/>
      <c r="U23" s="77"/>
      <c r="V23" s="77"/>
    </row>
    <row r="24" spans="1:24" ht="22.5" customHeight="1" thickBot="1" x14ac:dyDescent="0.3">
      <c r="A24" s="40">
        <v>16</v>
      </c>
      <c r="B24" s="78">
        <v>509</v>
      </c>
      <c r="C24" s="159"/>
      <c r="D24" s="160"/>
      <c r="E24" s="161" t="s">
        <v>384</v>
      </c>
      <c r="F24" s="162"/>
      <c r="G24" s="162"/>
      <c r="H24" s="163"/>
      <c r="I24" s="45" t="s">
        <v>38</v>
      </c>
      <c r="J24" s="93"/>
      <c r="K24" s="55">
        <v>1</v>
      </c>
      <c r="L24" s="102" t="s">
        <v>525</v>
      </c>
      <c r="M24" s="179">
        <v>0.9</v>
      </c>
      <c r="N24" s="179"/>
      <c r="O24" s="78"/>
      <c r="P24" s="164"/>
      <c r="Q24" s="164"/>
      <c r="R24" s="78"/>
      <c r="S24" s="78"/>
      <c r="T24" s="78"/>
      <c r="U24" s="78"/>
      <c r="V24" s="7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E21:H21"/>
    <mergeCell ref="P21:Q21"/>
    <mergeCell ref="C18:D18"/>
    <mergeCell ref="E18:H18"/>
    <mergeCell ref="P18:Q18"/>
    <mergeCell ref="C19:D19"/>
    <mergeCell ref="E19:H19"/>
    <mergeCell ref="P19:Q19"/>
    <mergeCell ref="C24:D24"/>
    <mergeCell ref="E24:H24"/>
    <mergeCell ref="M24:N24"/>
    <mergeCell ref="P24:Q24"/>
    <mergeCell ref="I17:J17"/>
    <mergeCell ref="C22:D22"/>
    <mergeCell ref="E22:H22"/>
    <mergeCell ref="P22:Q22"/>
    <mergeCell ref="C23:D23"/>
    <mergeCell ref="E23:H23"/>
    <mergeCell ref="M23:N23"/>
    <mergeCell ref="P23:Q23"/>
    <mergeCell ref="C20:D20"/>
    <mergeCell ref="E20:H20"/>
    <mergeCell ref="P20:Q20"/>
    <mergeCell ref="C21:D21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S17" sqref="S17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510</v>
      </c>
      <c r="C9" s="145"/>
      <c r="D9" s="146"/>
      <c r="E9" s="147" t="s">
        <v>569</v>
      </c>
      <c r="F9" s="148"/>
      <c r="G9" s="148"/>
      <c r="H9" s="149"/>
      <c r="I9" s="42" t="s">
        <v>38</v>
      </c>
      <c r="J9" s="43"/>
      <c r="K9" s="54">
        <v>1</v>
      </c>
      <c r="L9" s="66" t="s">
        <v>525</v>
      </c>
      <c r="M9" s="113">
        <v>0.28999999999999998</v>
      </c>
      <c r="N9" s="66">
        <v>1176</v>
      </c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511</v>
      </c>
      <c r="C10" s="145"/>
      <c r="D10" s="146"/>
      <c r="E10" s="147" t="s">
        <v>570</v>
      </c>
      <c r="F10" s="148"/>
      <c r="G10" s="148"/>
      <c r="H10" s="149"/>
      <c r="I10" s="42" t="s">
        <v>38</v>
      </c>
      <c r="J10" s="43"/>
      <c r="K10" s="54">
        <v>4</v>
      </c>
      <c r="L10" s="66">
        <v>0.3</v>
      </c>
      <c r="M10" s="80">
        <v>1.18</v>
      </c>
      <c r="N10" s="81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512</v>
      </c>
      <c r="C11" s="145"/>
      <c r="D11" s="146"/>
      <c r="E11" s="147" t="s">
        <v>571</v>
      </c>
      <c r="F11" s="156"/>
      <c r="G11" s="156"/>
      <c r="H11" s="157"/>
      <c r="I11" s="42" t="s">
        <v>38</v>
      </c>
      <c r="J11" s="43"/>
      <c r="K11" s="54">
        <v>2</v>
      </c>
      <c r="L11" s="66">
        <v>1.9</v>
      </c>
      <c r="M11" s="165">
        <v>3.81</v>
      </c>
      <c r="N11" s="1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513</v>
      </c>
      <c r="C12" s="158"/>
      <c r="D12" s="158"/>
      <c r="E12" s="147" t="s">
        <v>572</v>
      </c>
      <c r="F12" s="156"/>
      <c r="G12" s="156"/>
      <c r="H12" s="157"/>
      <c r="I12" s="42" t="s">
        <v>38</v>
      </c>
      <c r="J12" s="43"/>
      <c r="K12" s="54">
        <v>3</v>
      </c>
      <c r="L12" s="66">
        <v>4.59</v>
      </c>
      <c r="M12" s="173">
        <v>13.78</v>
      </c>
      <c r="N12" s="173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88">
        <v>514</v>
      </c>
      <c r="C13" s="169"/>
      <c r="D13" s="169"/>
      <c r="E13" s="170" t="s">
        <v>572</v>
      </c>
      <c r="F13" s="171"/>
      <c r="G13" s="171"/>
      <c r="H13" s="172"/>
      <c r="I13" s="167">
        <v>796</v>
      </c>
      <c r="J13" s="167"/>
      <c r="K13" s="91">
        <v>11</v>
      </c>
      <c r="L13" s="92">
        <v>4.6500000000000004</v>
      </c>
      <c r="M13" s="168">
        <v>51.18</v>
      </c>
      <c r="N13" s="168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515</v>
      </c>
      <c r="C14" s="145"/>
      <c r="D14" s="146"/>
      <c r="E14" s="147" t="s">
        <v>573</v>
      </c>
      <c r="F14" s="148"/>
      <c r="G14" s="148"/>
      <c r="H14" s="149"/>
      <c r="I14" s="73">
        <v>796</v>
      </c>
      <c r="J14" s="74"/>
      <c r="K14" s="54">
        <v>2</v>
      </c>
      <c r="L14" s="66">
        <v>6.54</v>
      </c>
      <c r="M14" s="80">
        <v>13.07</v>
      </c>
      <c r="N14" s="81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thickBot="1" x14ac:dyDescent="0.3">
      <c r="A15" s="39">
        <v>7</v>
      </c>
      <c r="B15" s="77">
        <v>516</v>
      </c>
      <c r="C15" s="145"/>
      <c r="D15" s="146"/>
      <c r="E15" s="147" t="s">
        <v>574</v>
      </c>
      <c r="F15" s="148"/>
      <c r="G15" s="148"/>
      <c r="H15" s="149"/>
      <c r="I15" s="73">
        <v>796</v>
      </c>
      <c r="J15" s="82"/>
      <c r="K15" s="54">
        <v>2</v>
      </c>
      <c r="L15" s="66">
        <v>4.51</v>
      </c>
      <c r="M15" s="66">
        <v>9.02</v>
      </c>
      <c r="N15" s="66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88">
        <v>517</v>
      </c>
      <c r="C16" s="169"/>
      <c r="D16" s="169"/>
      <c r="E16" s="170" t="s">
        <v>426</v>
      </c>
      <c r="F16" s="171"/>
      <c r="G16" s="171"/>
      <c r="H16" s="172"/>
      <c r="I16" s="167">
        <v>796</v>
      </c>
      <c r="J16" s="167"/>
      <c r="K16" s="91">
        <v>56</v>
      </c>
      <c r="L16" s="92">
        <v>0.45</v>
      </c>
      <c r="M16" s="168">
        <f>K16*L16</f>
        <v>25.2</v>
      </c>
      <c r="N16" s="155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518</v>
      </c>
      <c r="C17" s="145"/>
      <c r="D17" s="146"/>
      <c r="E17" s="147" t="s">
        <v>385</v>
      </c>
      <c r="F17" s="148"/>
      <c r="G17" s="148"/>
      <c r="H17" s="149"/>
      <c r="I17" s="42" t="s">
        <v>38</v>
      </c>
      <c r="J17" s="43"/>
      <c r="K17" s="54">
        <v>1</v>
      </c>
      <c r="L17" s="66" t="s">
        <v>525</v>
      </c>
      <c r="M17" s="66">
        <v>0.2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519</v>
      </c>
      <c r="C18" s="145"/>
      <c r="D18" s="146"/>
      <c r="E18" s="147" t="s">
        <v>575</v>
      </c>
      <c r="F18" s="148"/>
      <c r="G18" s="148"/>
      <c r="H18" s="149"/>
      <c r="I18" s="42" t="s">
        <v>38</v>
      </c>
      <c r="J18" s="43"/>
      <c r="K18" s="54">
        <v>1</v>
      </c>
      <c r="L18" s="66" t="s">
        <v>525</v>
      </c>
      <c r="M18" s="66">
        <v>1.81</v>
      </c>
      <c r="N18" s="66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62"/>
      <c r="C19" s="145"/>
      <c r="D19" s="146"/>
      <c r="E19" s="147"/>
      <c r="F19" s="148"/>
      <c r="G19" s="148"/>
      <c r="H19" s="149"/>
      <c r="I19" s="42"/>
      <c r="J19" s="43"/>
      <c r="K19" s="54"/>
      <c r="L19" s="66"/>
      <c r="M19" s="66"/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62"/>
      <c r="C20" s="145"/>
      <c r="D20" s="146"/>
      <c r="E20" s="147"/>
      <c r="F20" s="148"/>
      <c r="G20" s="148"/>
      <c r="H20" s="149"/>
      <c r="I20" s="167"/>
      <c r="J20" s="167"/>
      <c r="K20" s="91"/>
      <c r="L20" s="92"/>
      <c r="M20" s="66"/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62"/>
      <c r="C21" s="145"/>
      <c r="D21" s="146"/>
      <c r="E21" s="147"/>
      <c r="F21" s="148"/>
      <c r="G21" s="148"/>
      <c r="H21" s="149"/>
      <c r="I21" s="42"/>
      <c r="J21" s="43"/>
      <c r="K21" s="54"/>
      <c r="L21" s="66"/>
      <c r="M21" s="66"/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62"/>
      <c r="C22" s="145"/>
      <c r="D22" s="146"/>
      <c r="E22" s="147"/>
      <c r="F22" s="148"/>
      <c r="G22" s="148"/>
      <c r="H22" s="149"/>
      <c r="I22" s="42"/>
      <c r="J22" s="43"/>
      <c r="K22" s="54"/>
      <c r="L22" s="66"/>
      <c r="M22" s="69"/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62"/>
      <c r="C23" s="145"/>
      <c r="D23" s="146"/>
      <c r="E23" s="147"/>
      <c r="F23" s="156"/>
      <c r="G23" s="156"/>
      <c r="H23" s="157"/>
      <c r="I23" s="42"/>
      <c r="J23" s="43"/>
      <c r="K23" s="54"/>
      <c r="L23" s="66"/>
      <c r="M23" s="165"/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/>
      <c r="C24" s="164"/>
      <c r="D24" s="164"/>
      <c r="E24" s="161"/>
      <c r="F24" s="177"/>
      <c r="G24" s="177"/>
      <c r="H24" s="178"/>
      <c r="I24" s="45"/>
      <c r="J24" s="43"/>
      <c r="K24" s="55"/>
      <c r="L24" s="71"/>
      <c r="M24" s="179"/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07">
        <f>M10+M11+M12+M13+M14+M15+M16+M17+M18+M19+M20+M21+M22+M23+M24+M9</f>
        <v>119.54000000000002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2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M11:N11"/>
    <mergeCell ref="C12:D12"/>
    <mergeCell ref="E12:H12"/>
    <mergeCell ref="P12:Q12"/>
    <mergeCell ref="C13:D13"/>
    <mergeCell ref="E13:H13"/>
    <mergeCell ref="P13:Q13"/>
    <mergeCell ref="M12:N12"/>
    <mergeCell ref="I13:J13"/>
    <mergeCell ref="M13:N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I16:J16"/>
    <mergeCell ref="M16:N16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I20:J20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10" sqref="M1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72">
        <v>1</v>
      </c>
      <c r="B7" s="72">
        <v>2</v>
      </c>
      <c r="C7" s="143">
        <v>3</v>
      </c>
      <c r="D7" s="143"/>
      <c r="E7" s="143">
        <v>4</v>
      </c>
      <c r="F7" s="143"/>
      <c r="G7" s="143"/>
      <c r="H7" s="143"/>
      <c r="I7" s="72">
        <v>5</v>
      </c>
      <c r="J7" s="143">
        <v>6</v>
      </c>
      <c r="K7" s="143"/>
      <c r="L7" s="72">
        <v>7</v>
      </c>
      <c r="M7" s="72">
        <v>8</v>
      </c>
      <c r="N7" s="143">
        <v>9</v>
      </c>
      <c r="O7" s="143"/>
      <c r="P7" s="143"/>
      <c r="Q7" s="72">
        <v>10</v>
      </c>
      <c r="R7" s="72">
        <v>11</v>
      </c>
      <c r="S7" s="72">
        <v>12</v>
      </c>
      <c r="T7" s="72">
        <v>13</v>
      </c>
      <c r="U7" s="72">
        <v>14</v>
      </c>
      <c r="V7" s="72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72"/>
      <c r="M8" s="143"/>
      <c r="N8" s="143"/>
      <c r="O8" s="143"/>
      <c r="P8" s="143"/>
      <c r="Q8" s="143"/>
      <c r="R8" s="72"/>
      <c r="S8" s="72"/>
      <c r="T8" s="72"/>
      <c r="U8" s="72"/>
      <c r="V8" s="72"/>
    </row>
    <row r="9" spans="1:22" x14ac:dyDescent="0.25">
      <c r="A9" s="38">
        <v>1</v>
      </c>
      <c r="B9" s="75"/>
      <c r="C9" s="150"/>
      <c r="D9" s="150"/>
      <c r="E9" s="174"/>
      <c r="F9" s="175"/>
      <c r="G9" s="175"/>
      <c r="H9" s="176"/>
      <c r="I9" s="154"/>
      <c r="J9" s="154"/>
      <c r="K9" s="56"/>
      <c r="L9" s="76"/>
      <c r="M9" s="155"/>
      <c r="N9" s="155"/>
      <c r="O9" s="75"/>
      <c r="P9" s="150"/>
      <c r="Q9" s="150"/>
      <c r="R9" s="75"/>
      <c r="S9" s="75"/>
      <c r="T9" s="75"/>
      <c r="U9" s="75"/>
      <c r="V9" s="75"/>
    </row>
    <row r="10" spans="1:22" ht="22.5" customHeight="1" x14ac:dyDescent="0.25">
      <c r="A10" s="39">
        <v>2</v>
      </c>
      <c r="B10" s="77"/>
      <c r="C10" s="145"/>
      <c r="D10" s="146"/>
      <c r="E10" s="147" t="s">
        <v>576</v>
      </c>
      <c r="F10" s="148"/>
      <c r="G10" s="148"/>
      <c r="H10" s="149"/>
      <c r="I10" s="167">
        <v>166</v>
      </c>
      <c r="J10" s="167"/>
      <c r="K10" s="91" t="s">
        <v>525</v>
      </c>
      <c r="L10" s="92" t="s">
        <v>525</v>
      </c>
      <c r="M10" s="117">
        <f>M13+M14+M15+M16+M17+M18+M19+M20</f>
        <v>295.76000000000005</v>
      </c>
      <c r="N10" s="81"/>
      <c r="O10" s="77"/>
      <c r="P10" s="145"/>
      <c r="Q10" s="146"/>
      <c r="R10" s="77"/>
      <c r="S10" s="77"/>
      <c r="T10" s="77"/>
      <c r="U10" s="77"/>
      <c r="V10" s="77"/>
    </row>
    <row r="11" spans="1:22" ht="22.5" customHeight="1" x14ac:dyDescent="0.25">
      <c r="A11" s="39">
        <v>3</v>
      </c>
      <c r="B11" s="77"/>
      <c r="C11" s="145"/>
      <c r="D11" s="146"/>
      <c r="E11" s="147" t="s">
        <v>568</v>
      </c>
      <c r="F11" s="148"/>
      <c r="G11" s="148"/>
      <c r="H11" s="149"/>
      <c r="I11" s="42"/>
      <c r="J11" s="43"/>
      <c r="K11" s="54"/>
      <c r="L11" s="66"/>
      <c r="M11" s="66"/>
      <c r="N11" s="66"/>
      <c r="O11" s="77"/>
      <c r="P11" s="145"/>
      <c r="Q11" s="146"/>
      <c r="R11" s="77"/>
      <c r="S11" s="77"/>
      <c r="T11" s="77"/>
      <c r="U11" s="77"/>
      <c r="V11" s="77"/>
    </row>
    <row r="12" spans="1:22" ht="22.5" customHeight="1" x14ac:dyDescent="0.25">
      <c r="A12" s="39">
        <v>4</v>
      </c>
      <c r="B12" s="77"/>
      <c r="C12" s="145"/>
      <c r="D12" s="146"/>
      <c r="E12" s="147"/>
      <c r="F12" s="148"/>
      <c r="G12" s="148"/>
      <c r="H12" s="149"/>
      <c r="I12" s="42"/>
      <c r="J12" s="43"/>
      <c r="K12" s="54"/>
      <c r="L12" s="66"/>
      <c r="M12" s="66"/>
      <c r="N12" s="66"/>
      <c r="O12" s="77"/>
      <c r="P12" s="145"/>
      <c r="Q12" s="146"/>
      <c r="R12" s="77"/>
      <c r="S12" s="77"/>
      <c r="T12" s="77"/>
      <c r="U12" s="77"/>
      <c r="V12" s="77"/>
    </row>
    <row r="13" spans="1:22" ht="22.5" customHeight="1" x14ac:dyDescent="0.25">
      <c r="A13" s="39">
        <v>5</v>
      </c>
      <c r="B13" s="77">
        <v>520</v>
      </c>
      <c r="C13" s="145"/>
      <c r="D13" s="146"/>
      <c r="E13" s="147" t="s">
        <v>386</v>
      </c>
      <c r="F13" s="156"/>
      <c r="G13" s="156"/>
      <c r="H13" s="157"/>
      <c r="I13" s="73">
        <v>796</v>
      </c>
      <c r="J13" s="82">
        <v>796</v>
      </c>
      <c r="K13" s="54">
        <v>86</v>
      </c>
      <c r="L13" s="66">
        <v>2.98</v>
      </c>
      <c r="M13" s="66">
        <f>K13*L13</f>
        <v>256.27999999999997</v>
      </c>
      <c r="N13" s="66">
        <v>11.5</v>
      </c>
      <c r="O13" s="77"/>
      <c r="P13" s="145"/>
      <c r="Q13" s="146"/>
      <c r="R13" s="77"/>
      <c r="S13" s="77"/>
      <c r="T13" s="77"/>
      <c r="U13" s="77"/>
      <c r="V13" s="77"/>
    </row>
    <row r="14" spans="1:22" ht="22.5" customHeight="1" x14ac:dyDescent="0.25">
      <c r="A14" s="39">
        <v>6</v>
      </c>
      <c r="B14" s="77">
        <v>521</v>
      </c>
      <c r="C14" s="145"/>
      <c r="D14" s="146"/>
      <c r="E14" s="147" t="s">
        <v>387</v>
      </c>
      <c r="F14" s="148"/>
      <c r="G14" s="148"/>
      <c r="H14" s="149"/>
      <c r="I14" s="73">
        <v>796</v>
      </c>
      <c r="J14" s="82"/>
      <c r="K14" s="54">
        <v>4</v>
      </c>
      <c r="L14" s="66">
        <v>0.42</v>
      </c>
      <c r="M14" s="66">
        <v>1.68</v>
      </c>
      <c r="N14" s="66"/>
      <c r="O14" s="77"/>
      <c r="P14" s="145"/>
      <c r="Q14" s="146"/>
      <c r="R14" s="77"/>
      <c r="S14" s="77"/>
      <c r="T14" s="77"/>
      <c r="U14" s="77"/>
      <c r="V14" s="77"/>
    </row>
    <row r="15" spans="1:22" ht="22.5" customHeight="1" x14ac:dyDescent="0.25">
      <c r="A15" s="39">
        <v>7</v>
      </c>
      <c r="B15" s="77">
        <v>522</v>
      </c>
      <c r="C15" s="145"/>
      <c r="D15" s="146"/>
      <c r="E15" s="147" t="s">
        <v>388</v>
      </c>
      <c r="F15" s="148"/>
      <c r="G15" s="148"/>
      <c r="H15" s="149"/>
      <c r="I15" s="73">
        <v>796</v>
      </c>
      <c r="J15" s="82">
        <v>796</v>
      </c>
      <c r="K15" s="54">
        <v>2</v>
      </c>
      <c r="L15" s="66">
        <v>1.1299999999999999</v>
      </c>
      <c r="M15" s="66">
        <v>2.2599999999999998</v>
      </c>
      <c r="N15" s="66">
        <v>1170</v>
      </c>
      <c r="O15" s="77"/>
      <c r="P15" s="145"/>
      <c r="Q15" s="146"/>
      <c r="R15" s="77"/>
      <c r="S15" s="77"/>
      <c r="T15" s="77"/>
      <c r="U15" s="77"/>
      <c r="V15" s="77"/>
    </row>
    <row r="16" spans="1:22" ht="22.5" customHeight="1" x14ac:dyDescent="0.25">
      <c r="A16" s="39">
        <v>8</v>
      </c>
      <c r="B16" s="77">
        <v>523</v>
      </c>
      <c r="C16" s="145"/>
      <c r="D16" s="146"/>
      <c r="E16" s="147" t="s">
        <v>389</v>
      </c>
      <c r="F16" s="148"/>
      <c r="G16" s="148"/>
      <c r="H16" s="149"/>
      <c r="I16" s="42" t="s">
        <v>38</v>
      </c>
      <c r="J16" s="43"/>
      <c r="K16" s="54">
        <v>2</v>
      </c>
      <c r="L16" s="66">
        <v>1.46</v>
      </c>
      <c r="M16" s="66">
        <v>2.92</v>
      </c>
      <c r="N16" s="66"/>
      <c r="O16" s="77"/>
      <c r="P16" s="145"/>
      <c r="Q16" s="146"/>
      <c r="R16" s="77"/>
      <c r="S16" s="77"/>
      <c r="T16" s="77"/>
      <c r="U16" s="77"/>
      <c r="V16" s="77"/>
    </row>
    <row r="17" spans="1:24" ht="22.5" customHeight="1" x14ac:dyDescent="0.25">
      <c r="A17" s="39">
        <v>9</v>
      </c>
      <c r="B17" s="77">
        <v>524</v>
      </c>
      <c r="C17" s="145"/>
      <c r="D17" s="146"/>
      <c r="E17" s="147" t="s">
        <v>390</v>
      </c>
      <c r="F17" s="148"/>
      <c r="G17" s="148"/>
      <c r="H17" s="149"/>
      <c r="I17" s="73">
        <v>796</v>
      </c>
      <c r="J17" s="82"/>
      <c r="K17" s="54">
        <v>4</v>
      </c>
      <c r="L17" s="66">
        <v>1.85</v>
      </c>
      <c r="M17" s="66">
        <v>7.41</v>
      </c>
      <c r="N17" s="66"/>
      <c r="O17" s="77"/>
      <c r="P17" s="145"/>
      <c r="Q17" s="146"/>
      <c r="R17" s="77"/>
      <c r="S17" s="77"/>
      <c r="T17" s="77"/>
      <c r="U17" s="77"/>
      <c r="V17" s="77"/>
      <c r="X17" s="44"/>
    </row>
    <row r="18" spans="1:24" ht="22.5" customHeight="1" x14ac:dyDescent="0.25">
      <c r="A18" s="39">
        <v>10</v>
      </c>
      <c r="B18" s="77">
        <v>525</v>
      </c>
      <c r="C18" s="145"/>
      <c r="D18" s="146"/>
      <c r="E18" s="147" t="s">
        <v>578</v>
      </c>
      <c r="F18" s="148"/>
      <c r="G18" s="148"/>
      <c r="H18" s="149"/>
      <c r="I18" s="42" t="s">
        <v>38</v>
      </c>
      <c r="J18" s="43"/>
      <c r="K18" s="54">
        <v>2</v>
      </c>
      <c r="L18" s="66">
        <v>0.77</v>
      </c>
      <c r="M18" s="66">
        <v>1.54</v>
      </c>
      <c r="N18" s="66">
        <v>850</v>
      </c>
      <c r="O18" s="77"/>
      <c r="P18" s="145"/>
      <c r="Q18" s="146"/>
      <c r="R18" s="77"/>
      <c r="S18" s="77"/>
      <c r="T18" s="77"/>
      <c r="U18" s="77"/>
      <c r="V18" s="77"/>
    </row>
    <row r="19" spans="1:24" ht="22.5" customHeight="1" x14ac:dyDescent="0.25">
      <c r="A19" s="39">
        <v>11</v>
      </c>
      <c r="B19" s="77">
        <v>526</v>
      </c>
      <c r="C19" s="145"/>
      <c r="D19" s="146"/>
      <c r="E19" s="147" t="s">
        <v>391</v>
      </c>
      <c r="F19" s="148"/>
      <c r="G19" s="148"/>
      <c r="H19" s="149"/>
      <c r="I19" s="42" t="s">
        <v>38</v>
      </c>
      <c r="J19" s="43"/>
      <c r="K19" s="54">
        <v>13</v>
      </c>
      <c r="L19" s="66">
        <v>1.65</v>
      </c>
      <c r="M19" s="66">
        <v>21.48</v>
      </c>
      <c r="N19" s="66"/>
      <c r="O19" s="77"/>
      <c r="P19" s="145"/>
      <c r="Q19" s="146"/>
      <c r="R19" s="77"/>
      <c r="S19" s="77"/>
      <c r="T19" s="77"/>
      <c r="U19" s="77"/>
      <c r="V19" s="77"/>
    </row>
    <row r="20" spans="1:24" ht="22.5" customHeight="1" x14ac:dyDescent="0.25">
      <c r="A20" s="39">
        <v>12</v>
      </c>
      <c r="B20" s="77">
        <v>527</v>
      </c>
      <c r="C20" s="145"/>
      <c r="D20" s="146"/>
      <c r="E20" s="147" t="s">
        <v>392</v>
      </c>
      <c r="F20" s="148"/>
      <c r="G20" s="148"/>
      <c r="H20" s="149"/>
      <c r="I20" s="42" t="s">
        <v>38</v>
      </c>
      <c r="J20" s="43"/>
      <c r="K20" s="54">
        <v>1</v>
      </c>
      <c r="L20" s="66" t="s">
        <v>525</v>
      </c>
      <c r="M20" s="66">
        <v>2.19</v>
      </c>
      <c r="N20" s="66"/>
      <c r="O20" s="77"/>
      <c r="P20" s="145"/>
      <c r="Q20" s="146"/>
      <c r="R20" s="77"/>
      <c r="S20" s="77"/>
      <c r="T20" s="77"/>
      <c r="U20" s="77"/>
      <c r="V20" s="77"/>
    </row>
    <row r="21" spans="1:24" ht="22.5" customHeight="1" x14ac:dyDescent="0.25">
      <c r="A21" s="39"/>
      <c r="B21" s="77"/>
      <c r="C21" s="145"/>
      <c r="D21" s="146"/>
      <c r="E21" s="147"/>
      <c r="F21" s="148"/>
      <c r="G21" s="148"/>
      <c r="H21" s="149"/>
      <c r="I21" s="42"/>
      <c r="J21" s="43"/>
      <c r="K21" s="54"/>
      <c r="L21" s="66"/>
      <c r="M21" s="66"/>
      <c r="N21" s="66">
        <v>1176</v>
      </c>
      <c r="O21" s="77"/>
      <c r="P21" s="158"/>
      <c r="Q21" s="158"/>
      <c r="R21" s="77"/>
      <c r="S21" s="77"/>
      <c r="T21" s="77"/>
      <c r="U21" s="77"/>
      <c r="V21" s="77"/>
    </row>
    <row r="22" spans="1:24" ht="22.5" customHeight="1" x14ac:dyDescent="0.25">
      <c r="A22" s="39">
        <v>14</v>
      </c>
      <c r="B22" s="77"/>
      <c r="C22" s="145"/>
      <c r="D22" s="146"/>
      <c r="E22" s="147"/>
      <c r="F22" s="148"/>
      <c r="G22" s="148"/>
      <c r="H22" s="149"/>
      <c r="I22" s="42"/>
      <c r="J22" s="43"/>
      <c r="K22" s="54"/>
      <c r="L22" s="66"/>
      <c r="M22" s="80"/>
      <c r="N22" s="81"/>
      <c r="O22" s="77"/>
      <c r="P22" s="158"/>
      <c r="Q22" s="158"/>
      <c r="R22" s="77"/>
      <c r="S22" s="77"/>
      <c r="T22" s="77"/>
      <c r="U22" s="77"/>
      <c r="V22" s="77"/>
    </row>
    <row r="23" spans="1:24" ht="22.5" customHeight="1" x14ac:dyDescent="0.25">
      <c r="A23" s="39">
        <v>15</v>
      </c>
      <c r="B23" s="77"/>
      <c r="C23" s="145"/>
      <c r="D23" s="146"/>
      <c r="E23" s="147"/>
      <c r="F23" s="156"/>
      <c r="G23" s="156"/>
      <c r="H23" s="157"/>
      <c r="I23" s="42"/>
      <c r="J23" s="43"/>
      <c r="K23" s="54"/>
      <c r="L23" s="66"/>
      <c r="M23" s="165"/>
      <c r="N23" s="166"/>
      <c r="O23" s="77"/>
      <c r="P23" s="158"/>
      <c r="Q23" s="158"/>
      <c r="R23" s="77"/>
      <c r="S23" s="77"/>
      <c r="T23" s="77"/>
      <c r="U23" s="77"/>
      <c r="V23" s="77"/>
    </row>
    <row r="24" spans="1:24" ht="22.5" customHeight="1" thickBot="1" x14ac:dyDescent="0.3">
      <c r="A24" s="40">
        <v>16</v>
      </c>
      <c r="B24" s="78"/>
      <c r="C24" s="164"/>
      <c r="D24" s="164"/>
      <c r="E24" s="161"/>
      <c r="F24" s="177"/>
      <c r="G24" s="177"/>
      <c r="H24" s="178"/>
      <c r="I24" s="45"/>
      <c r="J24" s="43"/>
      <c r="K24" s="55"/>
      <c r="L24" s="79"/>
      <c r="M24" s="179"/>
      <c r="N24" s="179"/>
      <c r="O24" s="78"/>
      <c r="P24" s="164"/>
      <c r="Q24" s="164"/>
      <c r="R24" s="78"/>
      <c r="S24" s="78"/>
      <c r="T24" s="78"/>
      <c r="U24" s="78"/>
      <c r="V24" s="7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I10:J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S19" sqref="S19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/>
      <c r="C9" s="150"/>
      <c r="D9" s="150"/>
      <c r="E9" s="174"/>
      <c r="F9" s="175"/>
      <c r="G9" s="175"/>
      <c r="H9" s="176"/>
      <c r="I9" s="154"/>
      <c r="J9" s="154"/>
      <c r="K9" s="56"/>
      <c r="L9" s="65"/>
      <c r="M9" s="155"/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/>
      <c r="C10" s="145"/>
      <c r="D10" s="146"/>
      <c r="E10" s="147" t="s">
        <v>577</v>
      </c>
      <c r="F10" s="148"/>
      <c r="G10" s="148"/>
      <c r="H10" s="149"/>
      <c r="I10" s="167">
        <v>166</v>
      </c>
      <c r="J10" s="167"/>
      <c r="K10" s="91" t="s">
        <v>525</v>
      </c>
      <c r="L10" s="92" t="s">
        <v>525</v>
      </c>
      <c r="M10" s="209">
        <f>M12+M13+M14+M15+M16+M17+M18+M19+M20+M21+M22+M23+M24+'36'!M30+'37'!M30</f>
        <v>2702.1099999999997</v>
      </c>
      <c r="N10" s="81"/>
      <c r="O10" s="77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/>
      <c r="C11" s="145"/>
      <c r="D11" s="146"/>
      <c r="E11" s="147" t="s">
        <v>568</v>
      </c>
      <c r="F11" s="148"/>
      <c r="G11" s="148"/>
      <c r="H11" s="149"/>
      <c r="I11" s="42"/>
      <c r="J11" s="43"/>
      <c r="K11" s="54"/>
      <c r="L11" s="66"/>
      <c r="M11" s="66"/>
      <c r="N11" s="66"/>
      <c r="O11" s="77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62"/>
      <c r="C12" s="145"/>
      <c r="D12" s="146"/>
      <c r="E12" s="147"/>
      <c r="F12" s="148"/>
      <c r="G12" s="148"/>
      <c r="H12" s="149"/>
      <c r="I12" s="42"/>
      <c r="J12" s="43"/>
      <c r="K12" s="54"/>
      <c r="L12" s="66"/>
      <c r="M12" s="66"/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571</v>
      </c>
      <c r="C13" s="145"/>
      <c r="D13" s="146"/>
      <c r="E13" s="147" t="s">
        <v>393</v>
      </c>
      <c r="F13" s="148"/>
      <c r="G13" s="148"/>
      <c r="H13" s="149"/>
      <c r="I13" s="42" t="s">
        <v>38</v>
      </c>
      <c r="J13" s="43"/>
      <c r="K13" s="54">
        <v>42</v>
      </c>
      <c r="L13" s="66">
        <v>2.2000000000000002</v>
      </c>
      <c r="M13" s="80">
        <v>92.32</v>
      </c>
      <c r="N13" s="81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573</v>
      </c>
      <c r="C14" s="145"/>
      <c r="D14" s="146"/>
      <c r="E14" s="147" t="s">
        <v>394</v>
      </c>
      <c r="F14" s="156"/>
      <c r="G14" s="156"/>
      <c r="H14" s="157"/>
      <c r="I14" s="42" t="s">
        <v>38</v>
      </c>
      <c r="J14" s="43"/>
      <c r="K14" s="54">
        <v>9</v>
      </c>
      <c r="L14" s="66">
        <v>3.53</v>
      </c>
      <c r="M14" s="165">
        <v>31.8</v>
      </c>
      <c r="N14" s="1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574</v>
      </c>
      <c r="C15" s="158"/>
      <c r="D15" s="158"/>
      <c r="E15" s="147" t="s">
        <v>400</v>
      </c>
      <c r="F15" s="148"/>
      <c r="G15" s="148"/>
      <c r="H15" s="149"/>
      <c r="I15" s="42" t="s">
        <v>38</v>
      </c>
      <c r="J15" s="43"/>
      <c r="K15" s="54">
        <v>4</v>
      </c>
      <c r="L15" s="66">
        <v>2.83</v>
      </c>
      <c r="M15" s="173">
        <v>11.3</v>
      </c>
      <c r="N15" s="173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575</v>
      </c>
      <c r="C16" s="158"/>
      <c r="D16" s="158"/>
      <c r="E16" s="147" t="s">
        <v>395</v>
      </c>
      <c r="F16" s="156"/>
      <c r="G16" s="156"/>
      <c r="H16" s="157"/>
      <c r="I16" s="42" t="s">
        <v>38</v>
      </c>
      <c r="J16" s="43"/>
      <c r="K16" s="54">
        <v>52</v>
      </c>
      <c r="L16" s="66">
        <v>4.71</v>
      </c>
      <c r="M16" s="173">
        <v>244.92</v>
      </c>
      <c r="N16" s="173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88">
        <v>576</v>
      </c>
      <c r="C17" s="169"/>
      <c r="D17" s="169"/>
      <c r="E17" s="170" t="s">
        <v>396</v>
      </c>
      <c r="F17" s="171"/>
      <c r="G17" s="171"/>
      <c r="H17" s="172"/>
      <c r="I17" s="167">
        <v>796</v>
      </c>
      <c r="J17" s="167"/>
      <c r="K17" s="91">
        <v>2</v>
      </c>
      <c r="L17" s="92">
        <v>7.77</v>
      </c>
      <c r="M17" s="168">
        <v>15.54</v>
      </c>
      <c r="N17" s="168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577</v>
      </c>
      <c r="C18" s="145"/>
      <c r="D18" s="146"/>
      <c r="E18" s="147" t="s">
        <v>397</v>
      </c>
      <c r="F18" s="148"/>
      <c r="G18" s="148"/>
      <c r="H18" s="149"/>
      <c r="I18" s="73">
        <v>796</v>
      </c>
      <c r="J18" s="74"/>
      <c r="K18" s="54">
        <v>2</v>
      </c>
      <c r="L18" s="66">
        <v>0.78</v>
      </c>
      <c r="M18" s="80">
        <v>1.57</v>
      </c>
      <c r="N18" s="81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578</v>
      </c>
      <c r="C19" s="145"/>
      <c r="D19" s="146"/>
      <c r="E19" s="147" t="s">
        <v>398</v>
      </c>
      <c r="F19" s="148"/>
      <c r="G19" s="148"/>
      <c r="H19" s="149"/>
      <c r="I19" s="73">
        <v>796</v>
      </c>
      <c r="J19" s="82"/>
      <c r="K19" s="54">
        <v>4</v>
      </c>
      <c r="L19" s="66">
        <v>5.18</v>
      </c>
      <c r="M19" s="66">
        <f>K19*L19</f>
        <v>20.72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579</v>
      </c>
      <c r="C20" s="145"/>
      <c r="D20" s="146"/>
      <c r="E20" s="147" t="s">
        <v>587</v>
      </c>
      <c r="F20" s="148"/>
      <c r="G20" s="148"/>
      <c r="H20" s="149"/>
      <c r="I20" s="42" t="s">
        <v>38</v>
      </c>
      <c r="J20" s="43"/>
      <c r="K20" s="54">
        <v>2</v>
      </c>
      <c r="L20" s="66">
        <v>5.89</v>
      </c>
      <c r="M20" s="66">
        <f>K20*L20</f>
        <v>11.78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580</v>
      </c>
      <c r="C21" s="145"/>
      <c r="D21" s="146"/>
      <c r="E21" s="147" t="s">
        <v>399</v>
      </c>
      <c r="F21" s="156"/>
      <c r="G21" s="156"/>
      <c r="H21" s="157"/>
      <c r="I21" s="73">
        <v>796</v>
      </c>
      <c r="J21" s="82">
        <v>796</v>
      </c>
      <c r="K21" s="54">
        <v>2</v>
      </c>
      <c r="L21" s="66">
        <v>11.3</v>
      </c>
      <c r="M21" s="66">
        <v>22.61</v>
      </c>
      <c r="N21" s="66">
        <v>11.5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581</v>
      </c>
      <c r="C22" s="145"/>
      <c r="D22" s="146"/>
      <c r="E22" s="147" t="s">
        <v>401</v>
      </c>
      <c r="F22" s="148"/>
      <c r="G22" s="148"/>
      <c r="H22" s="149"/>
      <c r="I22" s="73">
        <v>796</v>
      </c>
      <c r="J22" s="82">
        <v>796</v>
      </c>
      <c r="K22" s="54">
        <v>1</v>
      </c>
      <c r="L22" s="66" t="s">
        <v>525</v>
      </c>
      <c r="M22" s="66">
        <v>3.93</v>
      </c>
      <c r="N22" s="66">
        <v>3.92</v>
      </c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582</v>
      </c>
      <c r="C23" s="145"/>
      <c r="D23" s="146"/>
      <c r="E23" s="147" t="s">
        <v>402</v>
      </c>
      <c r="F23" s="148"/>
      <c r="G23" s="148"/>
      <c r="H23" s="149"/>
      <c r="I23" s="42" t="s">
        <v>38</v>
      </c>
      <c r="J23" s="43"/>
      <c r="K23" s="54">
        <v>1</v>
      </c>
      <c r="L23" s="66" t="s">
        <v>525</v>
      </c>
      <c r="M23" s="66">
        <v>5.5</v>
      </c>
      <c r="N23" s="66">
        <v>5.5</v>
      </c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583</v>
      </c>
      <c r="C24" s="159"/>
      <c r="D24" s="160"/>
      <c r="E24" s="161" t="s">
        <v>403</v>
      </c>
      <c r="F24" s="162"/>
      <c r="G24" s="162"/>
      <c r="H24" s="163"/>
      <c r="I24" s="94">
        <v>796</v>
      </c>
      <c r="J24" s="96"/>
      <c r="K24" s="55">
        <v>1</v>
      </c>
      <c r="L24" s="79" t="s">
        <v>525</v>
      </c>
      <c r="M24" s="79">
        <v>6.91</v>
      </c>
      <c r="N24" s="66">
        <v>6.91</v>
      </c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1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I10:J10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M14:N14"/>
    <mergeCell ref="M15:N15"/>
    <mergeCell ref="C16:D16"/>
    <mergeCell ref="E16:H16"/>
    <mergeCell ref="P16:Q16"/>
    <mergeCell ref="C17:D17"/>
    <mergeCell ref="E17:H17"/>
    <mergeCell ref="P17:Q17"/>
    <mergeCell ref="M16:N16"/>
    <mergeCell ref="I17:J17"/>
    <mergeCell ref="M17:N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24" sqref="M2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/>
      <c r="C9" s="150"/>
      <c r="D9" s="150"/>
      <c r="E9" s="174"/>
      <c r="F9" s="175"/>
      <c r="G9" s="175"/>
      <c r="H9" s="176"/>
      <c r="I9" s="154"/>
      <c r="J9" s="154"/>
      <c r="K9" s="56"/>
      <c r="L9" s="65"/>
      <c r="M9" s="155"/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584</v>
      </c>
      <c r="C10" s="145"/>
      <c r="D10" s="146"/>
      <c r="E10" s="147" t="s">
        <v>404</v>
      </c>
      <c r="F10" s="148"/>
      <c r="G10" s="148"/>
      <c r="H10" s="149"/>
      <c r="I10" s="42" t="s">
        <v>38</v>
      </c>
      <c r="J10" s="43"/>
      <c r="K10" s="54">
        <v>1</v>
      </c>
      <c r="L10" s="66" t="s">
        <v>525</v>
      </c>
      <c r="M10" s="66">
        <v>6.75</v>
      </c>
      <c r="N10" s="66">
        <v>850</v>
      </c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585</v>
      </c>
      <c r="C11" s="145"/>
      <c r="D11" s="146"/>
      <c r="E11" s="147" t="s">
        <v>405</v>
      </c>
      <c r="F11" s="148"/>
      <c r="G11" s="148"/>
      <c r="H11" s="149"/>
      <c r="I11" s="42" t="s">
        <v>38</v>
      </c>
      <c r="J11" s="43"/>
      <c r="K11" s="54">
        <v>2</v>
      </c>
      <c r="L11" s="66">
        <v>10.6</v>
      </c>
      <c r="M11" s="66">
        <v>21.2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587</v>
      </c>
      <c r="C12" s="145"/>
      <c r="D12" s="146"/>
      <c r="E12" s="147" t="s">
        <v>406</v>
      </c>
      <c r="F12" s="148"/>
      <c r="G12" s="148"/>
      <c r="H12" s="149"/>
      <c r="I12" s="42" t="s">
        <v>38</v>
      </c>
      <c r="J12" s="43"/>
      <c r="K12" s="54">
        <v>1</v>
      </c>
      <c r="L12" s="66" t="s">
        <v>525</v>
      </c>
      <c r="M12" s="66">
        <v>7.07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588</v>
      </c>
      <c r="C13" s="145"/>
      <c r="D13" s="146"/>
      <c r="E13" s="147" t="s">
        <v>407</v>
      </c>
      <c r="F13" s="148"/>
      <c r="G13" s="148"/>
      <c r="H13" s="149"/>
      <c r="I13" s="42" t="s">
        <v>38</v>
      </c>
      <c r="J13" s="43"/>
      <c r="K13" s="54">
        <v>2</v>
      </c>
      <c r="L13" s="66">
        <v>7.54</v>
      </c>
      <c r="M13" s="66">
        <v>15.07</v>
      </c>
      <c r="N13" s="66">
        <v>1176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589</v>
      </c>
      <c r="C14" s="145"/>
      <c r="D14" s="146"/>
      <c r="E14" s="147" t="s">
        <v>408</v>
      </c>
      <c r="F14" s="148"/>
      <c r="G14" s="148"/>
      <c r="H14" s="149"/>
      <c r="I14" s="42" t="s">
        <v>38</v>
      </c>
      <c r="J14" s="43"/>
      <c r="K14" s="54">
        <v>2</v>
      </c>
      <c r="L14" s="66">
        <v>18.84</v>
      </c>
      <c r="M14" s="80">
        <v>37.68</v>
      </c>
      <c r="N14" s="81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590</v>
      </c>
      <c r="C15" s="145"/>
      <c r="D15" s="146"/>
      <c r="E15" s="147" t="s">
        <v>409</v>
      </c>
      <c r="F15" s="156"/>
      <c r="G15" s="156"/>
      <c r="H15" s="157"/>
      <c r="I15" s="42" t="s">
        <v>38</v>
      </c>
      <c r="J15" s="43"/>
      <c r="K15" s="54">
        <v>1</v>
      </c>
      <c r="L15" s="66" t="s">
        <v>525</v>
      </c>
      <c r="M15" s="165">
        <v>11.78</v>
      </c>
      <c r="N15" s="166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591</v>
      </c>
      <c r="C16" s="158"/>
      <c r="D16" s="158"/>
      <c r="E16" s="147" t="s">
        <v>410</v>
      </c>
      <c r="F16" s="156"/>
      <c r="G16" s="156"/>
      <c r="H16" s="157"/>
      <c r="I16" s="42" t="s">
        <v>38</v>
      </c>
      <c r="J16" s="43"/>
      <c r="K16" s="54">
        <v>2</v>
      </c>
      <c r="L16" s="66">
        <v>12.56</v>
      </c>
      <c r="M16" s="173">
        <v>25.12</v>
      </c>
      <c r="N16" s="173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88">
        <v>592</v>
      </c>
      <c r="C17" s="169"/>
      <c r="D17" s="169"/>
      <c r="E17" s="170" t="s">
        <v>411</v>
      </c>
      <c r="F17" s="171"/>
      <c r="G17" s="171"/>
      <c r="H17" s="172"/>
      <c r="I17" s="167">
        <v>796</v>
      </c>
      <c r="J17" s="167"/>
      <c r="K17" s="91">
        <v>2</v>
      </c>
      <c r="L17" s="92">
        <v>4.24</v>
      </c>
      <c r="M17" s="168">
        <v>8.48</v>
      </c>
      <c r="N17" s="168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594</v>
      </c>
      <c r="C18" s="145"/>
      <c r="D18" s="146"/>
      <c r="E18" s="147" t="s">
        <v>412</v>
      </c>
      <c r="F18" s="148"/>
      <c r="G18" s="148"/>
      <c r="H18" s="149"/>
      <c r="I18" s="73">
        <v>796</v>
      </c>
      <c r="J18" s="74"/>
      <c r="K18" s="54">
        <v>8</v>
      </c>
      <c r="L18" s="66">
        <v>14.13</v>
      </c>
      <c r="M18" s="80">
        <v>113.04</v>
      </c>
      <c r="N18" s="81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596</v>
      </c>
      <c r="C19" s="145"/>
      <c r="D19" s="146"/>
      <c r="E19" s="147" t="s">
        <v>413</v>
      </c>
      <c r="F19" s="148"/>
      <c r="G19" s="148"/>
      <c r="H19" s="149"/>
      <c r="I19" s="73">
        <v>796</v>
      </c>
      <c r="J19" s="82"/>
      <c r="K19" s="54">
        <v>9</v>
      </c>
      <c r="L19" s="66">
        <v>1.88</v>
      </c>
      <c r="M19" s="66">
        <v>16.96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597</v>
      </c>
      <c r="C20" s="145"/>
      <c r="D20" s="146"/>
      <c r="E20" s="147" t="s">
        <v>414</v>
      </c>
      <c r="F20" s="148"/>
      <c r="G20" s="148"/>
      <c r="H20" s="149"/>
      <c r="I20" s="42" t="s">
        <v>38</v>
      </c>
      <c r="J20" s="43"/>
      <c r="K20" s="54">
        <v>3</v>
      </c>
      <c r="L20" s="66">
        <v>16.48</v>
      </c>
      <c r="M20" s="66">
        <v>49.46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599</v>
      </c>
      <c r="C21" s="145"/>
      <c r="D21" s="146"/>
      <c r="E21" s="147" t="s">
        <v>415</v>
      </c>
      <c r="F21" s="156"/>
      <c r="G21" s="156"/>
      <c r="H21" s="157"/>
      <c r="I21" s="73">
        <v>796</v>
      </c>
      <c r="J21" s="82">
        <v>796</v>
      </c>
      <c r="K21" s="54">
        <v>1</v>
      </c>
      <c r="L21" s="66" t="s">
        <v>525</v>
      </c>
      <c r="M21" s="66">
        <v>9.42</v>
      </c>
      <c r="N21" s="66">
        <v>11.5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601</v>
      </c>
      <c r="C22" s="145"/>
      <c r="D22" s="146"/>
      <c r="E22" s="147" t="s">
        <v>416</v>
      </c>
      <c r="F22" s="148"/>
      <c r="G22" s="148"/>
      <c r="H22" s="149"/>
      <c r="I22" s="73">
        <v>796</v>
      </c>
      <c r="J22" s="82"/>
      <c r="K22" s="54">
        <v>4</v>
      </c>
      <c r="L22" s="66">
        <v>30.38</v>
      </c>
      <c r="M22" s="66">
        <v>121.52</v>
      </c>
      <c r="N22" s="66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603</v>
      </c>
      <c r="C23" s="145"/>
      <c r="D23" s="146"/>
      <c r="E23" s="147" t="s">
        <v>417</v>
      </c>
      <c r="F23" s="148"/>
      <c r="G23" s="148"/>
      <c r="H23" s="149"/>
      <c r="I23" s="73">
        <v>796</v>
      </c>
      <c r="J23" s="82">
        <v>796</v>
      </c>
      <c r="K23" s="54">
        <v>2</v>
      </c>
      <c r="L23" s="66">
        <v>15.31</v>
      </c>
      <c r="M23" s="66">
        <v>30.62</v>
      </c>
      <c r="N23" s="66">
        <v>1170</v>
      </c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605</v>
      </c>
      <c r="C24" s="159"/>
      <c r="D24" s="160"/>
      <c r="E24" s="161" t="s">
        <v>418</v>
      </c>
      <c r="F24" s="162"/>
      <c r="G24" s="162"/>
      <c r="H24" s="163"/>
      <c r="I24" s="45" t="s">
        <v>38</v>
      </c>
      <c r="J24" s="93"/>
      <c r="K24" s="55">
        <v>3</v>
      </c>
      <c r="L24" s="79">
        <v>1.57</v>
      </c>
      <c r="M24" s="79">
        <f>K24*L24</f>
        <v>4.71</v>
      </c>
      <c r="N24" s="66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M10+M11+M12+M13+M14+M15+M16+M17+M18+M19+M20+M21+M22+M23+M24</f>
        <v>478.87999999999994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M15:N15"/>
    <mergeCell ref="C16:D16"/>
    <mergeCell ref="E16:H16"/>
    <mergeCell ref="P16:Q16"/>
    <mergeCell ref="C17:D17"/>
    <mergeCell ref="E17:H17"/>
    <mergeCell ref="P17:Q17"/>
    <mergeCell ref="M16:N16"/>
    <mergeCell ref="I17:J17"/>
    <mergeCell ref="M17:N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T13" sqref="T1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710937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606</v>
      </c>
      <c r="C9" s="145"/>
      <c r="D9" s="146"/>
      <c r="E9" s="147" t="s">
        <v>419</v>
      </c>
      <c r="F9" s="148"/>
      <c r="G9" s="148"/>
      <c r="H9" s="149"/>
      <c r="I9" s="73">
        <v>796</v>
      </c>
      <c r="J9" s="82"/>
      <c r="K9" s="54">
        <v>101</v>
      </c>
      <c r="L9" s="66">
        <v>3.14</v>
      </c>
      <c r="M9" s="155">
        <f>K9*L9</f>
        <v>317.14</v>
      </c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607</v>
      </c>
      <c r="C10" s="145"/>
      <c r="D10" s="146"/>
      <c r="E10" s="147" t="s">
        <v>420</v>
      </c>
      <c r="F10" s="148"/>
      <c r="G10" s="148"/>
      <c r="H10" s="149"/>
      <c r="I10" s="42" t="s">
        <v>38</v>
      </c>
      <c r="J10" s="43"/>
      <c r="K10" s="54">
        <v>12</v>
      </c>
      <c r="L10" s="66">
        <v>6.28</v>
      </c>
      <c r="M10" s="66">
        <v>75.36</v>
      </c>
      <c r="N10" s="66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608</v>
      </c>
      <c r="C11" s="145"/>
      <c r="D11" s="146"/>
      <c r="E11" s="147" t="s">
        <v>421</v>
      </c>
      <c r="F11" s="148"/>
      <c r="G11" s="148"/>
      <c r="H11" s="149"/>
      <c r="I11" s="42" t="s">
        <v>38</v>
      </c>
      <c r="J11" s="43"/>
      <c r="K11" s="54">
        <v>116</v>
      </c>
      <c r="L11" s="66">
        <v>7.06</v>
      </c>
      <c r="M11" s="66">
        <v>819.54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609</v>
      </c>
      <c r="C12" s="145"/>
      <c r="D12" s="146"/>
      <c r="E12" s="147" t="s">
        <v>422</v>
      </c>
      <c r="F12" s="148"/>
      <c r="G12" s="148"/>
      <c r="H12" s="149"/>
      <c r="I12" s="42" t="s">
        <v>38</v>
      </c>
      <c r="J12" s="43"/>
      <c r="K12" s="54">
        <v>16</v>
      </c>
      <c r="L12" s="66">
        <v>11.78</v>
      </c>
      <c r="M12" s="66">
        <v>188.4</v>
      </c>
      <c r="N12" s="66">
        <v>1176</v>
      </c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610</v>
      </c>
      <c r="C13" s="145"/>
      <c r="D13" s="146"/>
      <c r="E13" s="147" t="s">
        <v>423</v>
      </c>
      <c r="F13" s="148"/>
      <c r="G13" s="148"/>
      <c r="H13" s="149"/>
      <c r="I13" s="42" t="s">
        <v>38</v>
      </c>
      <c r="J13" s="43"/>
      <c r="K13" s="54">
        <v>3</v>
      </c>
      <c r="L13" s="66">
        <v>12.95</v>
      </c>
      <c r="M13" s="80">
        <v>38.86</v>
      </c>
      <c r="N13" s="81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611</v>
      </c>
      <c r="C14" s="145"/>
      <c r="D14" s="146"/>
      <c r="E14" s="147" t="s">
        <v>424</v>
      </c>
      <c r="F14" s="156"/>
      <c r="G14" s="156"/>
      <c r="H14" s="157"/>
      <c r="I14" s="42" t="s">
        <v>38</v>
      </c>
      <c r="J14" s="43"/>
      <c r="K14" s="54">
        <v>3</v>
      </c>
      <c r="L14" s="66">
        <v>22.61</v>
      </c>
      <c r="M14" s="165">
        <v>67.819999999999993</v>
      </c>
      <c r="N14" s="1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612</v>
      </c>
      <c r="C15" s="158"/>
      <c r="D15" s="158"/>
      <c r="E15" s="147" t="s">
        <v>425</v>
      </c>
      <c r="F15" s="156"/>
      <c r="G15" s="156"/>
      <c r="H15" s="157"/>
      <c r="I15" s="42" t="s">
        <v>38</v>
      </c>
      <c r="J15" s="43"/>
      <c r="K15" s="54">
        <v>8</v>
      </c>
      <c r="L15" s="66">
        <v>28.73</v>
      </c>
      <c r="M15" s="173">
        <v>229.85</v>
      </c>
      <c r="N15" s="173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641</v>
      </c>
      <c r="C16" s="145"/>
      <c r="D16" s="146"/>
      <c r="E16" s="147" t="s">
        <v>427</v>
      </c>
      <c r="F16" s="148"/>
      <c r="G16" s="148"/>
      <c r="H16" s="149"/>
      <c r="I16" s="73">
        <v>796</v>
      </c>
      <c r="J16" s="74"/>
      <c r="K16" s="54">
        <v>4</v>
      </c>
      <c r="L16" s="66">
        <v>0.75</v>
      </c>
      <c r="M16" s="80">
        <v>3</v>
      </c>
      <c r="N16" s="92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642</v>
      </c>
      <c r="C17" s="145"/>
      <c r="D17" s="146"/>
      <c r="E17" s="147" t="s">
        <v>428</v>
      </c>
      <c r="F17" s="148"/>
      <c r="G17" s="148"/>
      <c r="H17" s="149"/>
      <c r="I17" s="73">
        <v>796</v>
      </c>
      <c r="J17" s="82"/>
      <c r="K17" s="54">
        <v>5</v>
      </c>
      <c r="L17" s="66">
        <v>1.1399999999999999</v>
      </c>
      <c r="M17" s="66">
        <v>5.71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643</v>
      </c>
      <c r="C18" s="145"/>
      <c r="D18" s="146"/>
      <c r="E18" s="147" t="s">
        <v>429</v>
      </c>
      <c r="F18" s="148"/>
      <c r="G18" s="148"/>
      <c r="H18" s="149"/>
      <c r="I18" s="42" t="s">
        <v>38</v>
      </c>
      <c r="J18" s="43"/>
      <c r="K18" s="54">
        <v>5</v>
      </c>
      <c r="L18" s="66">
        <v>1.73</v>
      </c>
      <c r="M18" s="66">
        <v>8.65</v>
      </c>
      <c r="N18" s="66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62"/>
      <c r="C19" s="145"/>
      <c r="D19" s="146"/>
      <c r="E19" s="147"/>
      <c r="F19" s="148"/>
      <c r="G19" s="148"/>
      <c r="H19" s="149"/>
      <c r="I19" s="42"/>
      <c r="J19" s="43"/>
      <c r="K19" s="54"/>
      <c r="L19" s="66"/>
      <c r="M19" s="66"/>
      <c r="N19" s="66">
        <f>SUM(N9:N18)</f>
        <v>2026</v>
      </c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62"/>
      <c r="C20" s="145"/>
      <c r="D20" s="146"/>
      <c r="E20" s="147"/>
      <c r="F20" s="148"/>
      <c r="G20" s="148"/>
      <c r="H20" s="149"/>
      <c r="I20" s="42"/>
      <c r="J20" s="43"/>
      <c r="K20" s="54"/>
      <c r="L20" s="66"/>
      <c r="M20" s="66"/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62"/>
      <c r="C21" s="145"/>
      <c r="D21" s="146"/>
      <c r="E21" s="147"/>
      <c r="F21" s="148"/>
      <c r="G21" s="148"/>
      <c r="H21" s="149"/>
      <c r="I21" s="42"/>
      <c r="J21" s="43"/>
      <c r="K21" s="54"/>
      <c r="L21" s="66"/>
      <c r="M21" s="66"/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62"/>
      <c r="C22" s="145"/>
      <c r="D22" s="146"/>
      <c r="E22" s="147"/>
      <c r="F22" s="148"/>
      <c r="G22" s="148"/>
      <c r="H22" s="149"/>
      <c r="I22" s="42"/>
      <c r="J22" s="43"/>
      <c r="K22" s="54"/>
      <c r="L22" s="66"/>
      <c r="M22" s="69"/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62"/>
      <c r="C23" s="145"/>
      <c r="D23" s="146"/>
      <c r="E23" s="147"/>
      <c r="F23" s="156"/>
      <c r="G23" s="156"/>
      <c r="H23" s="157"/>
      <c r="I23" s="42"/>
      <c r="J23" s="43"/>
      <c r="K23" s="54"/>
      <c r="L23" s="66"/>
      <c r="M23" s="165"/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/>
      <c r="C24" s="164"/>
      <c r="D24" s="164"/>
      <c r="E24" s="161"/>
      <c r="F24" s="177"/>
      <c r="G24" s="177"/>
      <c r="H24" s="178"/>
      <c r="I24" s="45"/>
      <c r="J24" s="43"/>
      <c r="K24" s="55"/>
      <c r="L24" s="71"/>
      <c r="M24" s="179"/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M10+M11+M12+M13+M14+M15+M16+M17+M18+M9</f>
        <v>1754.33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M14:N14"/>
    <mergeCell ref="M15:N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S12" sqref="S1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57031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1.710937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/>
      <c r="C9" s="150"/>
      <c r="D9" s="150"/>
      <c r="E9" s="151" t="s">
        <v>430</v>
      </c>
      <c r="F9" s="152"/>
      <c r="G9" s="152"/>
      <c r="H9" s="153"/>
      <c r="I9" s="154"/>
      <c r="J9" s="154"/>
      <c r="K9" s="56"/>
      <c r="L9" s="65"/>
      <c r="M9" s="202">
        <f>M10+M11+M12+M13+M14+M15+M16+M17+M18+M19+M20+M21+M22+M23+M24+'39'!M10+'39'!M11+'39'!M12:N12+'39'!M13+'39'!M14+'39'!M15+'39'!M16+'39'!M17+'39'!M18+'39'!M19+'39'!M20+'39'!M21+'39'!M22+'39'!M23:N23+'39'!M24:N24+'40'!M10+'40'!M11+'40'!M12+'40'!M13+'40'!M14:N14+'40'!M15+'40'!M16+'40'!M17:N17+'40'!M18+'40'!M19+'40'!M20+'40'!M21+'40'!M22+'40'!M23:N23+'41'!M24:N24+'41'!M10+'41'!M11+'41'!M12+'41'!M13:N13+'41'!M14:N14</f>
        <v>2775.0080000000007</v>
      </c>
      <c r="N9" s="202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650</v>
      </c>
      <c r="C10" s="145" t="s">
        <v>468</v>
      </c>
      <c r="D10" s="146"/>
      <c r="E10" s="147" t="s">
        <v>467</v>
      </c>
      <c r="F10" s="148"/>
      <c r="G10" s="148"/>
      <c r="H10" s="149"/>
      <c r="I10" s="73">
        <v>796</v>
      </c>
      <c r="J10" s="82">
        <v>796</v>
      </c>
      <c r="K10" s="54">
        <v>1</v>
      </c>
      <c r="L10" s="66" t="s">
        <v>525</v>
      </c>
      <c r="M10" s="66">
        <v>12.87</v>
      </c>
      <c r="N10" s="70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651</v>
      </c>
      <c r="C11" s="145" t="s">
        <v>470</v>
      </c>
      <c r="D11" s="146"/>
      <c r="E11" s="147" t="s">
        <v>469</v>
      </c>
      <c r="F11" s="148"/>
      <c r="G11" s="148"/>
      <c r="H11" s="149"/>
      <c r="I11" s="73">
        <v>796</v>
      </c>
      <c r="J11" s="82"/>
      <c r="K11" s="54">
        <v>1</v>
      </c>
      <c r="L11" s="66" t="s">
        <v>525</v>
      </c>
      <c r="M11" s="66">
        <v>13.97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652</v>
      </c>
      <c r="C12" s="145" t="s">
        <v>480</v>
      </c>
      <c r="D12" s="146"/>
      <c r="E12" s="147" t="s">
        <v>479</v>
      </c>
      <c r="F12" s="156"/>
      <c r="G12" s="156"/>
      <c r="H12" s="157"/>
      <c r="I12" s="73">
        <v>796</v>
      </c>
      <c r="J12" s="82">
        <v>796</v>
      </c>
      <c r="K12" s="54">
        <v>1</v>
      </c>
      <c r="L12" s="66" t="s">
        <v>525</v>
      </c>
      <c r="M12" s="66">
        <v>16.170000000000002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653</v>
      </c>
      <c r="C13" s="145" t="s">
        <v>478</v>
      </c>
      <c r="D13" s="146"/>
      <c r="E13" s="147" t="s">
        <v>477</v>
      </c>
      <c r="F13" s="148"/>
      <c r="G13" s="148"/>
      <c r="H13" s="149"/>
      <c r="I13" s="73">
        <v>796</v>
      </c>
      <c r="J13" s="82"/>
      <c r="K13" s="54">
        <v>12</v>
      </c>
      <c r="L13" s="66">
        <v>9.1319999999999997</v>
      </c>
      <c r="M13" s="66">
        <f>K13*L13</f>
        <v>109.584</v>
      </c>
      <c r="N13" s="66">
        <v>11.5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654</v>
      </c>
      <c r="C14" s="145" t="s">
        <v>466</v>
      </c>
      <c r="D14" s="146"/>
      <c r="E14" s="147" t="s">
        <v>465</v>
      </c>
      <c r="F14" s="148"/>
      <c r="G14" s="148"/>
      <c r="H14" s="149"/>
      <c r="I14" s="42" t="s">
        <v>38</v>
      </c>
      <c r="J14" s="43"/>
      <c r="K14" s="54">
        <v>23</v>
      </c>
      <c r="L14" s="66">
        <v>9.6199999999999992</v>
      </c>
      <c r="M14" s="66">
        <f>K14*L14</f>
        <v>221.26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655</v>
      </c>
      <c r="C15" s="145" t="s">
        <v>500</v>
      </c>
      <c r="D15" s="146"/>
      <c r="E15" s="147" t="s">
        <v>499</v>
      </c>
      <c r="F15" s="148"/>
      <c r="G15" s="148"/>
      <c r="H15" s="149"/>
      <c r="I15" s="73">
        <v>796</v>
      </c>
      <c r="J15" s="82"/>
      <c r="K15" s="54">
        <v>4</v>
      </c>
      <c r="L15" s="66">
        <v>10.586</v>
      </c>
      <c r="M15" s="66">
        <f>K15*L15</f>
        <v>42.344000000000001</v>
      </c>
      <c r="N15" s="66">
        <v>1170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656</v>
      </c>
      <c r="C16" s="145" t="s">
        <v>514</v>
      </c>
      <c r="D16" s="146"/>
      <c r="E16" s="147" t="s">
        <v>513</v>
      </c>
      <c r="F16" s="156"/>
      <c r="G16" s="156"/>
      <c r="H16" s="157"/>
      <c r="I16" s="42" t="s">
        <v>38</v>
      </c>
      <c r="J16" s="43"/>
      <c r="K16" s="54">
        <v>1</v>
      </c>
      <c r="L16" s="66" t="s">
        <v>525</v>
      </c>
      <c r="M16" s="165">
        <v>11.07</v>
      </c>
      <c r="N16" s="1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657</v>
      </c>
      <c r="C17" s="158" t="s">
        <v>458</v>
      </c>
      <c r="D17" s="158"/>
      <c r="E17" s="147" t="s">
        <v>457</v>
      </c>
      <c r="F17" s="156"/>
      <c r="G17" s="156"/>
      <c r="H17" s="157"/>
      <c r="I17" s="42" t="s">
        <v>38</v>
      </c>
      <c r="J17" s="43"/>
      <c r="K17" s="54">
        <v>7</v>
      </c>
      <c r="L17" s="66">
        <v>12.523999999999999</v>
      </c>
      <c r="M17" s="173">
        <f>K17*L17</f>
        <v>87.667999999999992</v>
      </c>
      <c r="N17" s="173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658</v>
      </c>
      <c r="C18" s="145" t="s">
        <v>508</v>
      </c>
      <c r="D18" s="146"/>
      <c r="E18" s="147" t="s">
        <v>507</v>
      </c>
      <c r="F18" s="148"/>
      <c r="G18" s="148"/>
      <c r="H18" s="149"/>
      <c r="I18" s="73">
        <v>796</v>
      </c>
      <c r="J18" s="82"/>
      <c r="K18" s="54">
        <v>2</v>
      </c>
      <c r="L18" s="66">
        <v>11.715999999999999</v>
      </c>
      <c r="M18" s="66">
        <f>K18*L18</f>
        <v>23.431999999999999</v>
      </c>
      <c r="N18" s="92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659</v>
      </c>
      <c r="C19" s="145" t="s">
        <v>432</v>
      </c>
      <c r="D19" s="146"/>
      <c r="E19" s="147" t="s">
        <v>431</v>
      </c>
      <c r="F19" s="148"/>
      <c r="G19" s="148"/>
      <c r="H19" s="149"/>
      <c r="I19" s="73">
        <v>796</v>
      </c>
      <c r="J19" s="74"/>
      <c r="K19" s="54">
        <v>1</v>
      </c>
      <c r="L19" s="66" t="s">
        <v>525</v>
      </c>
      <c r="M19" s="80">
        <v>13.84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660</v>
      </c>
      <c r="C20" s="145" t="s">
        <v>496</v>
      </c>
      <c r="D20" s="146"/>
      <c r="E20" s="147" t="s">
        <v>495</v>
      </c>
      <c r="F20" s="148"/>
      <c r="G20" s="148"/>
      <c r="H20" s="149"/>
      <c r="I20" s="42" t="s">
        <v>38</v>
      </c>
      <c r="J20" s="43"/>
      <c r="K20" s="54">
        <v>1</v>
      </c>
      <c r="L20" s="66" t="s">
        <v>525</v>
      </c>
      <c r="M20" s="66">
        <v>14.51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661</v>
      </c>
      <c r="C21" s="145" t="s">
        <v>464</v>
      </c>
      <c r="D21" s="146"/>
      <c r="E21" s="147" t="s">
        <v>463</v>
      </c>
      <c r="F21" s="148"/>
      <c r="G21" s="148"/>
      <c r="H21" s="149"/>
      <c r="I21" s="42" t="s">
        <v>38</v>
      </c>
      <c r="J21" s="43"/>
      <c r="K21" s="54">
        <v>3</v>
      </c>
      <c r="L21" s="66">
        <v>23.27</v>
      </c>
      <c r="M21" s="66">
        <f>K21*L21</f>
        <v>69.81</v>
      </c>
      <c r="N21" s="66">
        <v>1176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662</v>
      </c>
      <c r="C22" s="145" t="s">
        <v>506</v>
      </c>
      <c r="D22" s="146"/>
      <c r="E22" s="147" t="s">
        <v>505</v>
      </c>
      <c r="F22" s="148"/>
      <c r="G22" s="148"/>
      <c r="H22" s="149"/>
      <c r="I22" s="42" t="s">
        <v>38</v>
      </c>
      <c r="J22" s="43"/>
      <c r="K22" s="54">
        <v>2</v>
      </c>
      <c r="L22" s="66">
        <v>23.93</v>
      </c>
      <c r="M22" s="66">
        <f>K22*L22</f>
        <v>47.86</v>
      </c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83">
        <v>663</v>
      </c>
      <c r="C23" s="203" t="s">
        <v>502</v>
      </c>
      <c r="D23" s="204"/>
      <c r="E23" s="205" t="s">
        <v>501</v>
      </c>
      <c r="F23" s="206"/>
      <c r="G23" s="206"/>
      <c r="H23" s="207"/>
      <c r="I23" s="84">
        <v>796</v>
      </c>
      <c r="J23" s="85"/>
      <c r="K23" s="86">
        <v>3</v>
      </c>
      <c r="L23" s="87">
        <v>24.61</v>
      </c>
      <c r="M23" s="165">
        <f>K23*L23</f>
        <v>73.83</v>
      </c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664</v>
      </c>
      <c r="C24" s="159" t="s">
        <v>492</v>
      </c>
      <c r="D24" s="160"/>
      <c r="E24" s="161" t="s">
        <v>491</v>
      </c>
      <c r="F24" s="177"/>
      <c r="G24" s="177"/>
      <c r="H24" s="178"/>
      <c r="I24" s="45" t="s">
        <v>38</v>
      </c>
      <c r="J24" s="93"/>
      <c r="K24" s="55">
        <v>8</v>
      </c>
      <c r="L24" s="79">
        <v>23.728000000000002</v>
      </c>
      <c r="M24" s="197">
        <f>K24*L24</f>
        <v>189.82400000000001</v>
      </c>
      <c r="N24" s="198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M10+M11+M12+M13+M14+M15+M16+M17+M18+M19+M20+M21+M22+M23+M24</f>
        <v>948.04200000000014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M16:N16"/>
    <mergeCell ref="M17:N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C12" sqref="C12:D1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/>
      <c r="C9" s="150"/>
      <c r="D9" s="150"/>
      <c r="E9" s="174"/>
      <c r="F9" s="175"/>
      <c r="G9" s="175"/>
      <c r="H9" s="176"/>
      <c r="I9" s="154"/>
      <c r="J9" s="154"/>
      <c r="K9" s="56"/>
      <c r="L9" s="65"/>
      <c r="M9" s="155"/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670</v>
      </c>
      <c r="C10" s="145" t="s">
        <v>498</v>
      </c>
      <c r="D10" s="146"/>
      <c r="E10" s="147" t="s">
        <v>497</v>
      </c>
      <c r="F10" s="156"/>
      <c r="G10" s="156"/>
      <c r="H10" s="157"/>
      <c r="I10" s="73">
        <v>796</v>
      </c>
      <c r="J10" s="82">
        <v>796</v>
      </c>
      <c r="K10" s="54">
        <v>2</v>
      </c>
      <c r="L10" s="66">
        <v>26.58</v>
      </c>
      <c r="M10" s="66">
        <f>K10*L10</f>
        <v>53.16</v>
      </c>
      <c r="N10" s="70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671</v>
      </c>
      <c r="C11" s="145" t="s">
        <v>518</v>
      </c>
      <c r="D11" s="146"/>
      <c r="E11" s="147" t="s">
        <v>517</v>
      </c>
      <c r="F11" s="148"/>
      <c r="G11" s="148"/>
      <c r="H11" s="149"/>
      <c r="I11" s="42" t="s">
        <v>38</v>
      </c>
      <c r="J11" s="43"/>
      <c r="K11" s="54">
        <v>1</v>
      </c>
      <c r="L11" s="66" t="s">
        <v>525</v>
      </c>
      <c r="M11" s="66">
        <v>27.16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672</v>
      </c>
      <c r="C12" s="145" t="s">
        <v>456</v>
      </c>
      <c r="D12" s="146"/>
      <c r="E12" s="147" t="s">
        <v>455</v>
      </c>
      <c r="F12" s="156"/>
      <c r="G12" s="156"/>
      <c r="H12" s="157"/>
      <c r="I12" s="42" t="s">
        <v>38</v>
      </c>
      <c r="J12" s="43"/>
      <c r="K12" s="54">
        <v>1</v>
      </c>
      <c r="L12" s="66" t="s">
        <v>525</v>
      </c>
      <c r="M12" s="165">
        <v>31.07</v>
      </c>
      <c r="N12" s="1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673</v>
      </c>
      <c r="C13" s="145" t="s">
        <v>516</v>
      </c>
      <c r="D13" s="146"/>
      <c r="E13" s="147" t="s">
        <v>515</v>
      </c>
      <c r="F13" s="148"/>
      <c r="G13" s="148"/>
      <c r="H13" s="149"/>
      <c r="I13" s="42" t="s">
        <v>38</v>
      </c>
      <c r="J13" s="43"/>
      <c r="K13" s="54">
        <v>3</v>
      </c>
      <c r="L13" s="66">
        <v>33.29</v>
      </c>
      <c r="M13" s="66">
        <v>99.87</v>
      </c>
      <c r="N13" s="66">
        <v>11.5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674</v>
      </c>
      <c r="C14" s="145" t="s">
        <v>488</v>
      </c>
      <c r="D14" s="146"/>
      <c r="E14" s="147" t="s">
        <v>487</v>
      </c>
      <c r="F14" s="148"/>
      <c r="G14" s="148"/>
      <c r="H14" s="149"/>
      <c r="I14" s="42" t="s">
        <v>38</v>
      </c>
      <c r="J14" s="43"/>
      <c r="K14" s="54">
        <v>1</v>
      </c>
      <c r="L14" s="66" t="s">
        <v>525</v>
      </c>
      <c r="M14" s="66">
        <v>17.100000000000001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675</v>
      </c>
      <c r="C15" s="145" t="s">
        <v>522</v>
      </c>
      <c r="D15" s="146"/>
      <c r="E15" s="147" t="s">
        <v>521</v>
      </c>
      <c r="F15" s="148"/>
      <c r="G15" s="148"/>
      <c r="H15" s="149"/>
      <c r="I15" s="42" t="s">
        <v>38</v>
      </c>
      <c r="J15" s="43"/>
      <c r="K15" s="54">
        <v>1</v>
      </c>
      <c r="L15" s="66" t="s">
        <v>525</v>
      </c>
      <c r="M15" s="66">
        <v>16.786999999999999</v>
      </c>
      <c r="N15" s="66">
        <v>1170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676</v>
      </c>
      <c r="C16" s="145" t="s">
        <v>434</v>
      </c>
      <c r="D16" s="146"/>
      <c r="E16" s="147" t="s">
        <v>433</v>
      </c>
      <c r="F16" s="148"/>
      <c r="G16" s="148"/>
      <c r="H16" s="149"/>
      <c r="I16" s="42">
        <v>796</v>
      </c>
      <c r="J16" s="43"/>
      <c r="K16" s="54">
        <v>1</v>
      </c>
      <c r="L16" s="66" t="s">
        <v>525</v>
      </c>
      <c r="M16" s="66">
        <v>19.11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677</v>
      </c>
      <c r="C17" s="145" t="s">
        <v>490</v>
      </c>
      <c r="D17" s="146"/>
      <c r="E17" s="147" t="s">
        <v>489</v>
      </c>
      <c r="F17" s="148"/>
      <c r="G17" s="148"/>
      <c r="H17" s="149"/>
      <c r="I17" s="42" t="s">
        <v>38</v>
      </c>
      <c r="J17" s="43"/>
      <c r="K17" s="54">
        <v>2</v>
      </c>
      <c r="L17" s="66">
        <v>20.46</v>
      </c>
      <c r="M17" s="66">
        <f>K17*L17</f>
        <v>40.92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678</v>
      </c>
      <c r="C18" s="145" t="s">
        <v>440</v>
      </c>
      <c r="D18" s="146"/>
      <c r="E18" s="147" t="s">
        <v>439</v>
      </c>
      <c r="F18" s="148"/>
      <c r="G18" s="148"/>
      <c r="H18" s="149"/>
      <c r="I18" s="42">
        <v>796</v>
      </c>
      <c r="J18" s="43">
        <v>796</v>
      </c>
      <c r="K18" s="54">
        <v>3</v>
      </c>
      <c r="L18" s="66">
        <v>23.15</v>
      </c>
      <c r="M18" s="66">
        <f>K18*L18</f>
        <v>69.449999999999989</v>
      </c>
      <c r="N18" s="66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679</v>
      </c>
      <c r="C19" s="145" t="s">
        <v>474</v>
      </c>
      <c r="D19" s="146"/>
      <c r="E19" s="147" t="s">
        <v>473</v>
      </c>
      <c r="F19" s="148"/>
      <c r="G19" s="148"/>
      <c r="H19" s="149"/>
      <c r="I19" s="42" t="s">
        <v>38</v>
      </c>
      <c r="J19" s="43"/>
      <c r="K19" s="54">
        <v>1</v>
      </c>
      <c r="L19" s="66" t="s">
        <v>525</v>
      </c>
      <c r="M19" s="66">
        <v>23.83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680</v>
      </c>
      <c r="C20" s="145" t="s">
        <v>472</v>
      </c>
      <c r="D20" s="146"/>
      <c r="E20" s="147" t="s">
        <v>471</v>
      </c>
      <c r="F20" s="148"/>
      <c r="G20" s="148"/>
      <c r="H20" s="149"/>
      <c r="I20" s="42" t="s">
        <v>38</v>
      </c>
      <c r="J20" s="43"/>
      <c r="K20" s="54">
        <v>1</v>
      </c>
      <c r="L20" s="66" t="s">
        <v>525</v>
      </c>
      <c r="M20" s="66">
        <v>25.17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681</v>
      </c>
      <c r="C21" s="145" t="s">
        <v>520</v>
      </c>
      <c r="D21" s="146"/>
      <c r="E21" s="147" t="s">
        <v>519</v>
      </c>
      <c r="F21" s="156"/>
      <c r="G21" s="156"/>
      <c r="H21" s="157"/>
      <c r="I21" s="73">
        <v>796</v>
      </c>
      <c r="J21" s="82">
        <v>796</v>
      </c>
      <c r="K21" s="54">
        <v>1</v>
      </c>
      <c r="L21" s="66" t="s">
        <v>525</v>
      </c>
      <c r="M21" s="66">
        <v>25.85</v>
      </c>
      <c r="N21" s="66">
        <v>1176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88">
        <v>682</v>
      </c>
      <c r="C22" s="191" t="s">
        <v>446</v>
      </c>
      <c r="D22" s="192"/>
      <c r="E22" s="170" t="s">
        <v>445</v>
      </c>
      <c r="F22" s="193"/>
      <c r="G22" s="193"/>
      <c r="H22" s="194"/>
      <c r="I22" s="89" t="s">
        <v>38</v>
      </c>
      <c r="J22" s="90"/>
      <c r="K22" s="91">
        <v>6</v>
      </c>
      <c r="L22" s="92">
        <v>28.54</v>
      </c>
      <c r="M22" s="92">
        <f>K22*L22</f>
        <v>171.24</v>
      </c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683</v>
      </c>
      <c r="C23" s="145" t="s">
        <v>524</v>
      </c>
      <c r="D23" s="146"/>
      <c r="E23" s="147" t="s">
        <v>523</v>
      </c>
      <c r="F23" s="148"/>
      <c r="G23" s="148"/>
      <c r="H23" s="149"/>
      <c r="I23" s="42" t="s">
        <v>38</v>
      </c>
      <c r="J23" s="43"/>
      <c r="K23" s="54">
        <v>1</v>
      </c>
      <c r="L23" s="66" t="s">
        <v>525</v>
      </c>
      <c r="M23" s="165">
        <v>30.515000000000001</v>
      </c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>
        <v>684</v>
      </c>
      <c r="C24" s="159" t="s">
        <v>438</v>
      </c>
      <c r="D24" s="160"/>
      <c r="E24" s="161" t="s">
        <v>437</v>
      </c>
      <c r="F24" s="162"/>
      <c r="G24" s="162"/>
      <c r="H24" s="163"/>
      <c r="I24" s="45" t="s">
        <v>38</v>
      </c>
      <c r="J24" s="93"/>
      <c r="K24" s="55">
        <v>4</v>
      </c>
      <c r="L24" s="79">
        <v>27.248000000000001</v>
      </c>
      <c r="M24" s="179">
        <f>K24*L24</f>
        <v>108.992</v>
      </c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M10+M11+M12+M13+M14+M15+M16+M17+M18+M19+M20+M21+M22+M23+M24</f>
        <v>760.22400000000005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M12:N12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R22" sqref="R2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/>
      <c r="C9" s="150"/>
      <c r="D9" s="150"/>
      <c r="E9" s="174"/>
      <c r="F9" s="175"/>
      <c r="G9" s="175"/>
      <c r="H9" s="176"/>
      <c r="I9" s="154"/>
      <c r="J9" s="154"/>
      <c r="K9" s="56"/>
      <c r="L9" s="65"/>
      <c r="M9" s="155"/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23</v>
      </c>
      <c r="C10" s="145"/>
      <c r="D10" s="146"/>
      <c r="E10" s="147" t="s">
        <v>540</v>
      </c>
      <c r="F10" s="148"/>
      <c r="G10" s="148"/>
      <c r="H10" s="149"/>
      <c r="I10" s="42">
        <v>796</v>
      </c>
      <c r="J10" s="43"/>
      <c r="K10" s="54">
        <v>1</v>
      </c>
      <c r="L10" s="66" t="s">
        <v>525</v>
      </c>
      <c r="M10" s="66">
        <v>8.2100000000000009</v>
      </c>
      <c r="N10" s="66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24</v>
      </c>
      <c r="C11" s="145"/>
      <c r="D11" s="146"/>
      <c r="E11" s="147" t="s">
        <v>542</v>
      </c>
      <c r="F11" s="148"/>
      <c r="G11" s="148"/>
      <c r="H11" s="149"/>
      <c r="I11" s="42" t="s">
        <v>38</v>
      </c>
      <c r="J11" s="43"/>
      <c r="K11" s="54">
        <v>1</v>
      </c>
      <c r="L11" s="66" t="s">
        <v>525</v>
      </c>
      <c r="M11" s="66">
        <v>8.52</v>
      </c>
      <c r="N11" s="66">
        <v>850</v>
      </c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25</v>
      </c>
      <c r="C12" s="145"/>
      <c r="D12" s="146"/>
      <c r="E12" s="147" t="s">
        <v>542</v>
      </c>
      <c r="F12" s="148"/>
      <c r="G12" s="148"/>
      <c r="H12" s="149"/>
      <c r="I12" s="42" t="s">
        <v>38</v>
      </c>
      <c r="J12" s="43"/>
      <c r="K12" s="54">
        <v>1</v>
      </c>
      <c r="L12" s="66" t="s">
        <v>525</v>
      </c>
      <c r="M12" s="66">
        <v>8.52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 t="s">
        <v>583</v>
      </c>
      <c r="C13" s="145"/>
      <c r="D13" s="146"/>
      <c r="E13" s="147" t="s">
        <v>543</v>
      </c>
      <c r="F13" s="148"/>
      <c r="G13" s="148"/>
      <c r="H13" s="149"/>
      <c r="I13" s="42" t="s">
        <v>38</v>
      </c>
      <c r="J13" s="43"/>
      <c r="K13" s="54">
        <v>1</v>
      </c>
      <c r="L13" s="66" t="s">
        <v>525</v>
      </c>
      <c r="M13" s="66">
        <v>8.76</v>
      </c>
      <c r="N13" s="66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26</v>
      </c>
      <c r="C14" s="145"/>
      <c r="D14" s="146"/>
      <c r="E14" s="147" t="s">
        <v>543</v>
      </c>
      <c r="F14" s="148"/>
      <c r="G14" s="148"/>
      <c r="H14" s="149"/>
      <c r="I14" s="42" t="s">
        <v>38</v>
      </c>
      <c r="J14" s="43"/>
      <c r="K14" s="54">
        <v>2</v>
      </c>
      <c r="L14" s="66">
        <v>8.84</v>
      </c>
      <c r="M14" s="66">
        <v>17.68</v>
      </c>
      <c r="N14" s="66">
        <v>1176</v>
      </c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27</v>
      </c>
      <c r="C15" s="145"/>
      <c r="D15" s="146"/>
      <c r="E15" s="147" t="s">
        <v>544</v>
      </c>
      <c r="F15" s="148"/>
      <c r="G15" s="148"/>
      <c r="H15" s="149"/>
      <c r="I15" s="42" t="s">
        <v>38</v>
      </c>
      <c r="J15" s="43"/>
      <c r="K15" s="54">
        <v>1</v>
      </c>
      <c r="L15" s="66" t="s">
        <v>525</v>
      </c>
      <c r="M15" s="80">
        <v>8.89</v>
      </c>
      <c r="N15" s="81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28</v>
      </c>
      <c r="C16" s="145"/>
      <c r="D16" s="146"/>
      <c r="E16" s="147" t="s">
        <v>545</v>
      </c>
      <c r="F16" s="156"/>
      <c r="G16" s="156"/>
      <c r="H16" s="157"/>
      <c r="I16" s="42" t="s">
        <v>38</v>
      </c>
      <c r="J16" s="43"/>
      <c r="K16" s="54">
        <v>1</v>
      </c>
      <c r="L16" s="66" t="s">
        <v>525</v>
      </c>
      <c r="M16" s="165">
        <v>9.7799999999999994</v>
      </c>
      <c r="N16" s="1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29</v>
      </c>
      <c r="C17" s="158"/>
      <c r="D17" s="158"/>
      <c r="E17" s="147" t="s">
        <v>546</v>
      </c>
      <c r="F17" s="156"/>
      <c r="G17" s="156"/>
      <c r="H17" s="157"/>
      <c r="I17" s="42" t="s">
        <v>38</v>
      </c>
      <c r="J17" s="43"/>
      <c r="K17" s="54">
        <v>1</v>
      </c>
      <c r="L17" s="66" t="s">
        <v>525</v>
      </c>
      <c r="M17" s="173">
        <v>10.06</v>
      </c>
      <c r="N17" s="173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88">
        <v>30</v>
      </c>
      <c r="C18" s="169"/>
      <c r="D18" s="169"/>
      <c r="E18" s="170" t="s">
        <v>547</v>
      </c>
      <c r="F18" s="171"/>
      <c r="G18" s="171"/>
      <c r="H18" s="172"/>
      <c r="I18" s="167">
        <v>796</v>
      </c>
      <c r="J18" s="167"/>
      <c r="K18" s="91">
        <v>2</v>
      </c>
      <c r="L18" s="92">
        <v>6.37</v>
      </c>
      <c r="M18" s="168">
        <v>12.74</v>
      </c>
      <c r="N18" s="168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31</v>
      </c>
      <c r="C19" s="145"/>
      <c r="D19" s="146"/>
      <c r="E19" s="147" t="s">
        <v>548</v>
      </c>
      <c r="F19" s="148"/>
      <c r="G19" s="148"/>
      <c r="H19" s="149"/>
      <c r="I19" s="73">
        <v>796</v>
      </c>
      <c r="J19" s="74"/>
      <c r="K19" s="54">
        <v>3</v>
      </c>
      <c r="L19" s="66">
        <v>7.56</v>
      </c>
      <c r="M19" s="80">
        <v>22.67</v>
      </c>
      <c r="N19" s="81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32</v>
      </c>
      <c r="C20" s="145"/>
      <c r="D20" s="146"/>
      <c r="E20" s="147" t="s">
        <v>533</v>
      </c>
      <c r="F20" s="148"/>
      <c r="G20" s="148"/>
      <c r="H20" s="149"/>
      <c r="I20" s="73">
        <v>796</v>
      </c>
      <c r="J20" s="82"/>
      <c r="K20" s="54">
        <v>1</v>
      </c>
      <c r="L20" s="66" t="s">
        <v>525</v>
      </c>
      <c r="M20" s="66">
        <v>6.05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111">
        <v>33</v>
      </c>
      <c r="C21" s="145"/>
      <c r="D21" s="146"/>
      <c r="E21" s="147" t="s">
        <v>533</v>
      </c>
      <c r="F21" s="148"/>
      <c r="G21" s="148"/>
      <c r="H21" s="149"/>
      <c r="I21" s="109">
        <v>796</v>
      </c>
      <c r="J21" s="82"/>
      <c r="K21" s="54">
        <v>1</v>
      </c>
      <c r="L21" s="113" t="s">
        <v>525</v>
      </c>
      <c r="M21" s="113">
        <v>5.92</v>
      </c>
      <c r="N21" s="66">
        <f>SUM(N10:N20)</f>
        <v>2026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/>
      <c r="C22" s="145"/>
      <c r="D22" s="146"/>
      <c r="E22" s="147"/>
      <c r="F22" s="156"/>
      <c r="G22" s="156"/>
      <c r="H22" s="157"/>
      <c r="I22" s="73"/>
      <c r="J22" s="82"/>
      <c r="K22" s="54"/>
      <c r="L22" s="66"/>
      <c r="M22" s="66"/>
      <c r="N22" s="66">
        <v>11.5</v>
      </c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/>
      <c r="C23" s="145"/>
      <c r="D23" s="146"/>
      <c r="E23" s="147"/>
      <c r="F23" s="148"/>
      <c r="G23" s="148"/>
      <c r="H23" s="149"/>
      <c r="I23" s="73"/>
      <c r="J23" s="82"/>
      <c r="K23" s="54"/>
      <c r="L23" s="66"/>
      <c r="M23" s="66"/>
      <c r="N23" s="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/>
      <c r="C24" s="159"/>
      <c r="D24" s="160"/>
      <c r="E24" s="161"/>
      <c r="F24" s="162"/>
      <c r="G24" s="162"/>
      <c r="H24" s="163"/>
      <c r="I24" s="94"/>
      <c r="J24" s="96"/>
      <c r="K24" s="55"/>
      <c r="L24" s="79"/>
      <c r="M24" s="79"/>
      <c r="N24" s="66">
        <v>1170</v>
      </c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M9+M10+M11+M12+M13+M14+M15+M16+M17+M18+M19+M20+M21+M22+M23+M24</f>
        <v>127.8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M16:N16"/>
    <mergeCell ref="M17:N17"/>
    <mergeCell ref="C18:D18"/>
    <mergeCell ref="E18:H18"/>
    <mergeCell ref="P18:Q18"/>
    <mergeCell ref="C19:D19"/>
    <mergeCell ref="E19:H19"/>
    <mergeCell ref="P19:Q19"/>
    <mergeCell ref="I18:J18"/>
    <mergeCell ref="M18:N18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R20" sqref="R2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/>
      <c r="C9" s="150"/>
      <c r="D9" s="150"/>
      <c r="E9" s="174"/>
      <c r="F9" s="175"/>
      <c r="G9" s="175"/>
      <c r="H9" s="176"/>
      <c r="I9" s="154"/>
      <c r="J9" s="154"/>
      <c r="K9" s="56"/>
      <c r="L9" s="65"/>
      <c r="M9" s="155"/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685</v>
      </c>
      <c r="C10" s="145" t="s">
        <v>512</v>
      </c>
      <c r="D10" s="146"/>
      <c r="E10" s="147" t="s">
        <v>511</v>
      </c>
      <c r="F10" s="148"/>
      <c r="G10" s="148"/>
      <c r="H10" s="149"/>
      <c r="I10" s="42" t="s">
        <v>38</v>
      </c>
      <c r="J10" s="43"/>
      <c r="K10" s="54">
        <v>1</v>
      </c>
      <c r="L10" s="66" t="s">
        <v>525</v>
      </c>
      <c r="M10" s="66">
        <v>34.997</v>
      </c>
      <c r="N10" s="70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686</v>
      </c>
      <c r="C11" s="145" t="s">
        <v>504</v>
      </c>
      <c r="D11" s="146"/>
      <c r="E11" s="147" t="s">
        <v>503</v>
      </c>
      <c r="F11" s="148"/>
      <c r="G11" s="148"/>
      <c r="H11" s="149"/>
      <c r="I11" s="42" t="s">
        <v>38</v>
      </c>
      <c r="J11" s="43"/>
      <c r="K11" s="54">
        <v>1</v>
      </c>
      <c r="L11" s="66" t="s">
        <v>525</v>
      </c>
      <c r="M11" s="66">
        <v>37.58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687</v>
      </c>
      <c r="C12" s="145" t="s">
        <v>454</v>
      </c>
      <c r="D12" s="146"/>
      <c r="E12" s="147" t="s">
        <v>453</v>
      </c>
      <c r="F12" s="148"/>
      <c r="G12" s="148"/>
      <c r="H12" s="149"/>
      <c r="I12" s="42" t="s">
        <v>38</v>
      </c>
      <c r="J12" s="43"/>
      <c r="K12" s="54">
        <v>4</v>
      </c>
      <c r="L12" s="66">
        <v>32.99</v>
      </c>
      <c r="M12" s="80">
        <v>131.97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688</v>
      </c>
      <c r="C13" s="145" t="s">
        <v>486</v>
      </c>
      <c r="D13" s="146"/>
      <c r="E13" s="147" t="s">
        <v>485</v>
      </c>
      <c r="F13" s="148"/>
      <c r="G13" s="148"/>
      <c r="H13" s="149"/>
      <c r="I13" s="73">
        <v>796</v>
      </c>
      <c r="J13" s="82"/>
      <c r="K13" s="54">
        <v>1</v>
      </c>
      <c r="L13" s="66" t="s">
        <v>525</v>
      </c>
      <c r="M13" s="66">
        <v>36.07</v>
      </c>
      <c r="N13" s="66">
        <v>11.5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689</v>
      </c>
      <c r="C14" s="145" t="s">
        <v>452</v>
      </c>
      <c r="D14" s="146"/>
      <c r="E14" s="147" t="s">
        <v>451</v>
      </c>
      <c r="F14" s="148"/>
      <c r="G14" s="148"/>
      <c r="H14" s="149"/>
      <c r="I14" s="73">
        <v>796</v>
      </c>
      <c r="J14" s="43"/>
      <c r="K14" s="54">
        <v>3</v>
      </c>
      <c r="L14" s="66">
        <v>44.468000000000004</v>
      </c>
      <c r="M14" s="165">
        <f>K14*L14</f>
        <v>133.404</v>
      </c>
      <c r="N14" s="1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690</v>
      </c>
      <c r="C15" s="145" t="s">
        <v>484</v>
      </c>
      <c r="D15" s="146"/>
      <c r="E15" s="147" t="s">
        <v>483</v>
      </c>
      <c r="F15" s="148"/>
      <c r="G15" s="148"/>
      <c r="H15" s="149"/>
      <c r="I15" s="42" t="s">
        <v>38</v>
      </c>
      <c r="J15" s="43"/>
      <c r="K15" s="54">
        <v>2</v>
      </c>
      <c r="L15" s="66">
        <v>57.383000000000003</v>
      </c>
      <c r="M15" s="66">
        <f>K15*L15</f>
        <v>114.76600000000001</v>
      </c>
      <c r="N15" s="81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691</v>
      </c>
      <c r="C16" s="145" t="s">
        <v>482</v>
      </c>
      <c r="D16" s="146"/>
      <c r="E16" s="147" t="s">
        <v>481</v>
      </c>
      <c r="F16" s="148"/>
      <c r="G16" s="148"/>
      <c r="H16" s="149"/>
      <c r="I16" s="73">
        <v>796</v>
      </c>
      <c r="J16" s="82">
        <v>796</v>
      </c>
      <c r="K16" s="54">
        <v>1</v>
      </c>
      <c r="L16" s="66" t="s">
        <v>525</v>
      </c>
      <c r="M16" s="66">
        <v>59.966000000000001</v>
      </c>
      <c r="N16" s="87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692</v>
      </c>
      <c r="C17" s="158" t="s">
        <v>444</v>
      </c>
      <c r="D17" s="158"/>
      <c r="E17" s="147" t="s">
        <v>443</v>
      </c>
      <c r="F17" s="156"/>
      <c r="G17" s="156"/>
      <c r="H17" s="157"/>
      <c r="I17" s="208">
        <v>796</v>
      </c>
      <c r="J17" s="208"/>
      <c r="K17" s="54">
        <v>2</v>
      </c>
      <c r="L17" s="66">
        <v>34.595999999999997</v>
      </c>
      <c r="M17" s="173">
        <f>K17*L17</f>
        <v>69.191999999999993</v>
      </c>
      <c r="N17" s="173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693</v>
      </c>
      <c r="C18" s="145" t="s">
        <v>448</v>
      </c>
      <c r="D18" s="146"/>
      <c r="E18" s="147" t="s">
        <v>447</v>
      </c>
      <c r="F18" s="148"/>
      <c r="G18" s="148"/>
      <c r="H18" s="149"/>
      <c r="I18" s="42" t="s">
        <v>38</v>
      </c>
      <c r="J18" s="43"/>
      <c r="K18" s="54">
        <v>1</v>
      </c>
      <c r="L18" s="66" t="s">
        <v>525</v>
      </c>
      <c r="M18" s="66">
        <v>35.942</v>
      </c>
      <c r="N18" s="66">
        <v>11.5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694</v>
      </c>
      <c r="C19" s="145" t="s">
        <v>600</v>
      </c>
      <c r="D19" s="146"/>
      <c r="E19" s="147" t="s">
        <v>601</v>
      </c>
      <c r="F19" s="148"/>
      <c r="G19" s="148"/>
      <c r="H19" s="149"/>
      <c r="I19" s="42" t="s">
        <v>38</v>
      </c>
      <c r="J19" s="43"/>
      <c r="K19" s="54">
        <v>1</v>
      </c>
      <c r="L19" s="66" t="s">
        <v>525</v>
      </c>
      <c r="M19" s="66">
        <v>24.5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695</v>
      </c>
      <c r="C20" s="145" t="s">
        <v>450</v>
      </c>
      <c r="D20" s="146"/>
      <c r="E20" s="147" t="s">
        <v>449</v>
      </c>
      <c r="F20" s="148"/>
      <c r="G20" s="148"/>
      <c r="H20" s="149"/>
      <c r="I20" s="42" t="s">
        <v>38</v>
      </c>
      <c r="J20" s="43"/>
      <c r="K20" s="54">
        <v>1</v>
      </c>
      <c r="L20" s="66" t="s">
        <v>525</v>
      </c>
      <c r="M20" s="66">
        <v>38.630000000000003</v>
      </c>
      <c r="N20" s="66">
        <v>1170</v>
      </c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696</v>
      </c>
      <c r="C21" s="145" t="s">
        <v>442</v>
      </c>
      <c r="D21" s="146"/>
      <c r="E21" s="147" t="s">
        <v>441</v>
      </c>
      <c r="F21" s="148"/>
      <c r="G21" s="148"/>
      <c r="H21" s="149"/>
      <c r="I21" s="42" t="s">
        <v>38</v>
      </c>
      <c r="J21" s="43"/>
      <c r="K21" s="54">
        <v>1</v>
      </c>
      <c r="L21" s="66" t="s">
        <v>525</v>
      </c>
      <c r="M21" s="66">
        <v>39.979999999999997</v>
      </c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697</v>
      </c>
      <c r="C22" s="145" t="s">
        <v>510</v>
      </c>
      <c r="D22" s="146"/>
      <c r="E22" s="147" t="s">
        <v>509</v>
      </c>
      <c r="F22" s="148"/>
      <c r="G22" s="148"/>
      <c r="H22" s="149"/>
      <c r="I22" s="42" t="s">
        <v>38</v>
      </c>
      <c r="J22" s="43"/>
      <c r="K22" s="54">
        <v>1</v>
      </c>
      <c r="L22" s="66" t="s">
        <v>525</v>
      </c>
      <c r="M22" s="66">
        <v>62.86</v>
      </c>
      <c r="N22" s="66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>
        <v>698</v>
      </c>
      <c r="C23" s="145" t="s">
        <v>476</v>
      </c>
      <c r="D23" s="146"/>
      <c r="E23" s="147" t="s">
        <v>475</v>
      </c>
      <c r="F23" s="156"/>
      <c r="G23" s="156"/>
      <c r="H23" s="157"/>
      <c r="I23" s="42" t="s">
        <v>38</v>
      </c>
      <c r="J23" s="43"/>
      <c r="K23" s="54">
        <v>1</v>
      </c>
      <c r="L23" s="66" t="s">
        <v>525</v>
      </c>
      <c r="M23" s="165">
        <v>44.813000000000002</v>
      </c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78">
        <v>699</v>
      </c>
      <c r="C24" s="159" t="s">
        <v>494</v>
      </c>
      <c r="D24" s="160"/>
      <c r="E24" s="161" t="s">
        <v>493</v>
      </c>
      <c r="F24" s="162"/>
      <c r="G24" s="162"/>
      <c r="H24" s="163"/>
      <c r="I24" s="94">
        <v>796</v>
      </c>
      <c r="J24" s="95"/>
      <c r="K24" s="55">
        <v>1</v>
      </c>
      <c r="L24" s="79" t="s">
        <v>525</v>
      </c>
      <c r="M24" s="79">
        <v>75.81</v>
      </c>
      <c r="N24" s="66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M10+M11+M12+M13+M14+M15+M16+M17+M18+M19+M20+M21+M22+M23+M24</f>
        <v>940.48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M14:N14"/>
    <mergeCell ref="C16:D16"/>
    <mergeCell ref="E16:H16"/>
    <mergeCell ref="P16:Q16"/>
    <mergeCell ref="C17:D17"/>
    <mergeCell ref="E17:H17"/>
    <mergeCell ref="P17:Q17"/>
    <mergeCell ref="I17:J17"/>
    <mergeCell ref="M17:N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R20" sqref="R2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/>
      <c r="C9" s="150"/>
      <c r="D9" s="150"/>
      <c r="E9" s="174"/>
      <c r="F9" s="175"/>
      <c r="G9" s="175"/>
      <c r="H9" s="176"/>
      <c r="I9" s="154"/>
      <c r="J9" s="154"/>
      <c r="K9" s="56"/>
      <c r="L9" s="65"/>
      <c r="M9" s="155"/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700</v>
      </c>
      <c r="C10" s="145" t="s">
        <v>436</v>
      </c>
      <c r="D10" s="146"/>
      <c r="E10" s="147" t="s">
        <v>435</v>
      </c>
      <c r="F10" s="148"/>
      <c r="G10" s="148"/>
      <c r="H10" s="149"/>
      <c r="I10" s="42" t="s">
        <v>38</v>
      </c>
      <c r="J10" s="43"/>
      <c r="K10" s="54">
        <v>1</v>
      </c>
      <c r="L10" s="66" t="s">
        <v>525</v>
      </c>
      <c r="M10" s="66">
        <v>56.131999999999998</v>
      </c>
      <c r="N10" s="66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701</v>
      </c>
      <c r="C11" s="145" t="s">
        <v>460</v>
      </c>
      <c r="D11" s="146"/>
      <c r="E11" s="147" t="s">
        <v>459</v>
      </c>
      <c r="F11" s="148"/>
      <c r="G11" s="148"/>
      <c r="H11" s="149"/>
      <c r="I11" s="42">
        <v>796</v>
      </c>
      <c r="J11" s="43"/>
      <c r="K11" s="54">
        <v>1</v>
      </c>
      <c r="L11" s="66" t="s">
        <v>525</v>
      </c>
      <c r="M11" s="66">
        <v>13.78</v>
      </c>
      <c r="N11" s="66">
        <v>1176</v>
      </c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702</v>
      </c>
      <c r="C12" s="145" t="s">
        <v>462</v>
      </c>
      <c r="D12" s="146"/>
      <c r="E12" s="147" t="s">
        <v>461</v>
      </c>
      <c r="F12" s="148"/>
      <c r="G12" s="148"/>
      <c r="H12" s="149"/>
      <c r="I12" s="73">
        <v>796</v>
      </c>
      <c r="J12" s="82"/>
      <c r="K12" s="54">
        <v>1</v>
      </c>
      <c r="L12" s="66" t="s">
        <v>525</v>
      </c>
      <c r="M12" s="66">
        <v>40.08</v>
      </c>
      <c r="N12" s="81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703</v>
      </c>
      <c r="C13" s="145" t="s">
        <v>599</v>
      </c>
      <c r="D13" s="146"/>
      <c r="E13" s="147" t="s">
        <v>598</v>
      </c>
      <c r="F13" s="148"/>
      <c r="G13" s="148"/>
      <c r="H13" s="149"/>
      <c r="I13" s="73">
        <v>796</v>
      </c>
      <c r="J13" s="43"/>
      <c r="K13" s="54">
        <v>2</v>
      </c>
      <c r="L13" s="66">
        <v>37.1</v>
      </c>
      <c r="M13" s="165">
        <f>K13*L13</f>
        <v>74.2</v>
      </c>
      <c r="N13" s="166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704</v>
      </c>
      <c r="C14" s="145" t="s">
        <v>580</v>
      </c>
      <c r="D14" s="146"/>
      <c r="E14" s="147" t="s">
        <v>579</v>
      </c>
      <c r="F14" s="148"/>
      <c r="G14" s="148"/>
      <c r="H14" s="149"/>
      <c r="I14" s="73">
        <v>796</v>
      </c>
      <c r="J14" s="43"/>
      <c r="K14" s="54">
        <v>4</v>
      </c>
      <c r="L14" s="66">
        <v>4.47</v>
      </c>
      <c r="M14" s="173">
        <v>17.88</v>
      </c>
      <c r="N14" s="173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88"/>
      <c r="C15" s="191"/>
      <c r="D15" s="192"/>
      <c r="E15" s="170"/>
      <c r="F15" s="193"/>
      <c r="G15" s="193"/>
      <c r="H15" s="194"/>
      <c r="I15" s="89"/>
      <c r="J15" s="90"/>
      <c r="K15" s="91"/>
      <c r="L15" s="92"/>
      <c r="M15" s="92"/>
      <c r="N15" s="92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/>
      <c r="C16" s="145"/>
      <c r="D16" s="146"/>
      <c r="E16" s="147"/>
      <c r="F16" s="148"/>
      <c r="G16" s="148"/>
      <c r="H16" s="149"/>
      <c r="I16" s="42"/>
      <c r="J16" s="43"/>
      <c r="K16" s="54"/>
      <c r="L16" s="66"/>
      <c r="M16" s="66"/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/>
      <c r="C17" s="145"/>
      <c r="D17" s="146"/>
      <c r="E17" s="147"/>
      <c r="F17" s="148"/>
      <c r="G17" s="148"/>
      <c r="H17" s="149"/>
      <c r="I17" s="42"/>
      <c r="J17" s="43"/>
      <c r="K17" s="54"/>
      <c r="L17" s="66"/>
      <c r="M17" s="66"/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/>
      <c r="C18" s="145"/>
      <c r="D18" s="146"/>
      <c r="E18" s="147"/>
      <c r="F18" s="156"/>
      <c r="G18" s="156"/>
      <c r="H18" s="157"/>
      <c r="I18" s="42"/>
      <c r="J18" s="43"/>
      <c r="K18" s="54"/>
      <c r="L18" s="66"/>
      <c r="M18" s="165"/>
      <c r="N18" s="166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/>
      <c r="C19" s="145"/>
      <c r="D19" s="146"/>
      <c r="E19" s="147"/>
      <c r="F19" s="148"/>
      <c r="G19" s="148"/>
      <c r="H19" s="149"/>
      <c r="I19" s="73"/>
      <c r="J19" s="74"/>
      <c r="K19" s="54"/>
      <c r="L19" s="66"/>
      <c r="M19" s="80"/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/>
      <c r="C20" s="145"/>
      <c r="D20" s="146"/>
      <c r="E20" s="147"/>
      <c r="F20" s="148"/>
      <c r="G20" s="148"/>
      <c r="H20" s="149"/>
      <c r="I20" s="42"/>
      <c r="J20" s="43"/>
      <c r="K20" s="54"/>
      <c r="L20" s="66"/>
      <c r="M20" s="66"/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/>
      <c r="C21" s="145"/>
      <c r="D21" s="146"/>
      <c r="E21" s="147"/>
      <c r="F21" s="148"/>
      <c r="G21" s="148"/>
      <c r="H21" s="149"/>
      <c r="I21" s="42"/>
      <c r="J21" s="43"/>
      <c r="K21" s="54"/>
      <c r="L21" s="66"/>
      <c r="M21" s="66"/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/>
      <c r="C22" s="145"/>
      <c r="D22" s="146"/>
      <c r="E22" s="147"/>
      <c r="F22" s="148"/>
      <c r="G22" s="148"/>
      <c r="H22" s="149"/>
      <c r="I22" s="73"/>
      <c r="J22" s="82"/>
      <c r="K22" s="54"/>
      <c r="L22" s="66"/>
      <c r="M22" s="66"/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77"/>
      <c r="C23" s="145"/>
      <c r="D23" s="146"/>
      <c r="E23" s="147"/>
      <c r="F23" s="148"/>
      <c r="G23" s="148"/>
      <c r="H23" s="149"/>
      <c r="I23" s="73"/>
      <c r="J23" s="43"/>
      <c r="K23" s="54"/>
      <c r="L23" s="66"/>
      <c r="M23" s="165"/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/>
      <c r="C24" s="164"/>
      <c r="D24" s="164"/>
      <c r="E24" s="164"/>
      <c r="F24" s="164"/>
      <c r="G24" s="164"/>
      <c r="H24" s="164"/>
      <c r="I24" s="45"/>
      <c r="J24" s="43"/>
      <c r="K24" s="55"/>
      <c r="L24" s="66"/>
      <c r="M24" s="179"/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M10+M11+M12+M13+M14</f>
        <v>202.072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0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M13:N13"/>
    <mergeCell ref="C14:D14"/>
    <mergeCell ref="E14:H14"/>
    <mergeCell ref="P14:Q14"/>
    <mergeCell ref="C15:D15"/>
    <mergeCell ref="E15:H15"/>
    <mergeCell ref="P15:Q15"/>
    <mergeCell ref="M14:N14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M18:N18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9" sqref="M9:N9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/>
      <c r="C9" s="150"/>
      <c r="D9" s="150"/>
      <c r="E9" s="147" t="s">
        <v>549</v>
      </c>
      <c r="F9" s="148"/>
      <c r="G9" s="148"/>
      <c r="H9" s="149"/>
      <c r="I9" s="73">
        <v>166</v>
      </c>
      <c r="J9" s="74"/>
      <c r="K9" s="54" t="s">
        <v>525</v>
      </c>
      <c r="L9" s="66" t="s">
        <v>525</v>
      </c>
      <c r="M9" s="180">
        <f>M12+M13+M14+M15+M16+M17+M18+M19+M20+M21+M22+M23+M24+'6'!M30+'7'!M31+'8'!M31</f>
        <v>1305.5900000000001</v>
      </c>
      <c r="N9" s="180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62"/>
      <c r="C10" s="145"/>
      <c r="D10" s="146"/>
      <c r="E10" s="147" t="s">
        <v>550</v>
      </c>
      <c r="F10" s="148"/>
      <c r="G10" s="148"/>
      <c r="H10" s="149"/>
      <c r="I10" s="58"/>
      <c r="J10" s="59"/>
      <c r="K10" s="54"/>
      <c r="L10" s="66"/>
      <c r="M10" s="69"/>
      <c r="N10" s="70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/>
      <c r="C11" s="145"/>
      <c r="D11" s="146"/>
      <c r="E11" s="147"/>
      <c r="F11" s="148"/>
      <c r="G11" s="148"/>
      <c r="H11" s="149"/>
      <c r="I11" s="42"/>
      <c r="J11" s="43"/>
      <c r="K11" s="54"/>
      <c r="L11" s="66"/>
      <c r="M11" s="80"/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34</v>
      </c>
      <c r="C12" s="145"/>
      <c r="D12" s="146"/>
      <c r="E12" s="147" t="s">
        <v>48</v>
      </c>
      <c r="F12" s="156"/>
      <c r="G12" s="156"/>
      <c r="H12" s="157"/>
      <c r="I12" s="42" t="s">
        <v>38</v>
      </c>
      <c r="J12" s="43"/>
      <c r="K12" s="54">
        <v>4</v>
      </c>
      <c r="L12" s="66">
        <v>3.3</v>
      </c>
      <c r="M12" s="80">
        <v>13.21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35</v>
      </c>
      <c r="C13" s="145"/>
      <c r="D13" s="146"/>
      <c r="E13" s="147" t="s">
        <v>39</v>
      </c>
      <c r="F13" s="156"/>
      <c r="G13" s="156"/>
      <c r="H13" s="157"/>
      <c r="I13" s="42" t="s">
        <v>38</v>
      </c>
      <c r="J13" s="43"/>
      <c r="K13" s="54">
        <v>1</v>
      </c>
      <c r="L13" s="66" t="s">
        <v>525</v>
      </c>
      <c r="M13" s="80">
        <v>1.55</v>
      </c>
      <c r="N13" s="66"/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36</v>
      </c>
      <c r="C14" s="145"/>
      <c r="D14" s="146"/>
      <c r="E14" s="147" t="s">
        <v>40</v>
      </c>
      <c r="F14" s="156"/>
      <c r="G14" s="156"/>
      <c r="H14" s="157"/>
      <c r="I14" s="42">
        <v>796</v>
      </c>
      <c r="J14" s="43">
        <v>796</v>
      </c>
      <c r="K14" s="54">
        <v>1</v>
      </c>
      <c r="L14" s="66" t="s">
        <v>525</v>
      </c>
      <c r="M14" s="80">
        <v>1.94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77">
        <v>37</v>
      </c>
      <c r="C15" s="145"/>
      <c r="D15" s="146"/>
      <c r="E15" s="147" t="s">
        <v>41</v>
      </c>
      <c r="F15" s="156"/>
      <c r="G15" s="156"/>
      <c r="H15" s="157"/>
      <c r="I15" s="42">
        <v>796</v>
      </c>
      <c r="J15" s="43"/>
      <c r="K15" s="54">
        <v>5</v>
      </c>
      <c r="L15" s="66">
        <v>2.13</v>
      </c>
      <c r="M15" s="80">
        <v>10.66</v>
      </c>
      <c r="N15" s="66"/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77">
        <v>38</v>
      </c>
      <c r="C16" s="145"/>
      <c r="D16" s="146"/>
      <c r="E16" s="147" t="s">
        <v>42</v>
      </c>
      <c r="F16" s="156"/>
      <c r="G16" s="156"/>
      <c r="H16" s="157"/>
      <c r="I16" s="42">
        <v>796</v>
      </c>
      <c r="J16" s="43">
        <v>796</v>
      </c>
      <c r="K16" s="54">
        <v>6</v>
      </c>
      <c r="L16" s="66">
        <v>2.42</v>
      </c>
      <c r="M16" s="80">
        <v>14.53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77">
        <v>39</v>
      </c>
      <c r="C17" s="145"/>
      <c r="D17" s="146"/>
      <c r="E17" s="147" t="s">
        <v>43</v>
      </c>
      <c r="F17" s="156"/>
      <c r="G17" s="156"/>
      <c r="H17" s="157"/>
      <c r="I17" s="42" t="s">
        <v>38</v>
      </c>
      <c r="J17" s="43"/>
      <c r="K17" s="54">
        <v>6</v>
      </c>
      <c r="L17" s="66">
        <v>2.81</v>
      </c>
      <c r="M17" s="80">
        <v>16.86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77">
        <v>40</v>
      </c>
      <c r="C18" s="145"/>
      <c r="D18" s="146"/>
      <c r="E18" s="147" t="s">
        <v>44</v>
      </c>
      <c r="F18" s="156"/>
      <c r="G18" s="156"/>
      <c r="H18" s="157"/>
      <c r="I18" s="42">
        <v>796</v>
      </c>
      <c r="J18" s="43"/>
      <c r="K18" s="54">
        <v>1</v>
      </c>
      <c r="L18" s="66" t="s">
        <v>525</v>
      </c>
      <c r="M18" s="80">
        <v>2.91</v>
      </c>
      <c r="N18" s="66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77">
        <v>41</v>
      </c>
      <c r="C19" s="145"/>
      <c r="D19" s="146"/>
      <c r="E19" s="147" t="s">
        <v>45</v>
      </c>
      <c r="F19" s="156"/>
      <c r="G19" s="156"/>
      <c r="H19" s="157"/>
      <c r="I19" s="42" t="s">
        <v>38</v>
      </c>
      <c r="J19" s="43"/>
      <c r="K19" s="54">
        <v>1</v>
      </c>
      <c r="L19" s="66" t="s">
        <v>525</v>
      </c>
      <c r="M19" s="80">
        <v>3.1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77">
        <v>42</v>
      </c>
      <c r="C20" s="145"/>
      <c r="D20" s="146"/>
      <c r="E20" s="147" t="s">
        <v>46</v>
      </c>
      <c r="F20" s="156"/>
      <c r="G20" s="156"/>
      <c r="H20" s="157"/>
      <c r="I20" s="42" t="s">
        <v>38</v>
      </c>
      <c r="J20" s="43"/>
      <c r="K20" s="54">
        <v>3</v>
      </c>
      <c r="L20" s="66">
        <v>2.82</v>
      </c>
      <c r="M20" s="80">
        <v>8.4499999999999993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77">
        <v>43</v>
      </c>
      <c r="C21" s="145"/>
      <c r="D21" s="146"/>
      <c r="E21" s="147" t="s">
        <v>47</v>
      </c>
      <c r="F21" s="156"/>
      <c r="G21" s="156"/>
      <c r="H21" s="157"/>
      <c r="I21" s="42" t="s">
        <v>38</v>
      </c>
      <c r="J21" s="43"/>
      <c r="K21" s="54">
        <v>3</v>
      </c>
      <c r="L21" s="66">
        <v>3.68</v>
      </c>
      <c r="M21" s="80">
        <v>11.05</v>
      </c>
      <c r="N21" s="66">
        <v>1176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44</v>
      </c>
      <c r="C22" s="145"/>
      <c r="D22" s="146"/>
      <c r="E22" s="147" t="s">
        <v>48</v>
      </c>
      <c r="F22" s="156"/>
      <c r="G22" s="156"/>
      <c r="H22" s="157"/>
      <c r="I22" s="42" t="s">
        <v>38</v>
      </c>
      <c r="J22" s="43"/>
      <c r="K22" s="54">
        <v>2</v>
      </c>
      <c r="L22" s="66">
        <v>3.88</v>
      </c>
      <c r="M22" s="80">
        <v>7.75</v>
      </c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62">
        <v>45</v>
      </c>
      <c r="C23" s="145"/>
      <c r="D23" s="146"/>
      <c r="E23" s="147" t="s">
        <v>49</v>
      </c>
      <c r="F23" s="156"/>
      <c r="G23" s="156"/>
      <c r="H23" s="157"/>
      <c r="I23" s="42" t="s">
        <v>38</v>
      </c>
      <c r="J23" s="43"/>
      <c r="K23" s="54">
        <v>1</v>
      </c>
      <c r="L23" s="66" t="s">
        <v>525</v>
      </c>
      <c r="M23" s="165">
        <v>4.07</v>
      </c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>
        <v>46</v>
      </c>
      <c r="C24" s="164"/>
      <c r="D24" s="164"/>
      <c r="E24" s="161" t="s">
        <v>50</v>
      </c>
      <c r="F24" s="177"/>
      <c r="G24" s="177"/>
      <c r="H24" s="178"/>
      <c r="I24" s="45" t="s">
        <v>38</v>
      </c>
      <c r="J24" s="43"/>
      <c r="K24" s="55">
        <v>5</v>
      </c>
      <c r="L24" s="71">
        <v>4.17</v>
      </c>
      <c r="M24" s="179">
        <v>20.83</v>
      </c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X19" sqref="X19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>
        <v>47</v>
      </c>
      <c r="C9" s="150"/>
      <c r="D9" s="150"/>
      <c r="E9" s="174" t="s">
        <v>51</v>
      </c>
      <c r="F9" s="175"/>
      <c r="G9" s="175"/>
      <c r="H9" s="176"/>
      <c r="I9" s="154">
        <v>796</v>
      </c>
      <c r="J9" s="154"/>
      <c r="K9" s="56">
        <v>2</v>
      </c>
      <c r="L9" s="65">
        <v>4.26</v>
      </c>
      <c r="M9" s="155">
        <v>8.5299999999999994</v>
      </c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62">
        <v>48</v>
      </c>
      <c r="C10" s="145"/>
      <c r="D10" s="146"/>
      <c r="E10" s="147" t="s">
        <v>52</v>
      </c>
      <c r="F10" s="148"/>
      <c r="G10" s="148"/>
      <c r="H10" s="149"/>
      <c r="I10" s="58">
        <v>796</v>
      </c>
      <c r="J10" s="59"/>
      <c r="K10" s="54">
        <v>3</v>
      </c>
      <c r="L10" s="66">
        <v>4.75</v>
      </c>
      <c r="M10" s="69">
        <v>14.24</v>
      </c>
      <c r="N10" s="70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62">
        <v>49</v>
      </c>
      <c r="C11" s="145"/>
      <c r="D11" s="146"/>
      <c r="E11" s="147" t="s">
        <v>53</v>
      </c>
      <c r="F11" s="148"/>
      <c r="G11" s="148"/>
      <c r="H11" s="149"/>
      <c r="I11" s="58">
        <v>796</v>
      </c>
      <c r="J11" s="61"/>
      <c r="K11" s="54">
        <v>2</v>
      </c>
      <c r="L11" s="66">
        <v>5.23</v>
      </c>
      <c r="M11" s="66">
        <v>10.46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62">
        <v>50</v>
      </c>
      <c r="C12" s="145"/>
      <c r="D12" s="146"/>
      <c r="E12" s="147" t="s">
        <v>54</v>
      </c>
      <c r="F12" s="148"/>
      <c r="G12" s="148"/>
      <c r="H12" s="149"/>
      <c r="I12" s="42" t="s">
        <v>38</v>
      </c>
      <c r="J12" s="43"/>
      <c r="K12" s="54">
        <v>13</v>
      </c>
      <c r="L12" s="66">
        <v>5.33</v>
      </c>
      <c r="M12" s="66">
        <v>69.28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62">
        <v>51</v>
      </c>
      <c r="C13" s="145"/>
      <c r="D13" s="146"/>
      <c r="E13" s="147" t="s">
        <v>55</v>
      </c>
      <c r="F13" s="156"/>
      <c r="G13" s="156"/>
      <c r="H13" s="157"/>
      <c r="I13" s="58">
        <v>796</v>
      </c>
      <c r="J13" s="61">
        <v>796</v>
      </c>
      <c r="K13" s="54">
        <v>4</v>
      </c>
      <c r="L13" s="66">
        <v>5.62</v>
      </c>
      <c r="M13" s="66">
        <v>22.48</v>
      </c>
      <c r="N13" s="66">
        <v>11.5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62">
        <v>52</v>
      </c>
      <c r="C14" s="145"/>
      <c r="D14" s="146"/>
      <c r="E14" s="147" t="s">
        <v>56</v>
      </c>
      <c r="F14" s="148"/>
      <c r="G14" s="148"/>
      <c r="H14" s="149"/>
      <c r="I14" s="58">
        <v>796</v>
      </c>
      <c r="J14" s="61"/>
      <c r="K14" s="54">
        <v>1</v>
      </c>
      <c r="L14" s="66" t="s">
        <v>525</v>
      </c>
      <c r="M14" s="66">
        <v>5.72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62">
        <v>53</v>
      </c>
      <c r="C15" s="145"/>
      <c r="D15" s="146"/>
      <c r="E15" s="147" t="s">
        <v>57</v>
      </c>
      <c r="F15" s="148"/>
      <c r="G15" s="148"/>
      <c r="H15" s="149"/>
      <c r="I15" s="58">
        <v>796</v>
      </c>
      <c r="J15" s="61">
        <v>796</v>
      </c>
      <c r="K15" s="54">
        <v>6</v>
      </c>
      <c r="L15" s="66">
        <v>5.81</v>
      </c>
      <c r="M15" s="66">
        <v>34.880000000000003</v>
      </c>
      <c r="N15" s="66">
        <v>1170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62">
        <v>54</v>
      </c>
      <c r="C16" s="145"/>
      <c r="D16" s="146"/>
      <c r="E16" s="147" t="s">
        <v>58</v>
      </c>
      <c r="F16" s="148"/>
      <c r="G16" s="148"/>
      <c r="H16" s="149"/>
      <c r="I16" s="42" t="s">
        <v>38</v>
      </c>
      <c r="J16" s="43"/>
      <c r="K16" s="54">
        <v>4</v>
      </c>
      <c r="L16" s="66">
        <v>5.99</v>
      </c>
      <c r="M16" s="66">
        <v>23.95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62">
        <v>55</v>
      </c>
      <c r="C17" s="145"/>
      <c r="D17" s="146"/>
      <c r="E17" s="147" t="s">
        <v>59</v>
      </c>
      <c r="F17" s="148"/>
      <c r="G17" s="148"/>
      <c r="H17" s="149"/>
      <c r="I17" s="58">
        <v>796</v>
      </c>
      <c r="J17" s="61"/>
      <c r="K17" s="54">
        <v>2</v>
      </c>
      <c r="L17" s="66">
        <v>6.1</v>
      </c>
      <c r="M17" s="66">
        <v>12.21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62"/>
      <c r="C18" s="145"/>
      <c r="D18" s="146"/>
      <c r="E18" s="147"/>
      <c r="F18" s="148"/>
      <c r="G18" s="148"/>
      <c r="H18" s="149"/>
      <c r="I18" s="42"/>
      <c r="J18" s="43"/>
      <c r="K18" s="54"/>
      <c r="L18" s="66"/>
      <c r="M18" s="66"/>
      <c r="N18" s="66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62">
        <v>57</v>
      </c>
      <c r="C19" s="145"/>
      <c r="D19" s="146"/>
      <c r="E19" s="147" t="s">
        <v>60</v>
      </c>
      <c r="F19" s="148"/>
      <c r="G19" s="148"/>
      <c r="H19" s="149"/>
      <c r="I19" s="42" t="s">
        <v>38</v>
      </c>
      <c r="J19" s="43"/>
      <c r="K19" s="54">
        <v>1</v>
      </c>
      <c r="L19" s="66" t="s">
        <v>525</v>
      </c>
      <c r="M19" s="66">
        <v>6.54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62">
        <v>58</v>
      </c>
      <c r="C20" s="145"/>
      <c r="D20" s="146"/>
      <c r="E20" s="147" t="s">
        <v>61</v>
      </c>
      <c r="F20" s="148"/>
      <c r="G20" s="148"/>
      <c r="H20" s="149"/>
      <c r="I20" s="42" t="s">
        <v>38</v>
      </c>
      <c r="J20" s="43"/>
      <c r="K20" s="54">
        <v>2</v>
      </c>
      <c r="L20" s="66">
        <v>6.68</v>
      </c>
      <c r="M20" s="66">
        <v>13.37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62">
        <v>59</v>
      </c>
      <c r="C21" s="145"/>
      <c r="D21" s="146"/>
      <c r="E21" s="147" t="s">
        <v>62</v>
      </c>
      <c r="F21" s="148"/>
      <c r="G21" s="148"/>
      <c r="H21" s="149"/>
      <c r="I21" s="42" t="s">
        <v>38</v>
      </c>
      <c r="J21" s="43"/>
      <c r="K21" s="54">
        <v>1</v>
      </c>
      <c r="L21" s="66" t="s">
        <v>525</v>
      </c>
      <c r="M21" s="66">
        <v>6.86</v>
      </c>
      <c r="N21" s="66">
        <v>1176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62">
        <v>60</v>
      </c>
      <c r="C22" s="145"/>
      <c r="D22" s="146"/>
      <c r="E22" s="147" t="s">
        <v>63</v>
      </c>
      <c r="F22" s="148"/>
      <c r="G22" s="148"/>
      <c r="H22" s="149"/>
      <c r="I22" s="42" t="s">
        <v>38</v>
      </c>
      <c r="J22" s="43"/>
      <c r="K22" s="54">
        <v>3</v>
      </c>
      <c r="L22" s="66">
        <v>7.27</v>
      </c>
      <c r="M22" s="69">
        <v>21.8</v>
      </c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62">
        <v>61</v>
      </c>
      <c r="C23" s="145"/>
      <c r="D23" s="146"/>
      <c r="E23" s="147" t="s">
        <v>64</v>
      </c>
      <c r="F23" s="156"/>
      <c r="G23" s="156"/>
      <c r="H23" s="157"/>
      <c r="I23" s="42" t="s">
        <v>38</v>
      </c>
      <c r="J23" s="43"/>
      <c r="K23" s="54">
        <v>2</v>
      </c>
      <c r="L23" s="66">
        <v>7.18</v>
      </c>
      <c r="M23" s="165">
        <v>14.35</v>
      </c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>
        <v>62</v>
      </c>
      <c r="C24" s="164"/>
      <c r="D24" s="164"/>
      <c r="E24" s="161" t="s">
        <v>65</v>
      </c>
      <c r="F24" s="177"/>
      <c r="G24" s="177"/>
      <c r="H24" s="178"/>
      <c r="I24" s="45" t="s">
        <v>38</v>
      </c>
      <c r="J24" s="43"/>
      <c r="K24" s="55">
        <v>2</v>
      </c>
      <c r="L24" s="71">
        <v>8.24</v>
      </c>
      <c r="M24" s="179">
        <v>16.47</v>
      </c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07">
        <f>M9+M10+M11+M12+M13+M14+M15+M16+M17+M18+M19+M20+M21+M22+M23+M24</f>
        <v>281.14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31" sqref="M3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60">
        <v>63</v>
      </c>
      <c r="C9" s="150"/>
      <c r="D9" s="150"/>
      <c r="E9" s="174" t="s">
        <v>66</v>
      </c>
      <c r="F9" s="175"/>
      <c r="G9" s="175"/>
      <c r="H9" s="176"/>
      <c r="I9" s="154">
        <v>796</v>
      </c>
      <c r="J9" s="154"/>
      <c r="K9" s="56">
        <v>4</v>
      </c>
      <c r="L9" s="65">
        <v>8.43</v>
      </c>
      <c r="M9" s="155">
        <v>33.72</v>
      </c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64</v>
      </c>
      <c r="C10" s="145"/>
      <c r="D10" s="146"/>
      <c r="E10" s="147" t="s">
        <v>67</v>
      </c>
      <c r="F10" s="148"/>
      <c r="G10" s="148"/>
      <c r="H10" s="149"/>
      <c r="I10" s="42" t="s">
        <v>38</v>
      </c>
      <c r="J10" s="43"/>
      <c r="K10" s="54">
        <v>1</v>
      </c>
      <c r="L10" s="66" t="s">
        <v>525</v>
      </c>
      <c r="M10" s="66">
        <v>8.7200000000000006</v>
      </c>
      <c r="N10" s="70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 t="s">
        <v>581</v>
      </c>
      <c r="C11" s="145"/>
      <c r="D11" s="146"/>
      <c r="E11" s="147" t="s">
        <v>67</v>
      </c>
      <c r="F11" s="148"/>
      <c r="G11" s="148"/>
      <c r="H11" s="149"/>
      <c r="I11" s="73">
        <v>796</v>
      </c>
      <c r="J11" s="74"/>
      <c r="K11" s="54">
        <v>5</v>
      </c>
      <c r="L11" s="66">
        <v>8.15</v>
      </c>
      <c r="M11" s="80">
        <v>40.729999999999997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65</v>
      </c>
      <c r="C12" s="145"/>
      <c r="D12" s="146"/>
      <c r="E12" s="147" t="s">
        <v>68</v>
      </c>
      <c r="F12" s="148"/>
      <c r="G12" s="148"/>
      <c r="H12" s="149"/>
      <c r="I12" s="73">
        <v>796</v>
      </c>
      <c r="J12" s="82"/>
      <c r="K12" s="54">
        <v>1</v>
      </c>
      <c r="L12" s="66" t="s">
        <v>525</v>
      </c>
      <c r="M12" s="66">
        <v>9.11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62">
        <v>66</v>
      </c>
      <c r="C13" s="145"/>
      <c r="D13" s="146"/>
      <c r="E13" s="147" t="s">
        <v>69</v>
      </c>
      <c r="F13" s="156"/>
      <c r="G13" s="156"/>
      <c r="H13" s="157"/>
      <c r="I13" s="58">
        <v>796</v>
      </c>
      <c r="J13" s="61">
        <v>796</v>
      </c>
      <c r="K13" s="54">
        <v>1</v>
      </c>
      <c r="L13" s="66" t="s">
        <v>525</v>
      </c>
      <c r="M13" s="66">
        <v>9.33</v>
      </c>
      <c r="N13" s="66">
        <v>11.5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62">
        <v>67</v>
      </c>
      <c r="C14" s="145"/>
      <c r="D14" s="146"/>
      <c r="E14" s="147" t="s">
        <v>70</v>
      </c>
      <c r="F14" s="148"/>
      <c r="G14" s="148"/>
      <c r="H14" s="149"/>
      <c r="I14" s="58">
        <v>796</v>
      </c>
      <c r="J14" s="61"/>
      <c r="K14" s="54">
        <v>6</v>
      </c>
      <c r="L14" s="66">
        <v>9.1199999999999992</v>
      </c>
      <c r="M14" s="66">
        <v>54.69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62">
        <v>68</v>
      </c>
      <c r="C15" s="145"/>
      <c r="D15" s="146"/>
      <c r="E15" s="147" t="s">
        <v>71</v>
      </c>
      <c r="F15" s="148"/>
      <c r="G15" s="148"/>
      <c r="H15" s="149"/>
      <c r="I15" s="58">
        <v>796</v>
      </c>
      <c r="J15" s="61">
        <v>796</v>
      </c>
      <c r="K15" s="54">
        <v>1</v>
      </c>
      <c r="L15" s="66" t="s">
        <v>525</v>
      </c>
      <c r="M15" s="66">
        <v>10.17</v>
      </c>
      <c r="N15" s="66">
        <v>1170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62">
        <v>69</v>
      </c>
      <c r="C16" s="145"/>
      <c r="D16" s="146"/>
      <c r="E16" s="147" t="s">
        <v>72</v>
      </c>
      <c r="F16" s="148"/>
      <c r="G16" s="148"/>
      <c r="H16" s="149"/>
      <c r="I16" s="42" t="s">
        <v>38</v>
      </c>
      <c r="J16" s="43"/>
      <c r="K16" s="54">
        <v>1</v>
      </c>
      <c r="L16" s="66" t="s">
        <v>525</v>
      </c>
      <c r="M16" s="66">
        <v>10.32</v>
      </c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62">
        <v>70</v>
      </c>
      <c r="C17" s="145"/>
      <c r="D17" s="146"/>
      <c r="E17" s="147" t="s">
        <v>73</v>
      </c>
      <c r="F17" s="148"/>
      <c r="G17" s="148"/>
      <c r="H17" s="149"/>
      <c r="I17" s="58">
        <v>796</v>
      </c>
      <c r="J17" s="61"/>
      <c r="K17" s="54">
        <v>1</v>
      </c>
      <c r="L17" s="66" t="s">
        <v>525</v>
      </c>
      <c r="M17" s="66">
        <v>10.56</v>
      </c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62">
        <v>71</v>
      </c>
      <c r="C18" s="145"/>
      <c r="D18" s="146"/>
      <c r="E18" s="147" t="s">
        <v>74</v>
      </c>
      <c r="F18" s="148"/>
      <c r="G18" s="148"/>
      <c r="H18" s="149"/>
      <c r="I18" s="42" t="s">
        <v>38</v>
      </c>
      <c r="J18" s="43"/>
      <c r="K18" s="54">
        <v>8</v>
      </c>
      <c r="L18" s="66">
        <v>10.08</v>
      </c>
      <c r="M18" s="66">
        <v>80.66</v>
      </c>
      <c r="N18" s="66">
        <v>850</v>
      </c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62">
        <v>72</v>
      </c>
      <c r="C19" s="145"/>
      <c r="D19" s="146"/>
      <c r="E19" s="147" t="s">
        <v>75</v>
      </c>
      <c r="F19" s="148"/>
      <c r="G19" s="148"/>
      <c r="H19" s="149"/>
      <c r="I19" s="42" t="s">
        <v>38</v>
      </c>
      <c r="J19" s="43"/>
      <c r="K19" s="54">
        <v>1</v>
      </c>
      <c r="L19" s="66" t="s">
        <v>525</v>
      </c>
      <c r="M19" s="66">
        <v>11.14</v>
      </c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62">
        <v>73</v>
      </c>
      <c r="C20" s="145"/>
      <c r="D20" s="146"/>
      <c r="E20" s="147" t="s">
        <v>76</v>
      </c>
      <c r="F20" s="148"/>
      <c r="G20" s="148"/>
      <c r="H20" s="149"/>
      <c r="I20" s="42" t="s">
        <v>38</v>
      </c>
      <c r="J20" s="43"/>
      <c r="K20" s="54">
        <v>12</v>
      </c>
      <c r="L20" s="66">
        <v>11.53</v>
      </c>
      <c r="M20" s="66">
        <v>138.35</v>
      </c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62">
        <v>74</v>
      </c>
      <c r="C21" s="145"/>
      <c r="D21" s="146"/>
      <c r="E21" s="147" t="s">
        <v>77</v>
      </c>
      <c r="F21" s="148"/>
      <c r="G21" s="148"/>
      <c r="H21" s="149"/>
      <c r="I21" s="42" t="s">
        <v>38</v>
      </c>
      <c r="J21" s="43"/>
      <c r="K21" s="54">
        <v>4</v>
      </c>
      <c r="L21" s="66">
        <v>11.63</v>
      </c>
      <c r="M21" s="66">
        <v>46.5</v>
      </c>
      <c r="N21" s="66">
        <v>1176</v>
      </c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77">
        <v>75</v>
      </c>
      <c r="C22" s="145"/>
      <c r="D22" s="146"/>
      <c r="E22" s="147" t="s">
        <v>78</v>
      </c>
      <c r="F22" s="148"/>
      <c r="G22" s="148"/>
      <c r="H22" s="149"/>
      <c r="I22" s="42" t="s">
        <v>38</v>
      </c>
      <c r="J22" s="43"/>
      <c r="K22" s="54">
        <v>1</v>
      </c>
      <c r="L22" s="66" t="s">
        <v>525</v>
      </c>
      <c r="M22" s="66">
        <v>12.98</v>
      </c>
      <c r="N22" s="77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thickBot="1" x14ac:dyDescent="0.3">
      <c r="A23" s="39">
        <v>15</v>
      </c>
      <c r="B23" s="77">
        <v>76</v>
      </c>
      <c r="C23" s="145"/>
      <c r="D23" s="146"/>
      <c r="E23" s="147" t="s">
        <v>79</v>
      </c>
      <c r="F23" s="148"/>
      <c r="G23" s="148"/>
      <c r="H23" s="149"/>
      <c r="I23" s="42" t="s">
        <v>38</v>
      </c>
      <c r="J23" s="43"/>
      <c r="K23" s="54">
        <v>3</v>
      </c>
      <c r="L23" s="66">
        <v>13.56</v>
      </c>
      <c r="M23" s="66">
        <v>40.69</v>
      </c>
      <c r="N23" s="77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100">
        <v>77</v>
      </c>
      <c r="C24" s="185"/>
      <c r="D24" s="185"/>
      <c r="E24" s="186" t="s">
        <v>80</v>
      </c>
      <c r="F24" s="187"/>
      <c r="G24" s="187"/>
      <c r="H24" s="188"/>
      <c r="I24" s="184">
        <v>796</v>
      </c>
      <c r="J24" s="184"/>
      <c r="K24" s="101">
        <v>1</v>
      </c>
      <c r="L24" s="102" t="s">
        <v>525</v>
      </c>
      <c r="M24" s="189">
        <v>13.76</v>
      </c>
      <c r="N24" s="190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>
      <c r="B25" s="97"/>
      <c r="C25" s="181"/>
      <c r="D25" s="181"/>
      <c r="E25" s="182"/>
      <c r="F25" s="183"/>
      <c r="G25" s="183"/>
      <c r="H25" s="183"/>
      <c r="I25" s="97"/>
      <c r="J25" s="97"/>
      <c r="K25" s="98"/>
      <c r="L25" s="99"/>
      <c r="M25" s="99"/>
    </row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07">
        <f>M9+M10+M11+M12+M13+M14+M15+M16+M17+M18+M19+M20+M21+M22+M23+M24</f>
        <v>531.43000000000006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M24:N24"/>
    <mergeCell ref="P24:Q24"/>
    <mergeCell ref="C22:D22"/>
    <mergeCell ref="E22:H22"/>
    <mergeCell ref="P22:Q22"/>
    <mergeCell ref="C23:D23"/>
    <mergeCell ref="E23:H23"/>
    <mergeCell ref="P23:Q23"/>
    <mergeCell ref="C25:D25"/>
    <mergeCell ref="E25:H25"/>
    <mergeCell ref="I24:J24"/>
    <mergeCell ref="C24:D24"/>
    <mergeCell ref="E24:H2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32" sqref="M3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57">
        <v>1</v>
      </c>
      <c r="B7" s="57">
        <v>2</v>
      </c>
      <c r="C7" s="143">
        <v>3</v>
      </c>
      <c r="D7" s="143"/>
      <c r="E7" s="143">
        <v>4</v>
      </c>
      <c r="F7" s="143"/>
      <c r="G7" s="143"/>
      <c r="H7" s="143"/>
      <c r="I7" s="57">
        <v>5</v>
      </c>
      <c r="J7" s="143">
        <v>6</v>
      </c>
      <c r="K7" s="143"/>
      <c r="L7" s="57">
        <v>7</v>
      </c>
      <c r="M7" s="57">
        <v>8</v>
      </c>
      <c r="N7" s="143">
        <v>9</v>
      </c>
      <c r="O7" s="143"/>
      <c r="P7" s="143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57"/>
      <c r="M8" s="143"/>
      <c r="N8" s="143"/>
      <c r="O8" s="143"/>
      <c r="P8" s="143"/>
      <c r="Q8" s="143"/>
      <c r="R8" s="57"/>
      <c r="S8" s="57"/>
      <c r="T8" s="57"/>
      <c r="U8" s="57"/>
      <c r="V8" s="57"/>
    </row>
    <row r="9" spans="1:22" x14ac:dyDescent="0.25">
      <c r="A9" s="38">
        <v>1</v>
      </c>
      <c r="B9" s="77">
        <v>78</v>
      </c>
      <c r="C9" s="145"/>
      <c r="D9" s="146"/>
      <c r="E9" s="147" t="s">
        <v>81</v>
      </c>
      <c r="F9" s="148"/>
      <c r="G9" s="148"/>
      <c r="H9" s="149"/>
      <c r="I9" s="73">
        <v>796</v>
      </c>
      <c r="J9" s="74"/>
      <c r="K9" s="54">
        <v>2</v>
      </c>
      <c r="L9" s="66">
        <v>15.02</v>
      </c>
      <c r="M9" s="155">
        <v>30.03</v>
      </c>
      <c r="N9" s="155"/>
      <c r="O9" s="60"/>
      <c r="P9" s="150"/>
      <c r="Q9" s="150"/>
      <c r="R9" s="60"/>
      <c r="S9" s="60"/>
      <c r="T9" s="60"/>
      <c r="U9" s="60"/>
      <c r="V9" s="60"/>
    </row>
    <row r="10" spans="1:22" ht="22.5" customHeight="1" x14ac:dyDescent="0.25">
      <c r="A10" s="39">
        <v>2</v>
      </c>
      <c r="B10" s="77">
        <v>79</v>
      </c>
      <c r="C10" s="145"/>
      <c r="D10" s="146"/>
      <c r="E10" s="147" t="s">
        <v>82</v>
      </c>
      <c r="F10" s="148"/>
      <c r="G10" s="148"/>
      <c r="H10" s="149"/>
      <c r="I10" s="73">
        <v>796</v>
      </c>
      <c r="J10" s="82"/>
      <c r="K10" s="54">
        <v>11</v>
      </c>
      <c r="L10" s="66">
        <v>15.59</v>
      </c>
      <c r="M10" s="66">
        <v>171.51</v>
      </c>
      <c r="N10" s="70"/>
      <c r="O10" s="62"/>
      <c r="P10" s="145"/>
      <c r="Q10" s="146"/>
      <c r="R10" s="62"/>
      <c r="S10" s="62"/>
      <c r="T10" s="62"/>
      <c r="U10" s="62"/>
      <c r="V10" s="62"/>
    </row>
    <row r="11" spans="1:22" ht="22.5" customHeight="1" x14ac:dyDescent="0.25">
      <c r="A11" s="39">
        <v>3</v>
      </c>
      <c r="B11" s="77">
        <v>80</v>
      </c>
      <c r="C11" s="145"/>
      <c r="D11" s="146"/>
      <c r="E11" s="147" t="s">
        <v>83</v>
      </c>
      <c r="F11" s="148"/>
      <c r="G11" s="148"/>
      <c r="H11" s="149"/>
      <c r="I11" s="42" t="s">
        <v>38</v>
      </c>
      <c r="J11" s="43"/>
      <c r="K11" s="54">
        <v>3</v>
      </c>
      <c r="L11" s="66">
        <v>16.71</v>
      </c>
      <c r="M11" s="66">
        <v>50.14</v>
      </c>
      <c r="N11" s="66"/>
      <c r="O11" s="62"/>
      <c r="P11" s="145"/>
      <c r="Q11" s="146"/>
      <c r="R11" s="62"/>
      <c r="S11" s="62"/>
      <c r="T11" s="62"/>
      <c r="U11" s="62"/>
      <c r="V11" s="62"/>
    </row>
    <row r="12" spans="1:22" ht="22.5" customHeight="1" x14ac:dyDescent="0.25">
      <c r="A12" s="39">
        <v>4</v>
      </c>
      <c r="B12" s="77">
        <v>81</v>
      </c>
      <c r="C12" s="145"/>
      <c r="D12" s="146"/>
      <c r="E12" s="147" t="s">
        <v>84</v>
      </c>
      <c r="F12" s="148"/>
      <c r="G12" s="148"/>
      <c r="H12" s="149"/>
      <c r="I12" s="73">
        <v>796</v>
      </c>
      <c r="J12" s="82">
        <v>796</v>
      </c>
      <c r="K12" s="54">
        <v>1</v>
      </c>
      <c r="L12" s="66" t="s">
        <v>525</v>
      </c>
      <c r="M12" s="66">
        <v>17.63</v>
      </c>
      <c r="N12" s="66"/>
      <c r="O12" s="62"/>
      <c r="P12" s="145"/>
      <c r="Q12" s="146"/>
      <c r="R12" s="62"/>
      <c r="S12" s="62"/>
      <c r="T12" s="62"/>
      <c r="U12" s="62"/>
      <c r="V12" s="62"/>
    </row>
    <row r="13" spans="1:22" ht="22.5" customHeight="1" x14ac:dyDescent="0.25">
      <c r="A13" s="39">
        <v>5</v>
      </c>
      <c r="B13" s="77">
        <v>82</v>
      </c>
      <c r="C13" s="145"/>
      <c r="D13" s="146"/>
      <c r="E13" s="147" t="s">
        <v>85</v>
      </c>
      <c r="F13" s="148"/>
      <c r="G13" s="148"/>
      <c r="H13" s="149"/>
      <c r="I13" s="73">
        <v>796</v>
      </c>
      <c r="J13" s="82"/>
      <c r="K13" s="54">
        <v>1</v>
      </c>
      <c r="L13" s="66" t="s">
        <v>525</v>
      </c>
      <c r="M13" s="66">
        <v>19.38</v>
      </c>
      <c r="N13" s="66">
        <v>11.5</v>
      </c>
      <c r="O13" s="62"/>
      <c r="P13" s="145"/>
      <c r="Q13" s="146"/>
      <c r="R13" s="62"/>
      <c r="S13" s="62"/>
      <c r="T13" s="62"/>
      <c r="U13" s="62"/>
      <c r="V13" s="62"/>
    </row>
    <row r="14" spans="1:22" ht="22.5" customHeight="1" x14ac:dyDescent="0.25">
      <c r="A14" s="39">
        <v>6</v>
      </c>
      <c r="B14" s="77">
        <v>83</v>
      </c>
      <c r="C14" s="145"/>
      <c r="D14" s="146"/>
      <c r="E14" s="147" t="s">
        <v>86</v>
      </c>
      <c r="F14" s="148"/>
      <c r="G14" s="148"/>
      <c r="H14" s="149"/>
      <c r="I14" s="73">
        <v>796</v>
      </c>
      <c r="J14" s="82">
        <v>796</v>
      </c>
      <c r="K14" s="54">
        <v>1</v>
      </c>
      <c r="L14" s="66" t="s">
        <v>525</v>
      </c>
      <c r="M14" s="66">
        <v>54.26</v>
      </c>
      <c r="N14" s="66"/>
      <c r="O14" s="62"/>
      <c r="P14" s="145"/>
      <c r="Q14" s="146"/>
      <c r="R14" s="62"/>
      <c r="S14" s="62"/>
      <c r="T14" s="62"/>
      <c r="U14" s="62"/>
      <c r="V14" s="62"/>
    </row>
    <row r="15" spans="1:22" ht="22.5" customHeight="1" x14ac:dyDescent="0.25">
      <c r="A15" s="39">
        <v>7</v>
      </c>
      <c r="B15" s="62">
        <v>84</v>
      </c>
      <c r="C15" s="145"/>
      <c r="D15" s="146"/>
      <c r="E15" s="147" t="s">
        <v>77</v>
      </c>
      <c r="F15" s="148"/>
      <c r="G15" s="148"/>
      <c r="H15" s="149"/>
      <c r="I15" s="42" t="s">
        <v>38</v>
      </c>
      <c r="J15" s="43"/>
      <c r="K15" s="54">
        <v>3</v>
      </c>
      <c r="L15" s="66">
        <v>11.05</v>
      </c>
      <c r="M15" s="80">
        <v>33.159999999999997</v>
      </c>
      <c r="N15" s="66">
        <v>1170</v>
      </c>
      <c r="O15" s="62"/>
      <c r="P15" s="145"/>
      <c r="Q15" s="146"/>
      <c r="R15" s="62"/>
      <c r="S15" s="62"/>
      <c r="T15" s="62"/>
      <c r="U15" s="62"/>
      <c r="V15" s="62"/>
    </row>
    <row r="16" spans="1:22" ht="22.5" customHeight="1" x14ac:dyDescent="0.25">
      <c r="A16" s="39">
        <v>8</v>
      </c>
      <c r="B16" s="62"/>
      <c r="C16" s="145"/>
      <c r="D16" s="146"/>
      <c r="E16" s="147"/>
      <c r="F16" s="148"/>
      <c r="G16" s="148"/>
      <c r="H16" s="149"/>
      <c r="I16" s="42"/>
      <c r="J16" s="43"/>
      <c r="K16" s="54"/>
      <c r="L16" s="66"/>
      <c r="M16" s="66"/>
      <c r="N16" s="66"/>
      <c r="O16" s="62"/>
      <c r="P16" s="145"/>
      <c r="Q16" s="146"/>
      <c r="R16" s="62"/>
      <c r="S16" s="62"/>
      <c r="T16" s="62"/>
      <c r="U16" s="62"/>
      <c r="V16" s="62"/>
    </row>
    <row r="17" spans="1:24" ht="22.5" customHeight="1" x14ac:dyDescent="0.25">
      <c r="A17" s="39">
        <v>9</v>
      </c>
      <c r="B17" s="62"/>
      <c r="C17" s="145"/>
      <c r="D17" s="146"/>
      <c r="E17" s="147"/>
      <c r="F17" s="148"/>
      <c r="G17" s="148"/>
      <c r="H17" s="149"/>
      <c r="I17" s="58"/>
      <c r="J17" s="61"/>
      <c r="K17" s="54"/>
      <c r="L17" s="66"/>
      <c r="M17" s="66"/>
      <c r="N17" s="66"/>
      <c r="O17" s="62"/>
      <c r="P17" s="145"/>
      <c r="Q17" s="146"/>
      <c r="R17" s="62"/>
      <c r="S17" s="62"/>
      <c r="T17" s="62"/>
      <c r="U17" s="62"/>
      <c r="V17" s="62"/>
      <c r="X17" s="44"/>
    </row>
    <row r="18" spans="1:24" ht="22.5" customHeight="1" x14ac:dyDescent="0.25">
      <c r="A18" s="39">
        <v>10</v>
      </c>
      <c r="B18" s="62"/>
      <c r="C18" s="145"/>
      <c r="D18" s="146"/>
      <c r="E18" s="147"/>
      <c r="F18" s="148"/>
      <c r="G18" s="148"/>
      <c r="H18" s="149"/>
      <c r="I18" s="42"/>
      <c r="J18" s="43"/>
      <c r="K18" s="54"/>
      <c r="L18" s="66"/>
      <c r="M18" s="66"/>
      <c r="N18" s="66"/>
      <c r="O18" s="62"/>
      <c r="P18" s="145"/>
      <c r="Q18" s="146"/>
      <c r="R18" s="62"/>
      <c r="S18" s="62"/>
      <c r="T18" s="62"/>
      <c r="U18" s="62"/>
      <c r="V18" s="62"/>
    </row>
    <row r="19" spans="1:24" ht="22.5" customHeight="1" x14ac:dyDescent="0.25">
      <c r="A19" s="39">
        <v>11</v>
      </c>
      <c r="B19" s="62"/>
      <c r="C19" s="145"/>
      <c r="D19" s="146"/>
      <c r="E19" s="147"/>
      <c r="F19" s="148"/>
      <c r="G19" s="148"/>
      <c r="H19" s="149"/>
      <c r="I19" s="42"/>
      <c r="J19" s="43"/>
      <c r="K19" s="54"/>
      <c r="L19" s="66"/>
      <c r="M19" s="66"/>
      <c r="N19" s="66"/>
      <c r="O19" s="62"/>
      <c r="P19" s="145"/>
      <c r="Q19" s="146"/>
      <c r="R19" s="62"/>
      <c r="S19" s="62"/>
      <c r="T19" s="62"/>
      <c r="U19" s="62"/>
      <c r="V19" s="62"/>
    </row>
    <row r="20" spans="1:24" ht="22.5" customHeight="1" x14ac:dyDescent="0.25">
      <c r="A20" s="39">
        <v>12</v>
      </c>
      <c r="B20" s="62"/>
      <c r="C20" s="145"/>
      <c r="D20" s="146"/>
      <c r="E20" s="147"/>
      <c r="F20" s="148"/>
      <c r="G20" s="148"/>
      <c r="H20" s="149"/>
      <c r="I20" s="42"/>
      <c r="J20" s="43"/>
      <c r="K20" s="54"/>
      <c r="L20" s="66"/>
      <c r="M20" s="66"/>
      <c r="N20" s="66"/>
      <c r="O20" s="62"/>
      <c r="P20" s="145"/>
      <c r="Q20" s="146"/>
      <c r="R20" s="62"/>
      <c r="S20" s="62"/>
      <c r="T20" s="62"/>
      <c r="U20" s="62"/>
      <c r="V20" s="62"/>
    </row>
    <row r="21" spans="1:24" ht="22.5" customHeight="1" x14ac:dyDescent="0.25">
      <c r="A21" s="39">
        <v>13</v>
      </c>
      <c r="B21" s="62"/>
      <c r="C21" s="145"/>
      <c r="D21" s="146"/>
      <c r="E21" s="147"/>
      <c r="F21" s="148"/>
      <c r="G21" s="148"/>
      <c r="H21" s="149"/>
      <c r="I21" s="42"/>
      <c r="J21" s="43"/>
      <c r="K21" s="54"/>
      <c r="L21" s="66"/>
      <c r="M21" s="66"/>
      <c r="N21" s="66"/>
      <c r="O21" s="62"/>
      <c r="P21" s="158"/>
      <c r="Q21" s="158"/>
      <c r="R21" s="62"/>
      <c r="S21" s="62"/>
      <c r="T21" s="62"/>
      <c r="U21" s="62"/>
      <c r="V21" s="62"/>
    </row>
    <row r="22" spans="1:24" ht="22.5" customHeight="1" x14ac:dyDescent="0.25">
      <c r="A22" s="39">
        <v>14</v>
      </c>
      <c r="B22" s="62"/>
      <c r="C22" s="145"/>
      <c r="D22" s="146"/>
      <c r="E22" s="147"/>
      <c r="F22" s="148"/>
      <c r="G22" s="148"/>
      <c r="H22" s="149"/>
      <c r="I22" s="42"/>
      <c r="J22" s="43"/>
      <c r="K22" s="54"/>
      <c r="L22" s="66"/>
      <c r="M22" s="69"/>
      <c r="N22" s="70"/>
      <c r="O22" s="62"/>
      <c r="P22" s="158"/>
      <c r="Q22" s="158"/>
      <c r="R22" s="62"/>
      <c r="S22" s="62"/>
      <c r="T22" s="62"/>
      <c r="U22" s="62"/>
      <c r="V22" s="62"/>
    </row>
    <row r="23" spans="1:24" ht="22.5" customHeight="1" x14ac:dyDescent="0.25">
      <c r="A23" s="39">
        <v>15</v>
      </c>
      <c r="B23" s="62"/>
      <c r="C23" s="145"/>
      <c r="D23" s="146"/>
      <c r="E23" s="147"/>
      <c r="F23" s="156"/>
      <c r="G23" s="156"/>
      <c r="H23" s="157"/>
      <c r="I23" s="42"/>
      <c r="J23" s="43"/>
      <c r="K23" s="54"/>
      <c r="L23" s="66"/>
      <c r="M23" s="165"/>
      <c r="N23" s="166"/>
      <c r="O23" s="62"/>
      <c r="P23" s="158"/>
      <c r="Q23" s="158"/>
      <c r="R23" s="62"/>
      <c r="S23" s="62"/>
      <c r="T23" s="62"/>
      <c r="U23" s="62"/>
      <c r="V23" s="62"/>
    </row>
    <row r="24" spans="1:24" ht="22.5" customHeight="1" thickBot="1" x14ac:dyDescent="0.3">
      <c r="A24" s="40">
        <v>16</v>
      </c>
      <c r="B24" s="63"/>
      <c r="C24" s="164"/>
      <c r="D24" s="164"/>
      <c r="E24" s="161"/>
      <c r="F24" s="177"/>
      <c r="G24" s="177"/>
      <c r="H24" s="178"/>
      <c r="I24" s="45"/>
      <c r="J24" s="43"/>
      <c r="K24" s="55"/>
      <c r="L24" s="71"/>
      <c r="M24" s="179"/>
      <c r="N24" s="179"/>
      <c r="O24" s="63"/>
      <c r="P24" s="164"/>
      <c r="Q24" s="164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07">
        <f>M9+M10+M11+M12+M13+M14+M15+M16+M17+M18+M19+M20+M21+M22+M23+M24</f>
        <v>376.11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T18" sqref="T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8.425781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41" t="s">
        <v>19</v>
      </c>
      <c r="B4" s="141" t="s">
        <v>17</v>
      </c>
      <c r="C4" s="142" t="s">
        <v>36</v>
      </c>
      <c r="D4" s="142"/>
      <c r="E4" s="142" t="s">
        <v>18</v>
      </c>
      <c r="F4" s="142"/>
      <c r="G4" s="142"/>
      <c r="H4" s="142"/>
      <c r="I4" s="141" t="s">
        <v>20</v>
      </c>
      <c r="J4" s="141" t="s">
        <v>21</v>
      </c>
      <c r="K4" s="141"/>
      <c r="L4" s="142" t="s">
        <v>22</v>
      </c>
      <c r="M4" s="142"/>
      <c r="N4" s="142" t="s">
        <v>23</v>
      </c>
      <c r="O4" s="142"/>
      <c r="P4" s="142"/>
      <c r="Q4" s="142"/>
      <c r="R4" s="141" t="s">
        <v>24</v>
      </c>
      <c r="S4" s="142" t="s">
        <v>25</v>
      </c>
      <c r="T4" s="142"/>
      <c r="U4" s="141" t="s">
        <v>26</v>
      </c>
      <c r="V4" s="141" t="s">
        <v>16</v>
      </c>
    </row>
    <row r="5" spans="1:22" ht="24" customHeight="1" thickBot="1" x14ac:dyDescent="0.3">
      <c r="A5" s="141"/>
      <c r="B5" s="141"/>
      <c r="C5" s="142"/>
      <c r="D5" s="142"/>
      <c r="E5" s="142"/>
      <c r="F5" s="142"/>
      <c r="G5" s="142"/>
      <c r="H5" s="142"/>
      <c r="I5" s="141"/>
      <c r="J5" s="141"/>
      <c r="K5" s="141"/>
      <c r="L5" s="141" t="s">
        <v>27</v>
      </c>
      <c r="M5" s="141" t="s">
        <v>28</v>
      </c>
      <c r="N5" s="141" t="s">
        <v>35</v>
      </c>
      <c r="O5" s="141"/>
      <c r="P5" s="141"/>
      <c r="Q5" s="141" t="s">
        <v>29</v>
      </c>
      <c r="R5" s="141"/>
      <c r="S5" s="141" t="s">
        <v>30</v>
      </c>
      <c r="T5" s="141" t="s">
        <v>31</v>
      </c>
      <c r="U5" s="141"/>
      <c r="V5" s="141"/>
    </row>
    <row r="6" spans="1:22" ht="16.5" customHeight="1" thickBot="1" x14ac:dyDescent="0.3">
      <c r="A6" s="141"/>
      <c r="B6" s="141"/>
      <c r="C6" s="142"/>
      <c r="D6" s="142"/>
      <c r="E6" s="142"/>
      <c r="F6" s="142"/>
      <c r="G6" s="142"/>
      <c r="H6" s="142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thickBot="1" x14ac:dyDescent="0.3">
      <c r="A7" s="72">
        <v>1</v>
      </c>
      <c r="B7" s="72">
        <v>2</v>
      </c>
      <c r="C7" s="143">
        <v>3</v>
      </c>
      <c r="D7" s="143"/>
      <c r="E7" s="143">
        <v>4</v>
      </c>
      <c r="F7" s="143"/>
      <c r="G7" s="143"/>
      <c r="H7" s="143"/>
      <c r="I7" s="72">
        <v>5</v>
      </c>
      <c r="J7" s="143">
        <v>6</v>
      </c>
      <c r="K7" s="143"/>
      <c r="L7" s="72">
        <v>7</v>
      </c>
      <c r="M7" s="72">
        <v>8</v>
      </c>
      <c r="N7" s="143">
        <v>9</v>
      </c>
      <c r="O7" s="143"/>
      <c r="P7" s="143"/>
      <c r="Q7" s="72">
        <v>10</v>
      </c>
      <c r="R7" s="72">
        <v>11</v>
      </c>
      <c r="S7" s="72">
        <v>12</v>
      </c>
      <c r="T7" s="72">
        <v>13</v>
      </c>
      <c r="U7" s="72">
        <v>14</v>
      </c>
      <c r="V7" s="72">
        <v>15</v>
      </c>
    </row>
    <row r="8" spans="1:22" ht="15.75" customHeight="1" thickBot="1" x14ac:dyDescent="0.3">
      <c r="A8" s="144" t="s">
        <v>32</v>
      </c>
      <c r="B8" s="144"/>
      <c r="C8" s="144"/>
      <c r="D8" s="46"/>
      <c r="E8" s="47" t="s">
        <v>33</v>
      </c>
      <c r="F8" s="46"/>
      <c r="G8" s="47" t="s">
        <v>34</v>
      </c>
      <c r="H8" s="46"/>
      <c r="I8" s="144" t="s">
        <v>15</v>
      </c>
      <c r="J8" s="144"/>
      <c r="K8" s="144"/>
      <c r="L8" s="72"/>
      <c r="M8" s="143"/>
      <c r="N8" s="143"/>
      <c r="O8" s="143"/>
      <c r="P8" s="143"/>
      <c r="Q8" s="143"/>
      <c r="R8" s="72"/>
      <c r="S8" s="72"/>
      <c r="T8" s="72"/>
      <c r="U8" s="72"/>
      <c r="V8" s="72"/>
    </row>
    <row r="9" spans="1:22" x14ac:dyDescent="0.25">
      <c r="A9" s="38">
        <v>1</v>
      </c>
      <c r="B9" s="77"/>
      <c r="C9" s="145"/>
      <c r="D9" s="146"/>
      <c r="E9" s="147"/>
      <c r="F9" s="148"/>
      <c r="G9" s="148"/>
      <c r="H9" s="149"/>
      <c r="I9" s="73"/>
      <c r="J9" s="74"/>
      <c r="K9" s="54"/>
      <c r="L9" s="66"/>
      <c r="M9" s="155"/>
      <c r="N9" s="155"/>
      <c r="O9" s="75"/>
      <c r="P9" s="150"/>
      <c r="Q9" s="150"/>
      <c r="R9" s="75"/>
      <c r="S9" s="75"/>
      <c r="T9" s="75"/>
      <c r="U9" s="75"/>
      <c r="V9" s="75"/>
    </row>
    <row r="10" spans="1:22" ht="22.5" customHeight="1" x14ac:dyDescent="0.25">
      <c r="A10" s="39">
        <v>2</v>
      </c>
      <c r="B10" s="77"/>
      <c r="C10" s="145"/>
      <c r="D10" s="146"/>
      <c r="E10" s="147" t="s">
        <v>551</v>
      </c>
      <c r="F10" s="148"/>
      <c r="G10" s="148"/>
      <c r="H10" s="149"/>
      <c r="I10" s="73">
        <v>166</v>
      </c>
      <c r="J10" s="74"/>
      <c r="K10" s="54" t="s">
        <v>525</v>
      </c>
      <c r="L10" s="66" t="s">
        <v>525</v>
      </c>
      <c r="M10" s="115">
        <f>M13+M14+M15+M16+M17+M18+M19+M20+M21+M22+M23+M24+'10'!M31+'11'!M31+'12'!M31+'13'!M31+'14'!M32+'14'!M17</f>
        <v>3021.6000000000004</v>
      </c>
      <c r="N10" s="81"/>
      <c r="O10" s="77"/>
      <c r="P10" s="145"/>
      <c r="Q10" s="146"/>
      <c r="R10" s="77"/>
      <c r="S10" s="77"/>
      <c r="T10" s="77"/>
      <c r="U10" s="77"/>
      <c r="V10" s="77"/>
    </row>
    <row r="11" spans="1:22" ht="22.5" customHeight="1" x14ac:dyDescent="0.25">
      <c r="A11" s="39">
        <v>3</v>
      </c>
      <c r="B11" s="77"/>
      <c r="C11" s="145"/>
      <c r="D11" s="146"/>
      <c r="E11" s="147" t="s">
        <v>550</v>
      </c>
      <c r="F11" s="148"/>
      <c r="G11" s="148"/>
      <c r="H11" s="149"/>
      <c r="I11" s="73"/>
      <c r="J11" s="74"/>
      <c r="K11" s="54"/>
      <c r="L11" s="66"/>
      <c r="M11" s="66"/>
      <c r="N11" s="66"/>
      <c r="O11" s="77"/>
      <c r="P11" s="145"/>
      <c r="Q11" s="146"/>
      <c r="R11" s="77"/>
      <c r="S11" s="77"/>
      <c r="T11" s="77"/>
      <c r="U11" s="77"/>
      <c r="V11" s="77"/>
    </row>
    <row r="12" spans="1:22" ht="22.5" customHeight="1" x14ac:dyDescent="0.25">
      <c r="A12" s="39">
        <v>4</v>
      </c>
      <c r="B12" s="77"/>
      <c r="C12" s="145"/>
      <c r="D12" s="146"/>
      <c r="E12" s="147"/>
      <c r="F12" s="148"/>
      <c r="G12" s="148"/>
      <c r="H12" s="149"/>
      <c r="I12" s="73"/>
      <c r="J12" s="82"/>
      <c r="K12" s="54"/>
      <c r="L12" s="66"/>
      <c r="M12" s="66"/>
      <c r="N12" s="66"/>
      <c r="O12" s="77"/>
      <c r="P12" s="145"/>
      <c r="Q12" s="146"/>
      <c r="R12" s="77"/>
      <c r="S12" s="77"/>
      <c r="T12" s="77"/>
      <c r="U12" s="77"/>
      <c r="V12" s="77"/>
    </row>
    <row r="13" spans="1:22" ht="22.5" customHeight="1" x14ac:dyDescent="0.25">
      <c r="A13" s="39">
        <v>5</v>
      </c>
      <c r="B13" s="77">
        <v>85</v>
      </c>
      <c r="C13" s="145"/>
      <c r="D13" s="146"/>
      <c r="E13" s="147" t="s">
        <v>87</v>
      </c>
      <c r="F13" s="148"/>
      <c r="G13" s="148"/>
      <c r="H13" s="149"/>
      <c r="I13" s="42" t="s">
        <v>38</v>
      </c>
      <c r="J13" s="43"/>
      <c r="K13" s="54">
        <v>1</v>
      </c>
      <c r="L13" s="66" t="s">
        <v>525</v>
      </c>
      <c r="M13" s="80">
        <v>2.02</v>
      </c>
      <c r="N13" s="77"/>
      <c r="O13" s="77"/>
      <c r="P13" s="145"/>
      <c r="Q13" s="146"/>
      <c r="R13" s="77"/>
      <c r="S13" s="77"/>
      <c r="T13" s="77"/>
      <c r="U13" s="77"/>
      <c r="V13" s="77"/>
    </row>
    <row r="14" spans="1:22" ht="22.5" customHeight="1" x14ac:dyDescent="0.25">
      <c r="A14" s="39">
        <v>6</v>
      </c>
      <c r="B14" s="77">
        <v>86</v>
      </c>
      <c r="C14" s="145"/>
      <c r="D14" s="146"/>
      <c r="E14" s="147" t="s">
        <v>88</v>
      </c>
      <c r="F14" s="148"/>
      <c r="G14" s="148"/>
      <c r="H14" s="149"/>
      <c r="I14" s="42">
        <v>796</v>
      </c>
      <c r="J14" s="43"/>
      <c r="K14" s="54">
        <v>1</v>
      </c>
      <c r="L14" s="66" t="s">
        <v>525</v>
      </c>
      <c r="M14" s="80">
        <v>2.15</v>
      </c>
      <c r="N14" s="77"/>
      <c r="O14" s="77"/>
      <c r="P14" s="145"/>
      <c r="Q14" s="146"/>
      <c r="R14" s="77"/>
      <c r="S14" s="77"/>
      <c r="T14" s="77"/>
      <c r="U14" s="77"/>
      <c r="V14" s="77"/>
    </row>
    <row r="15" spans="1:22" ht="22.5" customHeight="1" x14ac:dyDescent="0.25">
      <c r="A15" s="39">
        <v>7</v>
      </c>
      <c r="B15" s="77">
        <v>87</v>
      </c>
      <c r="C15" s="145"/>
      <c r="D15" s="146"/>
      <c r="E15" s="147" t="s">
        <v>89</v>
      </c>
      <c r="F15" s="148"/>
      <c r="G15" s="148"/>
      <c r="H15" s="149"/>
      <c r="I15" s="42" t="s">
        <v>38</v>
      </c>
      <c r="J15" s="43"/>
      <c r="K15" s="54">
        <v>3</v>
      </c>
      <c r="L15" s="66">
        <v>2.42</v>
      </c>
      <c r="M15" s="80">
        <v>7.27</v>
      </c>
      <c r="N15" s="77">
        <v>850</v>
      </c>
      <c r="O15" s="77"/>
      <c r="P15" s="145"/>
      <c r="Q15" s="146"/>
      <c r="R15" s="77"/>
      <c r="S15" s="77"/>
      <c r="T15" s="77"/>
      <c r="U15" s="77"/>
      <c r="V15" s="77"/>
    </row>
    <row r="16" spans="1:22" ht="22.5" customHeight="1" x14ac:dyDescent="0.25">
      <c r="A16" s="39">
        <v>8</v>
      </c>
      <c r="B16" s="77">
        <v>88</v>
      </c>
      <c r="C16" s="145"/>
      <c r="D16" s="146"/>
      <c r="E16" s="147" t="s">
        <v>90</v>
      </c>
      <c r="F16" s="148"/>
      <c r="G16" s="148"/>
      <c r="H16" s="149"/>
      <c r="I16" s="42" t="s">
        <v>38</v>
      </c>
      <c r="J16" s="43"/>
      <c r="K16" s="54">
        <v>1</v>
      </c>
      <c r="L16" s="66" t="s">
        <v>525</v>
      </c>
      <c r="M16" s="80">
        <v>2.96</v>
      </c>
      <c r="N16" s="77"/>
      <c r="O16" s="77"/>
      <c r="P16" s="145"/>
      <c r="Q16" s="146"/>
      <c r="R16" s="77"/>
      <c r="S16" s="77"/>
      <c r="T16" s="77"/>
      <c r="U16" s="77"/>
      <c r="V16" s="77"/>
    </row>
    <row r="17" spans="1:24" ht="22.5" customHeight="1" x14ac:dyDescent="0.25">
      <c r="A17" s="39">
        <v>9</v>
      </c>
      <c r="B17" s="77">
        <v>89</v>
      </c>
      <c r="C17" s="145"/>
      <c r="D17" s="146"/>
      <c r="E17" s="147" t="s">
        <v>91</v>
      </c>
      <c r="F17" s="148"/>
      <c r="G17" s="148"/>
      <c r="H17" s="149"/>
      <c r="I17" s="42" t="s">
        <v>38</v>
      </c>
      <c r="J17" s="43"/>
      <c r="K17" s="54">
        <v>3</v>
      </c>
      <c r="L17" s="66">
        <v>3.01</v>
      </c>
      <c r="M17" s="80">
        <v>9.02</v>
      </c>
      <c r="N17" s="77"/>
      <c r="O17" s="77"/>
      <c r="P17" s="145"/>
      <c r="Q17" s="146"/>
      <c r="R17" s="77"/>
      <c r="S17" s="77"/>
      <c r="T17" s="77"/>
      <c r="U17" s="77"/>
      <c r="V17" s="77"/>
      <c r="X17" s="44"/>
    </row>
    <row r="18" spans="1:24" ht="22.5" customHeight="1" x14ac:dyDescent="0.25">
      <c r="A18" s="39">
        <v>10</v>
      </c>
      <c r="B18" s="77">
        <v>90</v>
      </c>
      <c r="C18" s="145"/>
      <c r="D18" s="146"/>
      <c r="E18" s="147" t="s">
        <v>92</v>
      </c>
      <c r="F18" s="148"/>
      <c r="G18" s="148"/>
      <c r="H18" s="149"/>
      <c r="I18" s="42" t="s">
        <v>38</v>
      </c>
      <c r="J18" s="43"/>
      <c r="K18" s="54">
        <v>1</v>
      </c>
      <c r="L18" s="66" t="s">
        <v>525</v>
      </c>
      <c r="M18" s="80">
        <v>3.1</v>
      </c>
      <c r="N18" s="77">
        <v>1176</v>
      </c>
      <c r="O18" s="77"/>
      <c r="P18" s="145"/>
      <c r="Q18" s="146"/>
      <c r="R18" s="77"/>
      <c r="S18" s="77"/>
      <c r="T18" s="77"/>
      <c r="U18" s="77"/>
      <c r="V18" s="77"/>
    </row>
    <row r="19" spans="1:24" ht="22.5" customHeight="1" x14ac:dyDescent="0.25">
      <c r="A19" s="39">
        <v>11</v>
      </c>
      <c r="B19" s="77">
        <v>91</v>
      </c>
      <c r="C19" s="145"/>
      <c r="D19" s="146"/>
      <c r="E19" s="147" t="s">
        <v>93</v>
      </c>
      <c r="F19" s="148"/>
      <c r="G19" s="148"/>
      <c r="H19" s="149"/>
      <c r="I19" s="42" t="s">
        <v>38</v>
      </c>
      <c r="J19" s="43"/>
      <c r="K19" s="54">
        <v>2</v>
      </c>
      <c r="L19" s="66">
        <v>2.98</v>
      </c>
      <c r="M19" s="80">
        <v>5.96</v>
      </c>
      <c r="N19" s="77"/>
      <c r="O19" s="77"/>
      <c r="P19" s="145"/>
      <c r="Q19" s="146"/>
      <c r="R19" s="77"/>
      <c r="S19" s="77"/>
      <c r="T19" s="77"/>
      <c r="U19" s="77"/>
      <c r="V19" s="77"/>
    </row>
    <row r="20" spans="1:24" ht="22.5" customHeight="1" x14ac:dyDescent="0.25">
      <c r="A20" s="39">
        <v>12</v>
      </c>
      <c r="B20" s="77">
        <v>92</v>
      </c>
      <c r="C20" s="145"/>
      <c r="D20" s="146"/>
      <c r="E20" s="147" t="s">
        <v>94</v>
      </c>
      <c r="F20" s="148"/>
      <c r="G20" s="148"/>
      <c r="H20" s="149"/>
      <c r="I20" s="42" t="s">
        <v>38</v>
      </c>
      <c r="J20" s="43"/>
      <c r="K20" s="54">
        <v>2</v>
      </c>
      <c r="L20" s="66">
        <v>3.36</v>
      </c>
      <c r="M20" s="80">
        <v>6.73</v>
      </c>
      <c r="N20" s="77"/>
      <c r="O20" s="77"/>
      <c r="P20" s="145"/>
      <c r="Q20" s="146"/>
      <c r="R20" s="77"/>
      <c r="S20" s="77"/>
      <c r="T20" s="77"/>
      <c r="U20" s="77"/>
      <c r="V20" s="77"/>
    </row>
    <row r="21" spans="1:24" ht="22.5" customHeight="1" thickBot="1" x14ac:dyDescent="0.3">
      <c r="A21" s="39">
        <v>13</v>
      </c>
      <c r="B21" s="77">
        <v>93</v>
      </c>
      <c r="C21" s="145"/>
      <c r="D21" s="146"/>
      <c r="E21" s="147" t="s">
        <v>95</v>
      </c>
      <c r="F21" s="148"/>
      <c r="G21" s="148"/>
      <c r="H21" s="149"/>
      <c r="I21" s="42" t="s">
        <v>38</v>
      </c>
      <c r="J21" s="43"/>
      <c r="K21" s="54">
        <v>2</v>
      </c>
      <c r="L21" s="66">
        <v>3.77</v>
      </c>
      <c r="M21" s="66">
        <v>7.54</v>
      </c>
      <c r="N21" s="77"/>
      <c r="O21" s="77"/>
      <c r="P21" s="158"/>
      <c r="Q21" s="158"/>
      <c r="R21" s="77"/>
      <c r="S21" s="77"/>
      <c r="T21" s="77"/>
      <c r="U21" s="77"/>
      <c r="V21" s="77"/>
    </row>
    <row r="22" spans="1:24" ht="22.5" customHeight="1" x14ac:dyDescent="0.25">
      <c r="A22" s="39">
        <v>14</v>
      </c>
      <c r="B22" s="88">
        <v>94</v>
      </c>
      <c r="C22" s="169"/>
      <c r="D22" s="169"/>
      <c r="E22" s="170" t="s">
        <v>96</v>
      </c>
      <c r="F22" s="171"/>
      <c r="G22" s="171"/>
      <c r="H22" s="172"/>
      <c r="I22" s="167">
        <v>796</v>
      </c>
      <c r="J22" s="167"/>
      <c r="K22" s="91">
        <v>7</v>
      </c>
      <c r="L22" s="92">
        <v>3.96</v>
      </c>
      <c r="M22" s="168">
        <v>27.69</v>
      </c>
      <c r="N22" s="155"/>
      <c r="O22" s="77"/>
      <c r="P22" s="158"/>
      <c r="Q22" s="158"/>
      <c r="R22" s="77"/>
      <c r="S22" s="77"/>
      <c r="T22" s="77"/>
      <c r="U22" s="77"/>
      <c r="V22" s="77"/>
    </row>
    <row r="23" spans="1:24" ht="22.5" customHeight="1" x14ac:dyDescent="0.25">
      <c r="A23" s="39">
        <v>15</v>
      </c>
      <c r="B23" s="77">
        <v>95</v>
      </c>
      <c r="C23" s="145"/>
      <c r="D23" s="146"/>
      <c r="E23" s="147" t="s">
        <v>123</v>
      </c>
      <c r="F23" s="148"/>
      <c r="G23" s="148"/>
      <c r="H23" s="149"/>
      <c r="I23" s="73">
        <v>796</v>
      </c>
      <c r="J23" s="74"/>
      <c r="K23" s="54">
        <v>1</v>
      </c>
      <c r="L23" s="66" t="s">
        <v>525</v>
      </c>
      <c r="M23" s="80">
        <v>11.64</v>
      </c>
      <c r="N23" s="81"/>
      <c r="O23" s="77"/>
      <c r="P23" s="158"/>
      <c r="Q23" s="158"/>
      <c r="R23" s="77"/>
      <c r="S23" s="77"/>
      <c r="T23" s="77"/>
      <c r="U23" s="77"/>
      <c r="V23" s="77"/>
    </row>
    <row r="24" spans="1:24" ht="22.5" customHeight="1" thickBot="1" x14ac:dyDescent="0.3">
      <c r="A24" s="40">
        <v>16</v>
      </c>
      <c r="B24" s="78">
        <v>96</v>
      </c>
      <c r="C24" s="159"/>
      <c r="D24" s="160"/>
      <c r="E24" s="161" t="s">
        <v>97</v>
      </c>
      <c r="F24" s="162"/>
      <c r="G24" s="162"/>
      <c r="H24" s="163"/>
      <c r="I24" s="94">
        <v>796</v>
      </c>
      <c r="J24" s="96"/>
      <c r="K24" s="55">
        <v>4</v>
      </c>
      <c r="L24" s="79">
        <v>4.3099999999999996</v>
      </c>
      <c r="M24" s="79">
        <v>17.22</v>
      </c>
      <c r="N24" s="66"/>
      <c r="O24" s="78"/>
      <c r="P24" s="164"/>
      <c r="Q24" s="164"/>
      <c r="R24" s="78"/>
      <c r="S24" s="78"/>
      <c r="T24" s="78"/>
      <c r="U24" s="78"/>
      <c r="V24" s="7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07"/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I22:J22"/>
    <mergeCell ref="M22:N22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1314E2FF732DA4DB387C2BFFC009B78" ma:contentTypeVersion="0" ma:contentTypeDescription="Создание документа." ma:contentTypeScope="" ma:versionID="2bd8a8297f715b8570ffdb8ef498e416">
  <xsd:schema xmlns:xsd="http://www.w3.org/2001/XMLSchema" xmlns:xs="http://www.w3.org/2001/XMLSchema" xmlns:p="http://schemas.microsoft.com/office/2006/metadata/properties" xmlns:ns2="7cee0ba4-d471-4988-b646-1fe7263d4e43" targetNamespace="http://schemas.microsoft.com/office/2006/metadata/properties" ma:root="true" ma:fieldsID="7f5ff911a4ab96c4e67b584a7ab89aec" ns2:_="">
    <xsd:import namespace="7cee0ba4-d471-4988-b646-1fe7263d4e4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e0ba4-d471-4988-b646-1fe7263d4e4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cee0ba4-d471-4988-b646-1fe7263d4e43">TPEE2DEY6JZ4-434-113077</_dlc_DocId>
    <_dlc_DocIdUrl xmlns="7cee0ba4-d471-4988-b646-1fe7263d4e43">
      <Url>http://gpkspps.globse.com/projects/lsp2/_layouts/DocIdRedir.aspx?ID=TPEE2DEY6JZ4-434-113077</Url>
      <Description>TPEE2DEY6JZ4-434-113077</Description>
    </_dlc_DocIdUrl>
  </documentManagement>
</p:properties>
</file>

<file path=customXml/itemProps1.xml><?xml version="1.0" encoding="utf-8"?>
<ds:datastoreItem xmlns:ds="http://schemas.openxmlformats.org/officeDocument/2006/customXml" ds:itemID="{932999AC-5B8B-4868-BD63-BEA7DECA2987}"/>
</file>

<file path=customXml/itemProps2.xml><?xml version="1.0" encoding="utf-8"?>
<ds:datastoreItem xmlns:ds="http://schemas.openxmlformats.org/officeDocument/2006/customXml" ds:itemID="{E51575A3-A7FA-4F52-8C91-7A2371BD908C}"/>
</file>

<file path=customXml/itemProps3.xml><?xml version="1.0" encoding="utf-8"?>
<ds:datastoreItem xmlns:ds="http://schemas.openxmlformats.org/officeDocument/2006/customXml" ds:itemID="{29B80240-D8E5-4D22-B22C-1CAB987FC4C8}"/>
</file>

<file path=customXml/itemProps4.xml><?xml version="1.0" encoding="utf-8"?>
<ds:datastoreItem xmlns:ds="http://schemas.openxmlformats.org/officeDocument/2006/customXml" ds:itemID="{1D42FD05-3255-4CCF-93EE-2BF2DA7B6B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41</vt:i4>
      </vt:variant>
      <vt:variant>
        <vt:lpstr>Именованные диапазоны</vt:lpstr>
      </vt:variant>
      <vt:variant>
        <vt:i4>41</vt:i4>
      </vt:variant>
    </vt:vector>
  </HeadingPairs>
  <TitlesOfParts>
    <vt:vector size="8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'32'!Область_печати</vt:lpstr>
      <vt:lpstr>'33'!Область_печати</vt:lpstr>
      <vt:lpstr>'34'!Область_печати</vt:lpstr>
      <vt:lpstr>'35'!Область_печати</vt:lpstr>
      <vt:lpstr>'36'!Область_печати</vt:lpstr>
      <vt:lpstr>'37'!Область_печати</vt:lpstr>
      <vt:lpstr>'38'!Область_печати</vt:lpstr>
      <vt:lpstr>'39'!Область_печати</vt:lpstr>
      <vt:lpstr>'4'!Область_печати</vt:lpstr>
      <vt:lpstr>'40'!Область_печати</vt:lpstr>
      <vt:lpstr>'41'!Область_печати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Соколова Анна Юрьевна</dc:creator>
  <cp:lastModifiedBy>Соколова Анна Юрьевна</cp:lastModifiedBy>
  <cp:lastPrinted>2017-01-17T18:24:02Z</cp:lastPrinted>
  <dcterms:created xsi:type="dcterms:W3CDTF">2014-08-29T12:56:45Z</dcterms:created>
  <dcterms:modified xsi:type="dcterms:W3CDTF">2017-01-17T18:27:01Z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a19855a5-582a-4528-a143-ac44df6156c1</vt:lpwstr>
  </property>
  <property fmtid="{D5CDD505-2E9C-101B-9397-08002B2CF9AE}" pid="3" name="ContentTypeId">
    <vt:lpwstr>0x010100F1314E2FF732DA4DB387C2BFFC009B78</vt:lpwstr>
  </property>
</Properties>
</file>