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m32_projects\CubeIDE_projects\Fourth_project\manual_calc\"/>
    </mc:Choice>
  </mc:AlternateContent>
  <xr:revisionPtr revIDLastSave="0" documentId="13_ncr:1_{77FE4EB6-E09A-4224-BB58-2A6616AD3E5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F7" i="2" s="1"/>
  <c r="H7" i="2" s="1"/>
  <c r="D27" i="1"/>
  <c r="P8" i="1"/>
  <c r="P9" i="1"/>
  <c r="P10" i="1"/>
  <c r="P11" i="1"/>
  <c r="P12" i="1"/>
  <c r="P13" i="1"/>
  <c r="P14" i="1"/>
  <c r="P15" i="1"/>
  <c r="Q15" i="1" s="1"/>
  <c r="P16" i="1"/>
  <c r="P17" i="1"/>
  <c r="P18" i="1"/>
  <c r="P19" i="1"/>
  <c r="Q19" i="1" s="1"/>
  <c r="P20" i="1"/>
  <c r="P21" i="1"/>
  <c r="P22" i="1"/>
  <c r="P7" i="1"/>
  <c r="Q7" i="1" s="1"/>
  <c r="E8" i="2"/>
  <c r="F8" i="2" s="1"/>
  <c r="I13" i="2"/>
  <c r="O13" i="2" s="1"/>
  <c r="I21" i="2"/>
  <c r="O21" i="2" s="1"/>
  <c r="E9" i="2"/>
  <c r="F9" i="2" s="1"/>
  <c r="G9" i="2" s="1"/>
  <c r="I9" i="2" s="1"/>
  <c r="O9" i="2" s="1"/>
  <c r="E11" i="2"/>
  <c r="F11" i="2" s="1"/>
  <c r="H11" i="2" s="1"/>
  <c r="E12" i="2"/>
  <c r="F12" i="2" s="1"/>
  <c r="H12" i="2" s="1"/>
  <c r="E13" i="2"/>
  <c r="F13" i="2" s="1"/>
  <c r="G13" i="2" s="1"/>
  <c r="E14" i="2"/>
  <c r="F14" i="2" s="1"/>
  <c r="G14" i="2" s="1"/>
  <c r="I14" i="2" s="1"/>
  <c r="E15" i="2"/>
  <c r="F15" i="2" s="1"/>
  <c r="H15" i="2" s="1"/>
  <c r="E16" i="2"/>
  <c r="F16" i="2" s="1"/>
  <c r="H16" i="2" s="1"/>
  <c r="E17" i="2"/>
  <c r="F17" i="2" s="1"/>
  <c r="G17" i="2" s="1"/>
  <c r="I17" i="2" s="1"/>
  <c r="E18" i="2"/>
  <c r="F18" i="2" s="1"/>
  <c r="G18" i="2" s="1"/>
  <c r="I18" i="2" s="1"/>
  <c r="E19" i="2"/>
  <c r="F19" i="2" s="1"/>
  <c r="H19" i="2" s="1"/>
  <c r="E20" i="2"/>
  <c r="F20" i="2" s="1"/>
  <c r="H20" i="2" s="1"/>
  <c r="E21" i="2"/>
  <c r="F21" i="2" s="1"/>
  <c r="G21" i="2" s="1"/>
  <c r="E22" i="2"/>
  <c r="F22" i="2" s="1"/>
  <c r="G22" i="2" s="1"/>
  <c r="I22" i="2" s="1"/>
  <c r="E23" i="2"/>
  <c r="F23" i="2" s="1"/>
  <c r="H23" i="2" s="1"/>
  <c r="E10" i="2"/>
  <c r="F10" i="2" s="1"/>
  <c r="D7" i="1"/>
  <c r="D21" i="1"/>
  <c r="L21" i="1"/>
  <c r="I21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7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E4" i="1"/>
  <c r="E3" i="1"/>
  <c r="G7" i="2" l="1"/>
  <c r="I7" i="2" s="1"/>
  <c r="O18" i="2"/>
  <c r="N18" i="2"/>
  <c r="O22" i="2"/>
  <c r="N22" i="2"/>
  <c r="O17" i="2"/>
  <c r="N17" i="2"/>
  <c r="G8" i="2"/>
  <c r="I8" i="2" s="1"/>
  <c r="H8" i="2"/>
  <c r="K8" i="2" s="1"/>
  <c r="O14" i="2"/>
  <c r="N14" i="2"/>
  <c r="N9" i="2"/>
  <c r="N21" i="2"/>
  <c r="N13" i="2"/>
  <c r="Q11" i="1"/>
  <c r="Q17" i="1"/>
  <c r="Q9" i="1"/>
  <c r="Q13" i="1"/>
  <c r="K7" i="2"/>
  <c r="G10" i="2"/>
  <c r="I10" i="2" s="1"/>
  <c r="H10" i="2"/>
  <c r="K10" i="2" s="1"/>
  <c r="G23" i="2"/>
  <c r="I23" i="2" s="1"/>
  <c r="G19" i="2"/>
  <c r="I19" i="2" s="1"/>
  <c r="G15" i="2"/>
  <c r="I15" i="2" s="1"/>
  <c r="G11" i="2"/>
  <c r="I11" i="2" s="1"/>
  <c r="H21" i="2"/>
  <c r="K21" i="2" s="1"/>
  <c r="H17" i="2"/>
  <c r="H13" i="2"/>
  <c r="K13" i="2" s="1"/>
  <c r="G20" i="2"/>
  <c r="I20" i="2" s="1"/>
  <c r="G16" i="2"/>
  <c r="I16" i="2" s="1"/>
  <c r="G12" i="2"/>
  <c r="I12" i="2" s="1"/>
  <c r="H22" i="2"/>
  <c r="K22" i="2" s="1"/>
  <c r="H18" i="2"/>
  <c r="K18" i="2" s="1"/>
  <c r="H14" i="2"/>
  <c r="K14" i="2" s="1"/>
  <c r="H9" i="2"/>
  <c r="K9" i="2" s="1"/>
  <c r="K12" i="2"/>
  <c r="K20" i="2"/>
  <c r="K16" i="2"/>
  <c r="K17" i="2"/>
  <c r="K23" i="2"/>
  <c r="K19" i="2"/>
  <c r="K15" i="2"/>
  <c r="K11" i="2"/>
  <c r="M9" i="1"/>
  <c r="M13" i="1"/>
  <c r="M7" i="1"/>
  <c r="M15" i="1"/>
  <c r="M19" i="1"/>
  <c r="J7" i="1"/>
  <c r="J9" i="1"/>
  <c r="J15" i="1"/>
  <c r="J11" i="1"/>
  <c r="J13" i="1"/>
  <c r="J19" i="1"/>
  <c r="J17" i="1"/>
  <c r="N7" i="2" l="1"/>
  <c r="O7" i="2"/>
  <c r="N12" i="2"/>
  <c r="O12" i="2"/>
  <c r="O19" i="2"/>
  <c r="N19" i="2"/>
  <c r="O8" i="2"/>
  <c r="N8" i="2"/>
  <c r="O15" i="2"/>
  <c r="N15" i="2"/>
  <c r="O16" i="2"/>
  <c r="N16" i="2"/>
  <c r="O23" i="2"/>
  <c r="N23" i="2"/>
  <c r="N20" i="2"/>
  <c r="O20" i="2"/>
  <c r="O11" i="2"/>
  <c r="N11" i="2"/>
  <c r="O10" i="2"/>
  <c r="N10" i="2"/>
  <c r="M17" i="1"/>
  <c r="M11" i="1"/>
</calcChain>
</file>

<file path=xl/sharedStrings.xml><?xml version="1.0" encoding="utf-8"?>
<sst xmlns="http://schemas.openxmlformats.org/spreadsheetml/2006/main" count="23" uniqueCount="23">
  <si>
    <t>clock</t>
  </si>
  <si>
    <t>periods</t>
  </si>
  <si>
    <t>frequecies</t>
  </si>
  <si>
    <t>presc1</t>
  </si>
  <si>
    <t>pres2</t>
  </si>
  <si>
    <t xml:space="preserve"> APB1_CLK * (val * 0.02 * (presc - 1))) + 1);</t>
  </si>
  <si>
    <t>circumference, m</t>
  </si>
  <si>
    <t>teeth, N</t>
  </si>
  <si>
    <t>V, kph</t>
  </si>
  <si>
    <t>V, m/c</t>
  </si>
  <si>
    <t>teeth/sec</t>
  </si>
  <si>
    <t>Frequency</t>
  </si>
  <si>
    <t>signal</t>
  </si>
  <si>
    <t>rotate per sec</t>
  </si>
  <si>
    <t>RPM</t>
  </si>
  <si>
    <t>pres3</t>
  </si>
  <si>
    <t>CLK</t>
  </si>
  <si>
    <t>factor</t>
  </si>
  <si>
    <t>PSC_1</t>
  </si>
  <si>
    <t>teethMinuteFactor</t>
  </si>
  <si>
    <t>ARR 1</t>
  </si>
  <si>
    <t>PSC_2</t>
  </si>
  <si>
    <t>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</si>
</sst>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0" fontId="1" fillId="3" borderId="0" xfId="2" applyAlignment="1">
      <alignment horizontal="center"/>
    </xf>
    <xf numFmtId="0" fontId="1" fillId="4" borderId="0" xfId="3" applyAlignment="1">
      <alignment horizontal="center"/>
    </xf>
    <xf numFmtId="0" fontId="0" fillId="3" borderId="0" xfId="2" applyFont="1" applyAlignment="1">
      <alignment horizontal="center"/>
    </xf>
    <xf numFmtId="0" fontId="2" fillId="2" borderId="0" xfId="1" applyAlignment="1">
      <alignment horizontal="center"/>
    </xf>
    <xf numFmtId="0" fontId="1" fillId="5" borderId="0" xfId="4"/>
    <xf numFmtId="0" fontId="1" fillId="8" borderId="0" xfId="7"/>
    <xf numFmtId="0" fontId="0" fillId="0" borderId="0" xfId="0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7" borderId="0" xfId="6"/>
    <xf numFmtId="0" fontId="1" fillId="8" borderId="0" xfId="7" applyAlignment="1">
      <alignment horizontal="center" vertical="center"/>
    </xf>
    <xf numFmtId="164" fontId="2" fillId="6" borderId="0" xfId="5" applyNumberFormat="1"/>
    <xf numFmtId="1" fontId="1" fillId="8" borderId="0" xfId="7" applyNumberFormat="1"/>
    <xf numFmtId="164" fontId="0" fillId="0" borderId="0" xfId="0" applyNumberFormat="1"/>
    <xf numFmtId="1" fontId="0" fillId="0" borderId="0" xfId="0" applyNumberFormat="1"/>
    <xf numFmtId="1" fontId="1" fillId="7" borderId="0" xfId="6" applyNumberFormat="1"/>
    <xf numFmtId="164" fontId="2" fillId="6" borderId="0" xfId="5" applyNumberFormat="1" applyAlignment="1">
      <alignment horizontal="center" vertical="center"/>
    </xf>
  </cellXfs>
  <cellStyles count="8">
    <cellStyle name="20% — акцент2" xfId="6" builtinId="34"/>
    <cellStyle name="20% — акцент4" xfId="2" builtinId="42"/>
    <cellStyle name="20% — акцент6" xfId="3" builtinId="50"/>
    <cellStyle name="40% — акцент4" xfId="7" builtinId="43"/>
    <cellStyle name="40% — акцент6" xfId="4" builtinId="51"/>
    <cellStyle name="60% — акцент2" xfId="1" builtinId="36"/>
    <cellStyle name="Акцент2" xfId="5" builtinId="33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7"/>
  <sheetViews>
    <sheetView topLeftCell="B1" workbookViewId="0">
      <selection activeCell="M17" sqref="M17"/>
    </sheetView>
  </sheetViews>
  <sheetFormatPr defaultRowHeight="15" x14ac:dyDescent="0.25"/>
  <cols>
    <col min="10" max="10" width="12.42578125" customWidth="1"/>
  </cols>
  <sheetData>
    <row r="1" spans="3:17" x14ac:dyDescent="0.25">
      <c r="J1" s="1" t="s">
        <v>0</v>
      </c>
      <c r="K1" s="3" t="s">
        <v>3</v>
      </c>
      <c r="L1" s="1" t="s">
        <v>4</v>
      </c>
      <c r="M1" s="1" t="s">
        <v>15</v>
      </c>
    </row>
    <row r="2" spans="3:17" x14ac:dyDescent="0.25">
      <c r="E2">
        <v>0.02</v>
      </c>
      <c r="J2" s="2">
        <v>150000000</v>
      </c>
      <c r="K2" s="2">
        <v>12</v>
      </c>
      <c r="L2" s="4">
        <v>1200</v>
      </c>
      <c r="M2" s="4">
        <v>170</v>
      </c>
    </row>
    <row r="3" spans="3:17" x14ac:dyDescent="0.25">
      <c r="C3">
        <v>0</v>
      </c>
      <c r="E3">
        <f>C3*$E$2</f>
        <v>0</v>
      </c>
    </row>
    <row r="4" spans="3:17" x14ac:dyDescent="0.25">
      <c r="C4">
        <v>65536</v>
      </c>
      <c r="E4">
        <f>C4*$E$2</f>
        <v>1310.72</v>
      </c>
    </row>
    <row r="6" spans="3:17" x14ac:dyDescent="0.25">
      <c r="G6" t="s">
        <v>1</v>
      </c>
      <c r="I6" t="s">
        <v>2</v>
      </c>
      <c r="L6">
        <v>1200</v>
      </c>
      <c r="P6">
        <v>170</v>
      </c>
    </row>
    <row r="7" spans="3:17" x14ac:dyDescent="0.25">
      <c r="D7">
        <f>99800*1.6</f>
        <v>159680</v>
      </c>
      <c r="G7" s="5">
        <v>500</v>
      </c>
      <c r="I7">
        <f>$J$2/(($K$2+1)*(G7+1))</f>
        <v>23030.861354214649</v>
      </c>
      <c r="J7">
        <f>I7-I8</f>
        <v>45.87820986895531</v>
      </c>
      <c r="L7">
        <f>$J$2/(($L$2+1)*(G7+1))</f>
        <v>249.29325362597038</v>
      </c>
      <c r="M7">
        <f>L7-L8</f>
        <v>0.49660010682464417</v>
      </c>
      <c r="P7">
        <f>$J$2/(($M$2+1)*(G7+1))</f>
        <v>1750.8841965192423</v>
      </c>
      <c r="Q7">
        <f>P7-P8</f>
        <v>3.4878171245404701</v>
      </c>
    </row>
    <row r="8" spans="3:17" x14ac:dyDescent="0.25">
      <c r="G8" s="5">
        <v>501</v>
      </c>
      <c r="I8">
        <f t="shared" ref="I8:I21" si="0">$J$2/(($K$2+1)*(G8+1))</f>
        <v>22984.983144345693</v>
      </c>
      <c r="L8">
        <f t="shared" ref="L8:L21" si="1">$J$2/(($L$2+1)*(G8+1))</f>
        <v>248.79665351914574</v>
      </c>
      <c r="P8">
        <f t="shared" ref="P8:P22" si="2">$J$2/(($M$2+1)*(G8+1))</f>
        <v>1747.3963793947019</v>
      </c>
    </row>
    <row r="9" spans="3:17" x14ac:dyDescent="0.25">
      <c r="G9" s="5">
        <v>900</v>
      </c>
      <c r="I9">
        <f t="shared" si="0"/>
        <v>12806.283616494493</v>
      </c>
      <c r="J9">
        <f>I9-I10</f>
        <v>14.197653676823393</v>
      </c>
      <c r="L9">
        <f t="shared" si="1"/>
        <v>138.61922315939086</v>
      </c>
      <c r="M9">
        <f>L9-L10</f>
        <v>0.15367984829200054</v>
      </c>
      <c r="P9">
        <f t="shared" si="2"/>
        <v>973.57711704344104</v>
      </c>
      <c r="Q9">
        <f>P9-P10</f>
        <v>1.0793537882965438</v>
      </c>
    </row>
    <row r="10" spans="3:17" x14ac:dyDescent="0.25">
      <c r="G10" s="5">
        <v>901</v>
      </c>
      <c r="I10">
        <f t="shared" si="0"/>
        <v>12792.085962817669</v>
      </c>
      <c r="L10">
        <f t="shared" si="1"/>
        <v>138.46554331109886</v>
      </c>
      <c r="P10">
        <f t="shared" si="2"/>
        <v>972.49776325514449</v>
      </c>
    </row>
    <row r="11" spans="3:17" x14ac:dyDescent="0.25">
      <c r="G11" s="5">
        <v>1200</v>
      </c>
      <c r="I11">
        <f t="shared" si="0"/>
        <v>9607.378466662396</v>
      </c>
      <c r="J11">
        <f>I11-I12</f>
        <v>7.9928273433124559</v>
      </c>
      <c r="L11">
        <f t="shared" si="1"/>
        <v>103.99327232856882</v>
      </c>
      <c r="M11">
        <f>L11-L12</f>
        <v>8.6516865497969775E-2</v>
      </c>
      <c r="P11">
        <f t="shared" si="2"/>
        <v>730.38549746556237</v>
      </c>
      <c r="Q11">
        <f>P11-P12</f>
        <v>0.6076418448133154</v>
      </c>
    </row>
    <row r="12" spans="3:17" x14ac:dyDescent="0.25">
      <c r="G12" s="5">
        <v>1201</v>
      </c>
      <c r="I12">
        <f t="shared" si="0"/>
        <v>9599.3856393190836</v>
      </c>
      <c r="L12">
        <f t="shared" si="1"/>
        <v>103.90675546307085</v>
      </c>
      <c r="P12">
        <f t="shared" si="2"/>
        <v>729.77785562074905</v>
      </c>
    </row>
    <row r="13" spans="3:17" x14ac:dyDescent="0.25">
      <c r="G13" s="5">
        <v>2000</v>
      </c>
      <c r="I13">
        <f t="shared" si="0"/>
        <v>5766.3475954330524</v>
      </c>
      <c r="J13">
        <f>I13-I14</f>
        <v>2.8802935042122044</v>
      </c>
      <c r="L13">
        <f t="shared" si="1"/>
        <v>62.416751657476837</v>
      </c>
      <c r="M13">
        <f>L13-L14</f>
        <v>3.1177198630103931E-2</v>
      </c>
      <c r="P13">
        <f t="shared" si="2"/>
        <v>438.3773025767818</v>
      </c>
      <c r="Q13">
        <f>P13-P14</f>
        <v>0.21896968160677943</v>
      </c>
    </row>
    <row r="14" spans="3:17" x14ac:dyDescent="0.25">
      <c r="G14" s="5">
        <v>2001</v>
      </c>
      <c r="I14">
        <f t="shared" si="0"/>
        <v>5763.4673019288402</v>
      </c>
      <c r="L14">
        <f t="shared" si="1"/>
        <v>62.385574458846733</v>
      </c>
      <c r="P14">
        <f t="shared" si="2"/>
        <v>438.15833289517502</v>
      </c>
    </row>
    <row r="15" spans="3:17" x14ac:dyDescent="0.25">
      <c r="G15" s="5">
        <v>2999</v>
      </c>
      <c r="I15">
        <f t="shared" si="0"/>
        <v>3846.1538461538462</v>
      </c>
      <c r="J15">
        <f>I15-I16</f>
        <v>1.2816240740266949</v>
      </c>
      <c r="L15">
        <f t="shared" si="1"/>
        <v>41.631973355537049</v>
      </c>
      <c r="M15">
        <f>L15-L16</f>
        <v>1.3872700218435341E-2</v>
      </c>
      <c r="P15">
        <f t="shared" si="2"/>
        <v>292.39766081871346</v>
      </c>
      <c r="Q15">
        <f>P15-P16</f>
        <v>9.7433409136556293E-2</v>
      </c>
    </row>
    <row r="16" spans="3:17" x14ac:dyDescent="0.25">
      <c r="G16" s="5">
        <v>3000</v>
      </c>
      <c r="I16">
        <f t="shared" si="0"/>
        <v>3844.8722220798195</v>
      </c>
      <c r="L16">
        <f t="shared" si="1"/>
        <v>41.618100655318614</v>
      </c>
      <c r="P16">
        <f t="shared" si="2"/>
        <v>292.30022740957691</v>
      </c>
    </row>
    <row r="17" spans="3:17" x14ac:dyDescent="0.25">
      <c r="G17" s="5">
        <v>65536</v>
      </c>
      <c r="I17">
        <f t="shared" si="0"/>
        <v>176.0602642547193</v>
      </c>
      <c r="J17">
        <f>I17-I18</f>
        <v>158.03144627090126</v>
      </c>
      <c r="L17">
        <f t="shared" si="1"/>
        <v>1.9057314199095343</v>
      </c>
      <c r="M17">
        <f>L17-L18</f>
        <v>1.7105818497266578</v>
      </c>
      <c r="P17">
        <f t="shared" si="2"/>
        <v>13.384698452113163</v>
      </c>
      <c r="Q17">
        <f>P17-P18</f>
        <v>12.014086558606527</v>
      </c>
    </row>
    <row r="18" spans="3:17" x14ac:dyDescent="0.25">
      <c r="G18" s="5">
        <v>640000</v>
      </c>
      <c r="I18">
        <f t="shared" si="0"/>
        <v>18.028817983818055</v>
      </c>
      <c r="L18">
        <f t="shared" si="1"/>
        <v>0.19514957018287651</v>
      </c>
      <c r="P18">
        <f t="shared" si="2"/>
        <v>1.3706118935066356</v>
      </c>
    </row>
    <row r="19" spans="3:17" x14ac:dyDescent="0.25">
      <c r="G19" s="5">
        <v>640001</v>
      </c>
      <c r="I19">
        <f t="shared" si="0"/>
        <v>18.028789813877985</v>
      </c>
      <c r="J19">
        <f>I19-I20</f>
        <v>15.721098429262231</v>
      </c>
      <c r="L19">
        <f t="shared" si="1"/>
        <v>0.19514926526262599</v>
      </c>
      <c r="M19">
        <f>L19-L20</f>
        <v>0.17017009124097338</v>
      </c>
      <c r="P19">
        <f t="shared" si="2"/>
        <v>1.3706097519322444</v>
      </c>
      <c r="Q19">
        <f>P19-P20</f>
        <v>1.1951712256164269</v>
      </c>
    </row>
    <row r="20" spans="3:17" x14ac:dyDescent="0.25">
      <c r="G20" s="5">
        <v>5000001</v>
      </c>
      <c r="I20">
        <f t="shared" si="0"/>
        <v>2.3076913846157536</v>
      </c>
      <c r="L20">
        <f t="shared" si="1"/>
        <v>2.4979174021652624E-2</v>
      </c>
      <c r="P20">
        <f t="shared" si="2"/>
        <v>0.17543852631581755</v>
      </c>
    </row>
    <row r="21" spans="3:17" x14ac:dyDescent="0.25">
      <c r="D21">
        <f>0.057368*1.6</f>
        <v>9.1788800000000004E-2</v>
      </c>
      <c r="G21" s="5">
        <v>5000001</v>
      </c>
      <c r="I21">
        <f t="shared" si="0"/>
        <v>2.3076913846157536</v>
      </c>
      <c r="L21">
        <f t="shared" si="1"/>
        <v>2.4979174021652624E-2</v>
      </c>
      <c r="P21">
        <f t="shared" si="2"/>
        <v>0.17543852631581755</v>
      </c>
    </row>
    <row r="22" spans="3:17" x14ac:dyDescent="0.25">
      <c r="L22">
        <v>0.57367999999999997</v>
      </c>
      <c r="P22">
        <f t="shared" si="2"/>
        <v>877192.98245614034</v>
      </c>
    </row>
    <row r="24" spans="3:17" x14ac:dyDescent="0.25">
      <c r="F24" t="s">
        <v>5</v>
      </c>
    </row>
    <row r="27" spans="3:17" x14ac:dyDescent="0.25">
      <c r="C27">
        <v>35000</v>
      </c>
      <c r="D27">
        <f>C27*0.02</f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"/>
  <sheetViews>
    <sheetView tabSelected="1" workbookViewId="0">
      <selection activeCell="A8" sqref="A8"/>
    </sheetView>
  </sheetViews>
  <sheetFormatPr defaultRowHeight="15" x14ac:dyDescent="0.25"/>
  <cols>
    <col min="2" max="2" width="22.42578125" customWidth="1"/>
    <col min="3" max="3" width="12" customWidth="1"/>
    <col min="5" max="5" width="10" customWidth="1"/>
    <col min="6" max="6" width="15.5703125" customWidth="1"/>
    <col min="7" max="7" width="14.5703125" customWidth="1"/>
    <col min="9" max="9" width="9.5703125" bestFit="1" customWidth="1"/>
    <col min="11" max="11" width="12.5703125" bestFit="1" customWidth="1"/>
    <col min="15" max="15" width="10" bestFit="1" customWidth="1"/>
  </cols>
  <sheetData>
    <row r="1" spans="1:19" x14ac:dyDescent="0.25">
      <c r="O1" t="s">
        <v>16</v>
      </c>
      <c r="P1" t="s">
        <v>17</v>
      </c>
      <c r="Q1" t="s">
        <v>19</v>
      </c>
      <c r="R1" t="s">
        <v>18</v>
      </c>
      <c r="S1" t="s">
        <v>21</v>
      </c>
    </row>
    <row r="2" spans="1:19" x14ac:dyDescent="0.25">
      <c r="O2">
        <v>150000000</v>
      </c>
      <c r="P2">
        <v>0.02</v>
      </c>
      <c r="Q2">
        <v>1.6</v>
      </c>
      <c r="R2">
        <v>1200</v>
      </c>
      <c r="S2">
        <v>12</v>
      </c>
    </row>
    <row r="4" spans="1:19" s="7" customFormat="1" x14ac:dyDescent="0.25">
      <c r="A4" s="7" t="s">
        <v>8</v>
      </c>
      <c r="B4" s="7" t="s">
        <v>6</v>
      </c>
      <c r="C4" s="7" t="s">
        <v>7</v>
      </c>
      <c r="E4" s="7" t="s">
        <v>9</v>
      </c>
      <c r="F4" s="7" t="s">
        <v>13</v>
      </c>
      <c r="G4" s="8" t="s">
        <v>14</v>
      </c>
      <c r="H4" s="7" t="s">
        <v>10</v>
      </c>
      <c r="I4" s="10" t="s">
        <v>12</v>
      </c>
      <c r="K4" s="16" t="s">
        <v>11</v>
      </c>
      <c r="N4" s="7" t="s">
        <v>20</v>
      </c>
      <c r="O4" s="7" t="s">
        <v>22</v>
      </c>
    </row>
    <row r="5" spans="1:19" x14ac:dyDescent="0.25">
      <c r="B5">
        <v>1.95</v>
      </c>
      <c r="C5">
        <v>48</v>
      </c>
      <c r="G5" s="9"/>
      <c r="I5" s="6"/>
      <c r="K5" s="11"/>
    </row>
    <row r="6" spans="1:19" x14ac:dyDescent="0.25">
      <c r="K6" s="13"/>
    </row>
    <row r="7" spans="1:19" x14ac:dyDescent="0.25">
      <c r="A7">
        <v>0.14000000000000001</v>
      </c>
      <c r="E7" s="13">
        <f>A7*1000/3600</f>
        <v>3.888888888888889E-2</v>
      </c>
      <c r="F7" s="13">
        <f t="shared" ref="F7:F8" si="0">E7/$B$5</f>
        <v>1.9943019943019943E-2</v>
      </c>
      <c r="G7" s="15">
        <f>F7*60</f>
        <v>1.1965811965811965</v>
      </c>
      <c r="H7" s="14">
        <f>F7*$C$5</f>
        <v>0.95726495726495719</v>
      </c>
      <c r="I7" s="12">
        <f t="shared" ref="I7:I8" si="1">G7/0.02</f>
        <v>59.82905982905983</v>
      </c>
      <c r="K7" s="11">
        <f>H7*2</f>
        <v>1.9145299145299144</v>
      </c>
      <c r="N7" s="14">
        <f t="shared" ref="N7:N23" si="2">($O$2 / (I7 * $P$2 * $Q$2 * ($R$2 + 1))) - 1</f>
        <v>65234.815391935292</v>
      </c>
      <c r="O7" s="14">
        <f>($O$2 / (I7 * $P$2 * $Q$2 * ($S$2 + 1))) - 1</f>
        <v>6026784.7142857146</v>
      </c>
    </row>
    <row r="8" spans="1:19" x14ac:dyDescent="0.25">
      <c r="A8">
        <v>3</v>
      </c>
      <c r="E8" s="13">
        <f t="shared" ref="E7:E8" si="3">A8*1000/3600</f>
        <v>0.83333333333333337</v>
      </c>
      <c r="F8" s="13">
        <f t="shared" si="0"/>
        <v>0.42735042735042739</v>
      </c>
      <c r="G8" s="15">
        <f t="shared" ref="G7:G8" si="4">F8*60</f>
        <v>25.641025641025642</v>
      </c>
      <c r="H8" s="14">
        <f t="shared" ref="H7:H8" si="5">F8*$C$5</f>
        <v>20.512820512820515</v>
      </c>
      <c r="I8" s="12">
        <f t="shared" si="1"/>
        <v>1282.051282051282</v>
      </c>
      <c r="K8" s="11">
        <f t="shared" ref="K8" si="6">H8*2</f>
        <v>41.025641025641029</v>
      </c>
      <c r="N8" s="14">
        <f t="shared" si="2"/>
        <v>3043.3380516236471</v>
      </c>
      <c r="O8" s="14">
        <f t="shared" ref="O8:O23" si="7">($O$2 / (I8 * $P$2 * $Q$2 * ($S$2 + 1))) - 1</f>
        <v>281249.00000000006</v>
      </c>
    </row>
    <row r="9" spans="1:19" x14ac:dyDescent="0.25">
      <c r="A9">
        <v>6.73</v>
      </c>
      <c r="E9" s="13">
        <f>A9*1000/3600</f>
        <v>1.8694444444444445</v>
      </c>
      <c r="F9" s="13">
        <f>E9/$B$5</f>
        <v>0.95868945868945876</v>
      </c>
      <c r="G9" s="15">
        <f>F9*60</f>
        <v>57.521367521367523</v>
      </c>
      <c r="H9" s="14">
        <f>F9*$C$5</f>
        <v>46.017094017094024</v>
      </c>
      <c r="I9" s="12">
        <f>G9/0.02</f>
        <v>2876.068376068376</v>
      </c>
      <c r="K9" s="11">
        <f>H9*2</f>
        <v>92.034188034188048</v>
      </c>
      <c r="N9" s="14">
        <f t="shared" si="2"/>
        <v>1356.0600527297088</v>
      </c>
      <c r="O9" s="14">
        <f t="shared" si="7"/>
        <v>125370.47102526002</v>
      </c>
    </row>
    <row r="10" spans="1:19" x14ac:dyDescent="0.25">
      <c r="A10">
        <v>9.9990000000000006</v>
      </c>
      <c r="E10" s="13">
        <f>A10*1000/3600</f>
        <v>2.7774999999999999</v>
      </c>
      <c r="F10" s="13">
        <f>E10/$B$5</f>
        <v>1.4243589743589744</v>
      </c>
      <c r="G10" s="15">
        <f t="shared" ref="G10:G23" si="8">F10*60</f>
        <v>85.461538461538467</v>
      </c>
      <c r="H10" s="14">
        <f t="shared" ref="H10:H23" si="9">F10*$C$5</f>
        <v>68.369230769230768</v>
      </c>
      <c r="I10" s="12">
        <f t="shared" ref="I10:I23" si="10">G10/0.02</f>
        <v>4273.0769230769229</v>
      </c>
      <c r="K10" s="11">
        <f>H10*2</f>
        <v>136.73846153846154</v>
      </c>
      <c r="N10" s="14">
        <f t="shared" si="2"/>
        <v>912.39275476257046</v>
      </c>
      <c r="O10" s="14">
        <f t="shared" si="7"/>
        <v>84382.438343834394</v>
      </c>
    </row>
    <row r="11" spans="1:19" x14ac:dyDescent="0.25">
      <c r="A11">
        <v>20</v>
      </c>
      <c r="E11" s="13">
        <f t="shared" ref="E11:E23" si="11">A11*1000/3600</f>
        <v>5.5555555555555554</v>
      </c>
      <c r="F11" s="13">
        <f t="shared" ref="F11:F23" si="12">E11/$B$5</f>
        <v>2.8490028490028489</v>
      </c>
      <c r="G11" s="15">
        <f t="shared" si="8"/>
        <v>170.94017094017093</v>
      </c>
      <c r="H11" s="14">
        <f t="shared" si="9"/>
        <v>136.75213675213675</v>
      </c>
      <c r="I11" s="12">
        <f t="shared" si="10"/>
        <v>8547.0085470085469</v>
      </c>
      <c r="K11" s="11">
        <f t="shared" ref="K11:K23" si="13">H11*2</f>
        <v>273.5042735042735</v>
      </c>
      <c r="N11" s="14">
        <f t="shared" si="2"/>
        <v>455.650707743547</v>
      </c>
      <c r="O11" s="14">
        <f t="shared" si="7"/>
        <v>42186.5</v>
      </c>
    </row>
    <row r="12" spans="1:19" x14ac:dyDescent="0.25">
      <c r="A12">
        <v>30</v>
      </c>
      <c r="E12" s="13">
        <f t="shared" si="11"/>
        <v>8.3333333333333339</v>
      </c>
      <c r="F12" s="13">
        <f t="shared" si="12"/>
        <v>4.2735042735042743</v>
      </c>
      <c r="G12" s="15">
        <f t="shared" si="8"/>
        <v>256.41025641025647</v>
      </c>
      <c r="H12" s="14">
        <f t="shared" si="9"/>
        <v>205.12820512820517</v>
      </c>
      <c r="I12" s="12">
        <f t="shared" si="10"/>
        <v>12820.512820512822</v>
      </c>
      <c r="K12" s="11">
        <f t="shared" si="13"/>
        <v>410.25641025641033</v>
      </c>
      <c r="N12" s="14">
        <f t="shared" si="2"/>
        <v>303.43380516236459</v>
      </c>
      <c r="O12" s="14">
        <f t="shared" si="7"/>
        <v>28123.999999999993</v>
      </c>
    </row>
    <row r="13" spans="1:19" x14ac:dyDescent="0.25">
      <c r="A13">
        <v>40</v>
      </c>
      <c r="E13" s="13">
        <f t="shared" si="11"/>
        <v>11.111111111111111</v>
      </c>
      <c r="F13" s="13">
        <f t="shared" si="12"/>
        <v>5.6980056980056979</v>
      </c>
      <c r="G13" s="15">
        <f t="shared" si="8"/>
        <v>341.88034188034186</v>
      </c>
      <c r="H13" s="14">
        <f t="shared" si="9"/>
        <v>273.5042735042735</v>
      </c>
      <c r="I13" s="12">
        <f t="shared" si="10"/>
        <v>17094.017094017094</v>
      </c>
      <c r="K13" s="11">
        <f t="shared" si="13"/>
        <v>547.008547008547</v>
      </c>
      <c r="N13" s="14">
        <f t="shared" si="2"/>
        <v>227.3253538717735</v>
      </c>
      <c r="O13" s="14">
        <f t="shared" si="7"/>
        <v>21092.75</v>
      </c>
    </row>
    <row r="14" spans="1:19" x14ac:dyDescent="0.25">
      <c r="A14">
        <v>50</v>
      </c>
      <c r="E14" s="13">
        <f t="shared" si="11"/>
        <v>13.888888888888889</v>
      </c>
      <c r="F14" s="13">
        <f t="shared" si="12"/>
        <v>7.1225071225071233</v>
      </c>
      <c r="G14" s="15">
        <f t="shared" si="8"/>
        <v>427.35042735042737</v>
      </c>
      <c r="H14" s="14">
        <f t="shared" si="9"/>
        <v>341.88034188034192</v>
      </c>
      <c r="I14" s="12">
        <f t="shared" si="10"/>
        <v>21367.521367521367</v>
      </c>
      <c r="K14" s="11">
        <f t="shared" si="13"/>
        <v>683.76068376068383</v>
      </c>
      <c r="N14" s="14">
        <f t="shared" si="2"/>
        <v>181.66028309741881</v>
      </c>
      <c r="O14" s="14">
        <f t="shared" si="7"/>
        <v>16873.999999999996</v>
      </c>
    </row>
    <row r="15" spans="1:19" x14ac:dyDescent="0.25">
      <c r="A15">
        <v>60</v>
      </c>
      <c r="E15" s="13">
        <f t="shared" si="11"/>
        <v>16.666666666666668</v>
      </c>
      <c r="F15" s="13">
        <f t="shared" si="12"/>
        <v>8.5470085470085486</v>
      </c>
      <c r="G15" s="15">
        <f t="shared" si="8"/>
        <v>512.82051282051293</v>
      </c>
      <c r="H15" s="14">
        <f t="shared" si="9"/>
        <v>410.25641025641033</v>
      </c>
      <c r="I15" s="12">
        <f t="shared" si="10"/>
        <v>25641.025641025644</v>
      </c>
      <c r="K15" s="11">
        <f t="shared" si="13"/>
        <v>820.51282051282067</v>
      </c>
      <c r="N15" s="14">
        <f t="shared" si="2"/>
        <v>151.2169025811823</v>
      </c>
      <c r="O15" s="14">
        <f t="shared" si="7"/>
        <v>14061.499999999996</v>
      </c>
    </row>
    <row r="16" spans="1:19" x14ac:dyDescent="0.25">
      <c r="A16">
        <v>70</v>
      </c>
      <c r="E16" s="13">
        <f t="shared" si="11"/>
        <v>19.444444444444443</v>
      </c>
      <c r="F16" s="13">
        <f t="shared" si="12"/>
        <v>9.9715099715099704</v>
      </c>
      <c r="G16" s="15">
        <f t="shared" si="8"/>
        <v>598.29059829059827</v>
      </c>
      <c r="H16" s="14">
        <f t="shared" si="9"/>
        <v>478.63247863247858</v>
      </c>
      <c r="I16" s="12">
        <f t="shared" si="10"/>
        <v>29914.529914529914</v>
      </c>
      <c r="K16" s="11">
        <f t="shared" si="13"/>
        <v>957.26495726495716</v>
      </c>
      <c r="N16" s="14">
        <f t="shared" si="2"/>
        <v>129.47163078387058</v>
      </c>
      <c r="O16" s="14">
        <f t="shared" si="7"/>
        <v>12052.571428571428</v>
      </c>
    </row>
    <row r="17" spans="1:15" x14ac:dyDescent="0.25">
      <c r="A17">
        <v>80</v>
      </c>
      <c r="E17" s="13">
        <f t="shared" si="11"/>
        <v>22.222222222222221</v>
      </c>
      <c r="F17" s="13">
        <f t="shared" si="12"/>
        <v>11.396011396011396</v>
      </c>
      <c r="G17" s="15">
        <f t="shared" si="8"/>
        <v>683.76068376068372</v>
      </c>
      <c r="H17" s="14">
        <f t="shared" si="9"/>
        <v>547.008547008547</v>
      </c>
      <c r="I17" s="12">
        <f t="shared" si="10"/>
        <v>34188.034188034188</v>
      </c>
      <c r="K17" s="11">
        <f t="shared" si="13"/>
        <v>1094.017094017094</v>
      </c>
      <c r="N17" s="14">
        <f t="shared" si="2"/>
        <v>113.16267693588675</v>
      </c>
      <c r="O17" s="14">
        <f t="shared" si="7"/>
        <v>10545.875</v>
      </c>
    </row>
    <row r="18" spans="1:15" x14ac:dyDescent="0.25">
      <c r="A18">
        <v>90</v>
      </c>
      <c r="E18" s="13">
        <f t="shared" si="11"/>
        <v>25</v>
      </c>
      <c r="F18" s="13">
        <f t="shared" si="12"/>
        <v>12.820512820512821</v>
      </c>
      <c r="G18" s="15">
        <f t="shared" si="8"/>
        <v>769.23076923076928</v>
      </c>
      <c r="H18" s="14">
        <f t="shared" si="9"/>
        <v>615.38461538461547</v>
      </c>
      <c r="I18" s="12">
        <f t="shared" si="10"/>
        <v>38461.538461538461</v>
      </c>
      <c r="K18" s="11">
        <f t="shared" si="13"/>
        <v>1230.7692307692309</v>
      </c>
      <c r="N18" s="14">
        <f t="shared" si="2"/>
        <v>100.47793505412155</v>
      </c>
      <c r="O18" s="14">
        <f t="shared" si="7"/>
        <v>9373.9999999999982</v>
      </c>
    </row>
    <row r="19" spans="1:15" x14ac:dyDescent="0.25">
      <c r="A19">
        <v>100</v>
      </c>
      <c r="E19" s="13">
        <f t="shared" si="11"/>
        <v>27.777777777777779</v>
      </c>
      <c r="F19" s="13">
        <f t="shared" si="12"/>
        <v>14.245014245014247</v>
      </c>
      <c r="G19" s="15">
        <f t="shared" si="8"/>
        <v>854.70085470085473</v>
      </c>
      <c r="H19" s="14">
        <f t="shared" si="9"/>
        <v>683.76068376068383</v>
      </c>
      <c r="I19" s="12">
        <f t="shared" si="10"/>
        <v>42735.042735042734</v>
      </c>
      <c r="K19" s="11">
        <f t="shared" si="13"/>
        <v>1367.5213675213677</v>
      </c>
      <c r="N19" s="14">
        <f t="shared" si="2"/>
        <v>90.330141548709406</v>
      </c>
      <c r="O19" s="14">
        <f t="shared" si="7"/>
        <v>8436.4999999999982</v>
      </c>
    </row>
    <row r="20" spans="1:15" x14ac:dyDescent="0.25">
      <c r="A20">
        <v>110</v>
      </c>
      <c r="E20" s="13">
        <f t="shared" si="11"/>
        <v>30.555555555555557</v>
      </c>
      <c r="F20" s="13">
        <f t="shared" si="12"/>
        <v>15.66951566951567</v>
      </c>
      <c r="G20" s="15">
        <f t="shared" si="8"/>
        <v>940.17094017094018</v>
      </c>
      <c r="H20" s="14">
        <f t="shared" si="9"/>
        <v>752.13675213675219</v>
      </c>
      <c r="I20" s="12">
        <f t="shared" si="10"/>
        <v>47008.547008547008</v>
      </c>
      <c r="K20" s="11">
        <f t="shared" si="13"/>
        <v>1504.2735042735044</v>
      </c>
      <c r="N20" s="14">
        <f t="shared" si="2"/>
        <v>82.027401407917637</v>
      </c>
      <c r="O20" s="14">
        <f t="shared" si="7"/>
        <v>7669.4545454545441</v>
      </c>
    </row>
    <row r="21" spans="1:15" x14ac:dyDescent="0.25">
      <c r="A21">
        <v>120</v>
      </c>
      <c r="E21" s="13">
        <f t="shared" si="11"/>
        <v>33.333333333333336</v>
      </c>
      <c r="F21" s="13">
        <f t="shared" si="12"/>
        <v>17.094017094017097</v>
      </c>
      <c r="G21" s="15">
        <f t="shared" si="8"/>
        <v>1025.6410256410259</v>
      </c>
      <c r="H21" s="14">
        <f t="shared" si="9"/>
        <v>820.51282051282067</v>
      </c>
      <c r="I21" s="12">
        <f t="shared" si="10"/>
        <v>51282.051282051289</v>
      </c>
      <c r="K21" s="11">
        <f t="shared" si="13"/>
        <v>1641.0256410256413</v>
      </c>
      <c r="N21" s="14">
        <f t="shared" si="2"/>
        <v>75.108451290591148</v>
      </c>
      <c r="O21" s="14">
        <f t="shared" si="7"/>
        <v>7030.2499999999982</v>
      </c>
    </row>
    <row r="22" spans="1:15" x14ac:dyDescent="0.25">
      <c r="A22">
        <v>130</v>
      </c>
      <c r="E22" s="13">
        <f t="shared" si="11"/>
        <v>36.111111111111114</v>
      </c>
      <c r="F22" s="13">
        <f t="shared" si="12"/>
        <v>18.518518518518519</v>
      </c>
      <c r="G22" s="15">
        <f t="shared" si="8"/>
        <v>1111.1111111111111</v>
      </c>
      <c r="H22" s="14">
        <f t="shared" si="9"/>
        <v>888.88888888888891</v>
      </c>
      <c r="I22" s="12">
        <f t="shared" si="10"/>
        <v>55555.555555555555</v>
      </c>
      <c r="K22" s="11">
        <f t="shared" si="13"/>
        <v>1777.7777777777778</v>
      </c>
      <c r="N22" s="14">
        <f t="shared" si="2"/>
        <v>69.253955037468785</v>
      </c>
      <c r="O22" s="14">
        <f t="shared" si="7"/>
        <v>6489.3846153846152</v>
      </c>
    </row>
    <row r="23" spans="1:15" x14ac:dyDescent="0.25">
      <c r="A23">
        <v>140</v>
      </c>
      <c r="E23" s="13">
        <f t="shared" si="11"/>
        <v>38.888888888888886</v>
      </c>
      <c r="F23" s="13">
        <f t="shared" si="12"/>
        <v>19.943019943019941</v>
      </c>
      <c r="G23" s="15">
        <f t="shared" si="8"/>
        <v>1196.5811965811965</v>
      </c>
      <c r="H23" s="14">
        <f t="shared" si="9"/>
        <v>957.26495726495716</v>
      </c>
      <c r="I23" s="12">
        <f t="shared" si="10"/>
        <v>59829.059829059828</v>
      </c>
      <c r="K23" s="11">
        <f t="shared" si="13"/>
        <v>1914.5299145299143</v>
      </c>
      <c r="N23" s="14">
        <f t="shared" si="2"/>
        <v>64.23581539193529</v>
      </c>
      <c r="O23" s="14">
        <f t="shared" si="7"/>
        <v>6025.7857142857138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2025-01-06T13:10:21Z</dcterms:created>
  <dcterms:modified xsi:type="dcterms:W3CDTF">2025-06-01T08:33:13Z</dcterms:modified>
</cp:coreProperties>
</file>