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rdue0-my.sharepoint.com/personal/sido_purdue_edu/Documents/"/>
    </mc:Choice>
  </mc:AlternateContent>
  <xr:revisionPtr revIDLastSave="341" documentId="11_E60897F41BE170836B02CE998F75CCDC64E183C8" xr6:coauthVersionLast="47" xr6:coauthVersionMax="47" xr10:uidLastSave="{1FC64435-DE31-244F-AB1F-31760A08A19A}"/>
  <bookViews>
    <workbookView xWindow="240" yWindow="500" windowWidth="19740" windowHeight="14040" activeTab="3" xr2:uid="{00000000-000D-0000-FFFF-FFFF00000000}"/>
  </bookViews>
  <sheets>
    <sheet name="hw1" sheetId="1" r:id="rId1"/>
    <sheet name="hw2" sheetId="2" r:id="rId2"/>
    <sheet name="hw3" sheetId="3" r:id="rId3"/>
    <sheet name="hw5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I20" i="1"/>
  <c r="H22" i="1"/>
  <c r="K3" i="1"/>
  <c r="L26" i="1"/>
  <c r="L25" i="1"/>
  <c r="L24" i="1"/>
  <c r="J24" i="1"/>
  <c r="I3" i="1"/>
  <c r="L3" i="1"/>
  <c r="J20" i="1"/>
  <c r="J1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4" i="2"/>
  <c r="I5" i="2"/>
  <c r="I3" i="2"/>
  <c r="C29" i="2"/>
  <c r="E7" i="2"/>
  <c r="E8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B29" i="2"/>
  <c r="C28" i="2"/>
  <c r="B28" i="2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E19" i="1"/>
  <c r="E20" i="1" s="1"/>
  <c r="D19" i="1"/>
  <c r="D20" i="1"/>
  <c r="D27" i="2" l="1"/>
  <c r="D13" i="2"/>
  <c r="D4" i="2"/>
  <c r="D5" i="2"/>
  <c r="D6" i="2"/>
  <c r="D7" i="2"/>
  <c r="D8" i="2"/>
  <c r="D9" i="2"/>
  <c r="D10" i="2"/>
  <c r="D11" i="2"/>
  <c r="D12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3" i="2"/>
  <c r="E3" i="2"/>
  <c r="E13" i="2"/>
  <c r="E9" i="2"/>
  <c r="E6" i="2"/>
  <c r="E5" i="2"/>
  <c r="E4" i="2"/>
  <c r="I29" i="2"/>
  <c r="I28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G19" i="1" s="1"/>
  <c r="G20" i="1" s="1"/>
  <c r="K19" i="1"/>
  <c r="L19" i="1"/>
  <c r="L22" i="1" s="1"/>
  <c r="E29" i="2" l="1"/>
  <c r="E28" i="2"/>
  <c r="G3" i="2"/>
  <c r="D28" i="2"/>
  <c r="F3" i="2"/>
  <c r="D29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13" i="2"/>
  <c r="F13" i="2"/>
  <c r="G27" i="2"/>
  <c r="F27" i="2"/>
  <c r="H3" i="1"/>
  <c r="F19" i="1"/>
  <c r="F20" i="1" s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F29" i="2" l="1"/>
  <c r="F28" i="2"/>
  <c r="G29" i="2"/>
  <c r="G28" i="2"/>
  <c r="H19" i="1"/>
  <c r="I19" i="1"/>
</calcChain>
</file>

<file path=xl/sharedStrings.xml><?xml version="1.0" encoding="utf-8"?>
<sst xmlns="http://schemas.openxmlformats.org/spreadsheetml/2006/main" count="87" uniqueCount="85">
  <si>
    <t>plastic hardness</t>
  </si>
  <si>
    <t>x</t>
  </si>
  <si>
    <t>y</t>
  </si>
  <si>
    <t>x-xbar</t>
  </si>
  <si>
    <t>y-ybar</t>
  </si>
  <si>
    <t>(x-xbar)(y-ybar)</t>
  </si>
  <si>
    <t>(x-xbar)^2</t>
  </si>
  <si>
    <t>(y-ybar)^2</t>
  </si>
  <si>
    <t>e</t>
  </si>
  <si>
    <t>e^2</t>
  </si>
  <si>
    <t xml:space="preserve">   98.0    0.0</t>
  </si>
  <si>
    <t xml:space="preserve">  135.0    1.0</t>
  </si>
  <si>
    <t xml:space="preserve">  162.0    2.0</t>
  </si>
  <si>
    <t xml:space="preserve">  178.0    3.0</t>
  </si>
  <si>
    <t xml:space="preserve">  221.0    4.0</t>
  </si>
  <si>
    <t xml:space="preserve">  232.0    5.0</t>
  </si>
  <si>
    <t xml:space="preserve">  283.0    6.0</t>
  </si>
  <si>
    <t xml:space="preserve">  300.0    7.0</t>
  </si>
  <si>
    <t xml:space="preserve">  374.0    8.0</t>
  </si>
  <si>
    <t xml:space="preserve">  395.0    9.0</t>
  </si>
  <si>
    <t>Toluca Company</t>
  </si>
  <si>
    <t>Xi</t>
  </si>
  <si>
    <t>Yi</t>
  </si>
  <si>
    <t>Xi-Xbar</t>
  </si>
  <si>
    <t>Yi-Ybar</t>
  </si>
  <si>
    <t>(Xi-Xbar)(Yi-Ybar)</t>
  </si>
  <si>
    <t>(Xi-Xbar)^2</t>
  </si>
  <si>
    <t>Xi+6</t>
  </si>
  <si>
    <t>Σ</t>
  </si>
  <si>
    <t>mean</t>
  </si>
  <si>
    <t>S^2</t>
  </si>
  <si>
    <t>fitted equation</t>
  </si>
  <si>
    <t>t-value for b1</t>
  </si>
  <si>
    <t>SE(b1)</t>
  </si>
  <si>
    <t>p-value</t>
  </si>
  <si>
    <t>R^2</t>
  </si>
  <si>
    <t>σ^2</t>
  </si>
  <si>
    <t>The original data</t>
  </si>
  <si>
    <t>y=20518+170.57519x</t>
  </si>
  <si>
    <t>&lt;.0001</t>
  </si>
  <si>
    <t>The modified data</t>
  </si>
  <si>
    <t>y=20003+-165.06193x</t>
  </si>
  <si>
    <t>20     2</t>
  </si>
  <si>
    <t xml:space="preserve">   60     4</t>
  </si>
  <si>
    <t xml:space="preserve">   46     3</t>
  </si>
  <si>
    <t xml:space="preserve">   41     2</t>
  </si>
  <si>
    <t xml:space="preserve">   12     1</t>
  </si>
  <si>
    <t xml:space="preserve">  137    10</t>
  </si>
  <si>
    <t xml:space="preserve">   68     5</t>
  </si>
  <si>
    <t xml:space="preserve">   89     5</t>
  </si>
  <si>
    <t xml:space="preserve">    4     1</t>
  </si>
  <si>
    <t xml:space="preserve">   32     2</t>
  </si>
  <si>
    <t xml:space="preserve">  144     9</t>
  </si>
  <si>
    <t xml:space="preserve">  156    10</t>
  </si>
  <si>
    <t xml:space="preserve">   93     6</t>
  </si>
  <si>
    <t xml:space="preserve">   36     3</t>
  </si>
  <si>
    <t xml:space="preserve">   72     4</t>
  </si>
  <si>
    <t xml:space="preserve">  100     8</t>
  </si>
  <si>
    <t xml:space="preserve">  105     7</t>
  </si>
  <si>
    <t xml:space="preserve">  131     8</t>
  </si>
  <si>
    <t xml:space="preserve">  127    10</t>
  </si>
  <si>
    <t xml:space="preserve">   57     4</t>
  </si>
  <si>
    <t xml:space="preserve">   66     5</t>
  </si>
  <si>
    <t xml:space="preserve">  101     7</t>
  </si>
  <si>
    <t xml:space="preserve">  109     7</t>
  </si>
  <si>
    <t xml:space="preserve">   74     5</t>
  </si>
  <si>
    <t xml:space="preserve">  134     9</t>
  </si>
  <si>
    <t xml:space="preserve">  112     7</t>
  </si>
  <si>
    <t xml:space="preserve">   18     2</t>
  </si>
  <si>
    <t xml:space="preserve">   73     5</t>
  </si>
  <si>
    <t xml:space="preserve">  111     7</t>
  </si>
  <si>
    <t xml:space="preserve">   96     6</t>
  </si>
  <si>
    <t xml:space="preserve">  123     8</t>
  </si>
  <si>
    <t xml:space="preserve">   90     5</t>
  </si>
  <si>
    <t xml:space="preserve">   20     2</t>
  </si>
  <si>
    <t xml:space="preserve">   28     2</t>
  </si>
  <si>
    <t xml:space="preserve">    3     1</t>
  </si>
  <si>
    <t xml:space="preserve">   86     5</t>
  </si>
  <si>
    <t xml:space="preserve">  132     9</t>
  </si>
  <si>
    <t xml:space="preserve">   27     1</t>
  </si>
  <si>
    <t xml:space="preserve">  131     9</t>
  </si>
  <si>
    <t xml:space="preserve">   34     2</t>
  </si>
  <si>
    <t xml:space="preserve">   27     2</t>
  </si>
  <si>
    <t xml:space="preserve">   61     4</t>
  </si>
  <si>
    <t xml:space="preserve">   77     5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</si>
</sst>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444444"/>
      <name val="Calibri"/>
      <family val="2"/>
      <charset val="1"/>
    </font>
    <font>
      <sz val="10"/>
      <color rgb="FF000000"/>
      <name val="Courier New"/>
      <charset val="1"/>
    </font>
    <font>
      <sz val="11"/>
      <color rgb="FF000000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2" fillId="0" borderId="0" xfId="0" quotePrefix="1" applyNumberFormat="1" applyFont="1"/>
    <xf numFmtId="0" fontId="0" fillId="0" borderId="0" xfId="0" applyAlignment="1">
      <alignment horizontal="center"/>
    </xf>
    <xf numFmtId="0" fontId="3" fillId="0" borderId="0" xfId="0" applyFont="1" applyAlignment="1"/>
    <xf numFmtId="0" fontId="4" fillId="0" borderId="0" xfId="0" applyFont="1"/>
    <xf numFmtId="0" fontId="0" fillId="0" borderId="1" xfId="0" applyBorder="1"/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26"/>
  <sheetViews>
    <sheetView topLeftCell="C1" workbookViewId="0">
      <selection activeCell="Q4" sqref="Q4:R13"/>
    </sheetView>
  </sheetViews>
  <sheetFormatPr baseColWidth="10" defaultColWidth="8.83203125" defaultRowHeight="15" x14ac:dyDescent="0.2"/>
  <cols>
    <col min="5" max="5" width="10.5" bestFit="1" customWidth="1"/>
    <col min="8" max="8" width="19" bestFit="1" customWidth="1"/>
  </cols>
  <sheetData>
    <row r="1" spans="2:18" x14ac:dyDescent="0.2">
      <c r="B1" t="s">
        <v>0</v>
      </c>
    </row>
    <row r="2" spans="2:18" x14ac:dyDescent="0.2"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s="4" t="s">
        <v>8</v>
      </c>
      <c r="L2" t="s">
        <v>9</v>
      </c>
    </row>
    <row r="3" spans="2:18" x14ac:dyDescent="0.2">
      <c r="D3">
        <v>16</v>
      </c>
      <c r="E3" s="1">
        <v>199</v>
      </c>
      <c r="F3">
        <f>D3-$D$20</f>
        <v>-12</v>
      </c>
      <c r="G3" s="3">
        <f>E3-$E$20</f>
        <v>-26.5625</v>
      </c>
      <c r="H3">
        <f>F3*G3</f>
        <v>318.75</v>
      </c>
      <c r="I3">
        <f>F3^2</f>
        <v>144</v>
      </c>
      <c r="J3" s="3">
        <f>G3^2</f>
        <v>705.56640625</v>
      </c>
      <c r="K3">
        <f>E3-(168.608+2.034*D3)</f>
        <v>-2.1519999999999868</v>
      </c>
      <c r="L3">
        <f>K3^2</f>
        <v>4.6311039999999428</v>
      </c>
    </row>
    <row r="4" spans="2:18" x14ac:dyDescent="0.2">
      <c r="D4">
        <v>16</v>
      </c>
      <c r="E4" s="1">
        <v>205</v>
      </c>
      <c r="F4">
        <f t="shared" ref="F4:F18" si="0">D4-$D$20</f>
        <v>-12</v>
      </c>
      <c r="G4" s="3">
        <f t="shared" ref="G4:G18" si="1">E4-$E$20</f>
        <v>-20.5625</v>
      </c>
      <c r="H4">
        <f t="shared" ref="H4:H18" si="2">F4*G4</f>
        <v>246.75</v>
      </c>
      <c r="I4">
        <f t="shared" ref="I4:I18" si="3">F4^2</f>
        <v>144</v>
      </c>
      <c r="J4" s="3">
        <f t="shared" ref="J4:J18" si="4">G4^2</f>
        <v>422.81640625</v>
      </c>
      <c r="K4">
        <f t="shared" ref="K4:K18" si="5">E4-(168.608+2.034*D4)</f>
        <v>3.8480000000000132</v>
      </c>
      <c r="L4">
        <f t="shared" ref="L4:L18" si="6">K4^2</f>
        <v>14.807104000000102</v>
      </c>
      <c r="Q4" s="8" t="s">
        <v>10</v>
      </c>
      <c r="R4" s="9"/>
    </row>
    <row r="5" spans="2:18" x14ac:dyDescent="0.2">
      <c r="D5">
        <v>16</v>
      </c>
      <c r="E5" s="1">
        <v>196</v>
      </c>
      <c r="F5">
        <f t="shared" si="0"/>
        <v>-12</v>
      </c>
      <c r="G5" s="3">
        <f t="shared" si="1"/>
        <v>-29.5625</v>
      </c>
      <c r="H5">
        <f t="shared" si="2"/>
        <v>354.75</v>
      </c>
      <c r="I5">
        <f t="shared" si="3"/>
        <v>144</v>
      </c>
      <c r="J5" s="3">
        <f t="shared" si="4"/>
        <v>873.94140625</v>
      </c>
      <c r="K5">
        <f t="shared" si="5"/>
        <v>-5.1519999999999868</v>
      </c>
      <c r="L5">
        <f t="shared" si="6"/>
        <v>26.543103999999865</v>
      </c>
      <c r="Q5" s="8" t="s">
        <v>11</v>
      </c>
      <c r="R5" s="9"/>
    </row>
    <row r="6" spans="2:18" x14ac:dyDescent="0.2">
      <c r="D6">
        <v>16</v>
      </c>
      <c r="E6" s="1">
        <v>200</v>
      </c>
      <c r="F6">
        <f t="shared" si="0"/>
        <v>-12</v>
      </c>
      <c r="G6" s="3">
        <f t="shared" si="1"/>
        <v>-25.5625</v>
      </c>
      <c r="H6">
        <f t="shared" si="2"/>
        <v>306.75</v>
      </c>
      <c r="I6">
        <f t="shared" si="3"/>
        <v>144</v>
      </c>
      <c r="J6" s="3">
        <f t="shared" si="4"/>
        <v>653.44140625</v>
      </c>
      <c r="K6">
        <f t="shared" si="5"/>
        <v>-1.1519999999999868</v>
      </c>
      <c r="L6">
        <f t="shared" si="6"/>
        <v>1.3271039999999696</v>
      </c>
      <c r="Q6" s="8" t="s">
        <v>12</v>
      </c>
      <c r="R6" s="9"/>
    </row>
    <row r="7" spans="2:18" x14ac:dyDescent="0.2">
      <c r="D7">
        <v>24</v>
      </c>
      <c r="E7" s="1">
        <v>218</v>
      </c>
      <c r="F7">
        <f t="shared" si="0"/>
        <v>-4</v>
      </c>
      <c r="G7" s="3">
        <f t="shared" si="1"/>
        <v>-7.5625</v>
      </c>
      <c r="H7">
        <f t="shared" si="2"/>
        <v>30.25</v>
      </c>
      <c r="I7">
        <f t="shared" si="3"/>
        <v>16</v>
      </c>
      <c r="J7" s="3">
        <f t="shared" si="4"/>
        <v>57.19140625</v>
      </c>
      <c r="K7">
        <f t="shared" si="5"/>
        <v>0.57599999999999341</v>
      </c>
      <c r="L7">
        <f t="shared" si="6"/>
        <v>0.33177599999999241</v>
      </c>
      <c r="Q7" s="8" t="s">
        <v>13</v>
      </c>
      <c r="R7" s="9"/>
    </row>
    <row r="8" spans="2:18" x14ac:dyDescent="0.2">
      <c r="D8" s="1">
        <v>24</v>
      </c>
      <c r="E8" s="1">
        <v>220</v>
      </c>
      <c r="F8">
        <f t="shared" si="0"/>
        <v>-4</v>
      </c>
      <c r="G8" s="3">
        <f t="shared" si="1"/>
        <v>-5.5625</v>
      </c>
      <c r="H8">
        <f t="shared" si="2"/>
        <v>22.25</v>
      </c>
      <c r="I8">
        <f t="shared" si="3"/>
        <v>16</v>
      </c>
      <c r="J8" s="3">
        <f t="shared" si="4"/>
        <v>30.94140625</v>
      </c>
      <c r="K8">
        <f t="shared" si="5"/>
        <v>2.5759999999999934</v>
      </c>
      <c r="L8">
        <f t="shared" si="6"/>
        <v>6.6357759999999661</v>
      </c>
      <c r="Q8" s="8" t="s">
        <v>14</v>
      </c>
      <c r="R8" s="9"/>
    </row>
    <row r="9" spans="2:18" x14ac:dyDescent="0.2">
      <c r="D9" s="1">
        <v>24</v>
      </c>
      <c r="E9" s="1">
        <v>215</v>
      </c>
      <c r="F9">
        <f t="shared" si="0"/>
        <v>-4</v>
      </c>
      <c r="G9" s="3">
        <f t="shared" si="1"/>
        <v>-10.5625</v>
      </c>
      <c r="H9">
        <f t="shared" si="2"/>
        <v>42.25</v>
      </c>
      <c r="I9">
        <f t="shared" si="3"/>
        <v>16</v>
      </c>
      <c r="J9" s="3">
        <f t="shared" si="4"/>
        <v>111.56640625</v>
      </c>
      <c r="K9">
        <f t="shared" si="5"/>
        <v>-2.4240000000000066</v>
      </c>
      <c r="L9">
        <f t="shared" si="6"/>
        <v>5.8757760000000321</v>
      </c>
      <c r="Q9" s="8" t="s">
        <v>15</v>
      </c>
      <c r="R9" s="9"/>
    </row>
    <row r="10" spans="2:18" x14ac:dyDescent="0.2">
      <c r="D10" s="1">
        <v>24</v>
      </c>
      <c r="E10" s="1">
        <v>223</v>
      </c>
      <c r="F10">
        <f t="shared" si="0"/>
        <v>-4</v>
      </c>
      <c r="G10" s="3">
        <f t="shared" si="1"/>
        <v>-2.5625</v>
      </c>
      <c r="H10">
        <f t="shared" si="2"/>
        <v>10.25</v>
      </c>
      <c r="I10">
        <f t="shared" si="3"/>
        <v>16</v>
      </c>
      <c r="J10" s="3">
        <f t="shared" si="4"/>
        <v>6.56640625</v>
      </c>
      <c r="K10">
        <f t="shared" si="5"/>
        <v>5.5759999999999934</v>
      </c>
      <c r="L10">
        <f t="shared" si="6"/>
        <v>31.091775999999925</v>
      </c>
      <c r="Q10" s="8" t="s">
        <v>16</v>
      </c>
      <c r="R10" s="9"/>
    </row>
    <row r="11" spans="2:18" x14ac:dyDescent="0.2">
      <c r="D11" s="1">
        <v>32</v>
      </c>
      <c r="E11" s="1">
        <v>237</v>
      </c>
      <c r="F11">
        <f t="shared" si="0"/>
        <v>4</v>
      </c>
      <c r="G11" s="3">
        <f t="shared" si="1"/>
        <v>11.4375</v>
      </c>
      <c r="H11">
        <f t="shared" si="2"/>
        <v>45.75</v>
      </c>
      <c r="I11">
        <f t="shared" si="3"/>
        <v>16</v>
      </c>
      <c r="J11" s="3">
        <f t="shared" si="4"/>
        <v>130.81640625</v>
      </c>
      <c r="K11">
        <f t="shared" si="5"/>
        <v>3.304000000000002</v>
      </c>
      <c r="L11">
        <f t="shared" si="6"/>
        <v>10.916416000000014</v>
      </c>
      <c r="Q11" s="8" t="s">
        <v>17</v>
      </c>
      <c r="R11" s="9"/>
    </row>
    <row r="12" spans="2:18" x14ac:dyDescent="0.2">
      <c r="D12" s="1">
        <v>32</v>
      </c>
      <c r="E12" s="1">
        <v>234</v>
      </c>
      <c r="F12">
        <f t="shared" si="0"/>
        <v>4</v>
      </c>
      <c r="G12" s="3">
        <f t="shared" si="1"/>
        <v>8.4375</v>
      </c>
      <c r="H12">
        <f t="shared" si="2"/>
        <v>33.75</v>
      </c>
      <c r="I12">
        <f t="shared" si="3"/>
        <v>16</v>
      </c>
      <c r="J12" s="3">
        <f t="shared" si="4"/>
        <v>71.19140625</v>
      </c>
      <c r="K12">
        <f t="shared" si="5"/>
        <v>0.30400000000000205</v>
      </c>
      <c r="L12">
        <f t="shared" si="6"/>
        <v>9.2416000000001247E-2</v>
      </c>
      <c r="Q12" s="8" t="s">
        <v>18</v>
      </c>
      <c r="R12" s="9"/>
    </row>
    <row r="13" spans="2:18" x14ac:dyDescent="0.2">
      <c r="D13" s="1">
        <v>32</v>
      </c>
      <c r="E13" s="1">
        <v>235</v>
      </c>
      <c r="F13">
        <f t="shared" si="0"/>
        <v>4</v>
      </c>
      <c r="G13" s="3">
        <f t="shared" si="1"/>
        <v>9.4375</v>
      </c>
      <c r="H13">
        <f t="shared" si="2"/>
        <v>37.75</v>
      </c>
      <c r="I13">
        <f t="shared" si="3"/>
        <v>16</v>
      </c>
      <c r="J13" s="3">
        <f t="shared" si="4"/>
        <v>89.06640625</v>
      </c>
      <c r="K13">
        <f t="shared" si="5"/>
        <v>1.304000000000002</v>
      </c>
      <c r="L13">
        <f t="shared" si="6"/>
        <v>1.7004160000000053</v>
      </c>
      <c r="Q13" s="8" t="s">
        <v>19</v>
      </c>
      <c r="R13" s="9"/>
    </row>
    <row r="14" spans="2:18" x14ac:dyDescent="0.2">
      <c r="D14" s="1">
        <v>32</v>
      </c>
      <c r="E14" s="1">
        <v>230</v>
      </c>
      <c r="F14">
        <f t="shared" si="0"/>
        <v>4</v>
      </c>
      <c r="G14" s="3">
        <f t="shared" si="1"/>
        <v>4.4375</v>
      </c>
      <c r="H14">
        <f t="shared" si="2"/>
        <v>17.75</v>
      </c>
      <c r="I14">
        <f t="shared" si="3"/>
        <v>16</v>
      </c>
      <c r="J14" s="3">
        <f t="shared" si="4"/>
        <v>19.69140625</v>
      </c>
      <c r="K14">
        <f t="shared" si="5"/>
        <v>-3.695999999999998</v>
      </c>
      <c r="L14">
        <f t="shared" si="6"/>
        <v>13.660415999999985</v>
      </c>
    </row>
    <row r="15" spans="2:18" x14ac:dyDescent="0.2">
      <c r="D15" s="1">
        <v>40</v>
      </c>
      <c r="E15" s="1">
        <v>250</v>
      </c>
      <c r="F15">
        <f t="shared" si="0"/>
        <v>12</v>
      </c>
      <c r="G15" s="3">
        <f t="shared" si="1"/>
        <v>24.4375</v>
      </c>
      <c r="H15">
        <f t="shared" si="2"/>
        <v>293.25</v>
      </c>
      <c r="I15">
        <f t="shared" si="3"/>
        <v>144</v>
      </c>
      <c r="J15" s="3">
        <f t="shared" si="4"/>
        <v>597.19140625</v>
      </c>
      <c r="K15">
        <f t="shared" si="5"/>
        <v>3.2000000000010687E-2</v>
      </c>
      <c r="L15">
        <f t="shared" si="6"/>
        <v>1.0240000000006839E-3</v>
      </c>
    </row>
    <row r="16" spans="2:18" x14ac:dyDescent="0.2">
      <c r="D16" s="1">
        <v>40</v>
      </c>
      <c r="E16" s="1">
        <v>248</v>
      </c>
      <c r="F16">
        <f t="shared" si="0"/>
        <v>12</v>
      </c>
      <c r="G16" s="3">
        <f t="shared" si="1"/>
        <v>22.4375</v>
      </c>
      <c r="H16">
        <f t="shared" si="2"/>
        <v>269.25</v>
      </c>
      <c r="I16">
        <f t="shared" si="3"/>
        <v>144</v>
      </c>
      <c r="J16" s="3">
        <f t="shared" si="4"/>
        <v>503.44140625</v>
      </c>
      <c r="K16">
        <f t="shared" si="5"/>
        <v>-1.9679999999999893</v>
      </c>
      <c r="L16">
        <f t="shared" si="6"/>
        <v>3.8730239999999578</v>
      </c>
    </row>
    <row r="17" spans="4:12" x14ac:dyDescent="0.2">
      <c r="D17" s="1">
        <v>40</v>
      </c>
      <c r="E17" s="1">
        <v>253</v>
      </c>
      <c r="F17">
        <f t="shared" si="0"/>
        <v>12</v>
      </c>
      <c r="G17" s="3">
        <f t="shared" si="1"/>
        <v>27.4375</v>
      </c>
      <c r="H17">
        <f t="shared" si="2"/>
        <v>329.25</v>
      </c>
      <c r="I17">
        <f t="shared" si="3"/>
        <v>144</v>
      </c>
      <c r="J17" s="3">
        <f t="shared" si="4"/>
        <v>752.81640625</v>
      </c>
      <c r="K17">
        <f t="shared" si="5"/>
        <v>3.0320000000000107</v>
      </c>
      <c r="L17">
        <f t="shared" si="6"/>
        <v>9.1930240000000651</v>
      </c>
    </row>
    <row r="18" spans="4:12" x14ac:dyDescent="0.2">
      <c r="D18" s="1">
        <v>40</v>
      </c>
      <c r="E18" s="1">
        <v>246</v>
      </c>
      <c r="F18">
        <f t="shared" si="0"/>
        <v>12</v>
      </c>
      <c r="G18" s="3">
        <f t="shared" si="1"/>
        <v>20.4375</v>
      </c>
      <c r="H18">
        <f t="shared" si="2"/>
        <v>245.25</v>
      </c>
      <c r="I18">
        <f t="shared" si="3"/>
        <v>144</v>
      </c>
      <c r="J18" s="3">
        <f t="shared" si="4"/>
        <v>417.69140625</v>
      </c>
      <c r="K18">
        <f t="shared" si="5"/>
        <v>-3.9679999999999893</v>
      </c>
      <c r="L18">
        <f t="shared" si="6"/>
        <v>15.745023999999916</v>
      </c>
    </row>
    <row r="19" spans="4:12" x14ac:dyDescent="0.2">
      <c r="D19" s="1">
        <f t="shared" ref="D19:J19" si="7">SUM(D3:D18)</f>
        <v>448</v>
      </c>
      <c r="E19">
        <f t="shared" si="7"/>
        <v>3609</v>
      </c>
      <c r="F19">
        <f t="shared" si="7"/>
        <v>0</v>
      </c>
      <c r="G19">
        <f t="shared" si="7"/>
        <v>0</v>
      </c>
      <c r="H19">
        <f t="shared" si="7"/>
        <v>2604</v>
      </c>
      <c r="I19">
        <f t="shared" si="7"/>
        <v>1280</v>
      </c>
      <c r="J19" s="3">
        <f t="shared" si="7"/>
        <v>5443.9375</v>
      </c>
      <c r="K19">
        <f t="shared" ref="K19:L19" si="8">SUM(K3:K18)</f>
        <v>4.0000000000077307E-2</v>
      </c>
      <c r="L19">
        <f t="shared" si="8"/>
        <v>146.42527999999973</v>
      </c>
    </row>
    <row r="20" spans="4:12" x14ac:dyDescent="0.2">
      <c r="D20" s="1">
        <f>D19/16</f>
        <v>28</v>
      </c>
      <c r="E20" s="2">
        <f>E19/16</f>
        <v>225.5625</v>
      </c>
      <c r="F20" s="1">
        <f t="shared" ref="F20:G20" si="9">F19/16</f>
        <v>0</v>
      </c>
      <c r="G20" s="1">
        <f t="shared" si="9"/>
        <v>0</v>
      </c>
      <c r="H20" s="1">
        <f>H19/16</f>
        <v>162.75</v>
      </c>
      <c r="I20">
        <f>I19/16</f>
        <v>80</v>
      </c>
      <c r="J20" s="3">
        <f>AVERAGE(J3:J18)</f>
        <v>340.24609375</v>
      </c>
    </row>
    <row r="21" spans="4:12" x14ac:dyDescent="0.2">
      <c r="D21" s="1"/>
    </row>
    <row r="22" spans="4:12" x14ac:dyDescent="0.2">
      <c r="D22" s="1"/>
      <c r="H22">
        <f>H20/I20</f>
        <v>2.0343749999999998</v>
      </c>
      <c r="L22">
        <f>L19/14</f>
        <v>10.458948571428552</v>
      </c>
    </row>
    <row r="23" spans="4:12" x14ac:dyDescent="0.2">
      <c r="D23" s="1"/>
    </row>
    <row r="24" spans="4:12" x14ac:dyDescent="0.2">
      <c r="J24">
        <f>_xlfn.T.DIST.2T(0.3805, 14)</f>
        <v>0.70928520926248195</v>
      </c>
      <c r="L24">
        <f>_xlfn.T.DIST(3, 14, TRUE)</f>
        <v>0.99522424362323025</v>
      </c>
    </row>
    <row r="25" spans="4:12" x14ac:dyDescent="0.2">
      <c r="L25">
        <f>_xlfn.T.DIST(-3, 14, TRUE)</f>
        <v>4.7757563767696926E-3</v>
      </c>
    </row>
    <row r="26" spans="4:12" x14ac:dyDescent="0.2">
      <c r="L26">
        <f>1-L24+L25</f>
        <v>9.551512753539439E-3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C8575-2345-4FED-99AB-84B53A8C0125}">
  <dimension ref="A1:I31"/>
  <sheetViews>
    <sheetView workbookViewId="0">
      <selection activeCell="A2" sqref="A2"/>
    </sheetView>
  </sheetViews>
  <sheetFormatPr baseColWidth="10" defaultColWidth="8.83203125" defaultRowHeight="15" x14ac:dyDescent="0.2"/>
  <cols>
    <col min="3" max="3" width="10.5" customWidth="1"/>
    <col min="5" max="5" width="10.6640625" customWidth="1"/>
    <col min="6" max="6" width="16.33203125" bestFit="1" customWidth="1"/>
  </cols>
  <sheetData>
    <row r="1" spans="1:9" x14ac:dyDescent="0.2">
      <c r="A1" t="s">
        <v>20</v>
      </c>
    </row>
    <row r="2" spans="1:9" x14ac:dyDescent="0.2"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I2" t="s">
        <v>27</v>
      </c>
    </row>
    <row r="3" spans="1:9" x14ac:dyDescent="0.2">
      <c r="B3">
        <v>80</v>
      </c>
      <c r="C3">
        <v>399</v>
      </c>
      <c r="D3">
        <f>B3-B$29</f>
        <v>10</v>
      </c>
      <c r="E3" s="5">
        <f>C3-C$29</f>
        <v>86.720000000000027</v>
      </c>
      <c r="F3">
        <f>D3*E3</f>
        <v>867.20000000000027</v>
      </c>
      <c r="G3">
        <f>D3^2</f>
        <v>100</v>
      </c>
      <c r="I3">
        <f>B3+6</f>
        <v>86</v>
      </c>
    </row>
    <row r="4" spans="1:9" x14ac:dyDescent="0.2">
      <c r="B4">
        <v>30</v>
      </c>
      <c r="C4">
        <v>121</v>
      </c>
      <c r="D4">
        <f t="shared" ref="D4:D26" si="0">B4-B$29</f>
        <v>-40</v>
      </c>
      <c r="E4" s="5">
        <f>C4-C$29</f>
        <v>-191.27999999999997</v>
      </c>
      <c r="F4">
        <f t="shared" ref="F4:F27" si="1">D4*E4</f>
        <v>7651.1999999999989</v>
      </c>
      <c r="G4">
        <f t="shared" ref="G4:G27" si="2">D4^2</f>
        <v>1600</v>
      </c>
      <c r="I4">
        <f t="shared" ref="I4:I27" si="3">B4+6</f>
        <v>36</v>
      </c>
    </row>
    <row r="5" spans="1:9" x14ac:dyDescent="0.2">
      <c r="B5">
        <v>50</v>
      </c>
      <c r="C5">
        <v>221</v>
      </c>
      <c r="D5">
        <f t="shared" si="0"/>
        <v>-20</v>
      </c>
      <c r="E5" s="5">
        <f>C5-C$29</f>
        <v>-91.279999999999973</v>
      </c>
      <c r="F5">
        <f t="shared" si="1"/>
        <v>1825.5999999999995</v>
      </c>
      <c r="G5">
        <f t="shared" si="2"/>
        <v>400</v>
      </c>
      <c r="I5">
        <f t="shared" si="3"/>
        <v>56</v>
      </c>
    </row>
    <row r="6" spans="1:9" x14ac:dyDescent="0.2">
      <c r="B6">
        <v>90</v>
      </c>
      <c r="C6">
        <v>376</v>
      </c>
      <c r="D6">
        <f t="shared" si="0"/>
        <v>20</v>
      </c>
      <c r="E6" s="5">
        <f>C6-C$29</f>
        <v>63.720000000000027</v>
      </c>
      <c r="F6">
        <f t="shared" si="1"/>
        <v>1274.4000000000005</v>
      </c>
      <c r="G6">
        <f t="shared" si="2"/>
        <v>400</v>
      </c>
      <c r="I6">
        <f t="shared" si="3"/>
        <v>96</v>
      </c>
    </row>
    <row r="7" spans="1:9" x14ac:dyDescent="0.2">
      <c r="B7">
        <v>70</v>
      </c>
      <c r="C7">
        <v>361</v>
      </c>
      <c r="D7">
        <f t="shared" si="0"/>
        <v>0</v>
      </c>
      <c r="E7">
        <f t="shared" ref="E7:E27" si="4">C7-C$29</f>
        <v>48.720000000000027</v>
      </c>
      <c r="F7">
        <f t="shared" si="1"/>
        <v>0</v>
      </c>
      <c r="G7">
        <f t="shared" si="2"/>
        <v>0</v>
      </c>
      <c r="I7">
        <f t="shared" si="3"/>
        <v>76</v>
      </c>
    </row>
    <row r="8" spans="1:9" x14ac:dyDescent="0.2">
      <c r="B8">
        <v>60</v>
      </c>
      <c r="C8">
        <v>224</v>
      </c>
      <c r="D8">
        <f t="shared" si="0"/>
        <v>-10</v>
      </c>
      <c r="E8">
        <f t="shared" si="4"/>
        <v>-88.279999999999973</v>
      </c>
      <c r="F8">
        <f t="shared" si="1"/>
        <v>882.79999999999973</v>
      </c>
      <c r="G8">
        <f t="shared" si="2"/>
        <v>100</v>
      </c>
      <c r="I8">
        <f t="shared" si="3"/>
        <v>66</v>
      </c>
    </row>
    <row r="9" spans="1:9" x14ac:dyDescent="0.2">
      <c r="B9">
        <v>120</v>
      </c>
      <c r="C9">
        <v>546</v>
      </c>
      <c r="D9">
        <f t="shared" si="0"/>
        <v>50</v>
      </c>
      <c r="E9" s="5">
        <f>C9-C$29</f>
        <v>233.72000000000003</v>
      </c>
      <c r="F9">
        <f t="shared" si="1"/>
        <v>11686.000000000002</v>
      </c>
      <c r="G9">
        <f t="shared" si="2"/>
        <v>2500</v>
      </c>
      <c r="I9">
        <f t="shared" si="3"/>
        <v>126</v>
      </c>
    </row>
    <row r="10" spans="1:9" x14ac:dyDescent="0.2">
      <c r="B10">
        <v>80</v>
      </c>
      <c r="C10">
        <v>352</v>
      </c>
      <c r="D10">
        <f t="shared" si="0"/>
        <v>10</v>
      </c>
      <c r="E10">
        <f t="shared" si="4"/>
        <v>39.720000000000027</v>
      </c>
      <c r="F10">
        <f t="shared" si="1"/>
        <v>397.20000000000027</v>
      </c>
      <c r="G10">
        <f t="shared" si="2"/>
        <v>100</v>
      </c>
      <c r="I10">
        <f t="shared" si="3"/>
        <v>86</v>
      </c>
    </row>
    <row r="11" spans="1:9" x14ac:dyDescent="0.2">
      <c r="B11">
        <v>100</v>
      </c>
      <c r="C11">
        <v>353</v>
      </c>
      <c r="D11">
        <f t="shared" si="0"/>
        <v>30</v>
      </c>
      <c r="E11">
        <f t="shared" si="4"/>
        <v>40.720000000000027</v>
      </c>
      <c r="F11">
        <f t="shared" si="1"/>
        <v>1221.6000000000008</v>
      </c>
      <c r="G11">
        <f t="shared" si="2"/>
        <v>900</v>
      </c>
      <c r="I11">
        <f t="shared" si="3"/>
        <v>106</v>
      </c>
    </row>
    <row r="12" spans="1:9" x14ac:dyDescent="0.2">
      <c r="B12">
        <v>50</v>
      </c>
      <c r="C12">
        <v>157</v>
      </c>
      <c r="D12">
        <f t="shared" si="0"/>
        <v>-20</v>
      </c>
      <c r="E12">
        <f t="shared" si="4"/>
        <v>-155.27999999999997</v>
      </c>
      <c r="F12">
        <f t="shared" si="1"/>
        <v>3105.5999999999995</v>
      </c>
      <c r="G12">
        <f t="shared" si="2"/>
        <v>400</v>
      </c>
      <c r="I12">
        <f t="shared" si="3"/>
        <v>56</v>
      </c>
    </row>
    <row r="13" spans="1:9" x14ac:dyDescent="0.2">
      <c r="B13">
        <v>40</v>
      </c>
      <c r="C13">
        <v>160</v>
      </c>
      <c r="D13">
        <f>B13-B$29</f>
        <v>-30</v>
      </c>
      <c r="E13" s="5">
        <f>C13-C$29</f>
        <v>-152.27999999999997</v>
      </c>
      <c r="F13">
        <f t="shared" si="1"/>
        <v>4568.3999999999996</v>
      </c>
      <c r="G13">
        <f t="shared" si="2"/>
        <v>900</v>
      </c>
      <c r="I13">
        <f t="shared" si="3"/>
        <v>46</v>
      </c>
    </row>
    <row r="14" spans="1:9" x14ac:dyDescent="0.2">
      <c r="B14">
        <v>70</v>
      </c>
      <c r="C14">
        <v>252</v>
      </c>
      <c r="D14">
        <f t="shared" si="0"/>
        <v>0</v>
      </c>
      <c r="E14">
        <f t="shared" si="4"/>
        <v>-60.279999999999973</v>
      </c>
      <c r="F14">
        <f t="shared" si="1"/>
        <v>0</v>
      </c>
      <c r="G14">
        <f t="shared" si="2"/>
        <v>0</v>
      </c>
      <c r="I14">
        <f t="shared" si="3"/>
        <v>76</v>
      </c>
    </row>
    <row r="15" spans="1:9" x14ac:dyDescent="0.2">
      <c r="B15">
        <v>90</v>
      </c>
      <c r="C15">
        <v>389</v>
      </c>
      <c r="D15">
        <f t="shared" si="0"/>
        <v>20</v>
      </c>
      <c r="E15">
        <f t="shared" si="4"/>
        <v>76.720000000000027</v>
      </c>
      <c r="F15">
        <f t="shared" si="1"/>
        <v>1534.4000000000005</v>
      </c>
      <c r="G15">
        <f t="shared" si="2"/>
        <v>400</v>
      </c>
      <c r="I15">
        <f t="shared" si="3"/>
        <v>96</v>
      </c>
    </row>
    <row r="16" spans="1:9" x14ac:dyDescent="0.2">
      <c r="B16">
        <v>20</v>
      </c>
      <c r="C16">
        <v>113</v>
      </c>
      <c r="D16">
        <f t="shared" si="0"/>
        <v>-50</v>
      </c>
      <c r="E16">
        <f t="shared" si="4"/>
        <v>-199.27999999999997</v>
      </c>
      <c r="F16">
        <f t="shared" si="1"/>
        <v>9963.9999999999982</v>
      </c>
      <c r="G16">
        <f t="shared" si="2"/>
        <v>2500</v>
      </c>
      <c r="I16">
        <f t="shared" si="3"/>
        <v>26</v>
      </c>
    </row>
    <row r="17" spans="1:9" x14ac:dyDescent="0.2">
      <c r="B17">
        <v>110</v>
      </c>
      <c r="C17">
        <v>435</v>
      </c>
      <c r="D17">
        <f t="shared" si="0"/>
        <v>40</v>
      </c>
      <c r="E17">
        <f t="shared" si="4"/>
        <v>122.72000000000003</v>
      </c>
      <c r="F17">
        <f t="shared" si="1"/>
        <v>4908.8000000000011</v>
      </c>
      <c r="G17">
        <f t="shared" si="2"/>
        <v>1600</v>
      </c>
      <c r="I17">
        <f t="shared" si="3"/>
        <v>116</v>
      </c>
    </row>
    <row r="18" spans="1:9" x14ac:dyDescent="0.2">
      <c r="B18">
        <v>100</v>
      </c>
      <c r="C18">
        <v>420</v>
      </c>
      <c r="D18">
        <f t="shared" si="0"/>
        <v>30</v>
      </c>
      <c r="E18">
        <f t="shared" si="4"/>
        <v>107.72000000000003</v>
      </c>
      <c r="F18">
        <f t="shared" si="1"/>
        <v>3231.6000000000008</v>
      </c>
      <c r="G18">
        <f t="shared" si="2"/>
        <v>900</v>
      </c>
      <c r="I18">
        <f t="shared" si="3"/>
        <v>106</v>
      </c>
    </row>
    <row r="19" spans="1:9" x14ac:dyDescent="0.2">
      <c r="B19">
        <v>30</v>
      </c>
      <c r="C19">
        <v>212</v>
      </c>
      <c r="D19">
        <f t="shared" si="0"/>
        <v>-40</v>
      </c>
      <c r="E19">
        <f t="shared" si="4"/>
        <v>-100.27999999999997</v>
      </c>
      <c r="F19">
        <f t="shared" si="1"/>
        <v>4011.1999999999989</v>
      </c>
      <c r="G19">
        <f t="shared" si="2"/>
        <v>1600</v>
      </c>
      <c r="I19">
        <f t="shared" si="3"/>
        <v>36</v>
      </c>
    </row>
    <row r="20" spans="1:9" x14ac:dyDescent="0.2">
      <c r="B20">
        <v>50</v>
      </c>
      <c r="C20">
        <v>268</v>
      </c>
      <c r="D20">
        <f t="shared" si="0"/>
        <v>-20</v>
      </c>
      <c r="E20">
        <f t="shared" si="4"/>
        <v>-44.279999999999973</v>
      </c>
      <c r="F20">
        <f t="shared" si="1"/>
        <v>885.59999999999945</v>
      </c>
      <c r="G20">
        <f t="shared" si="2"/>
        <v>400</v>
      </c>
      <c r="I20">
        <f t="shared" si="3"/>
        <v>56</v>
      </c>
    </row>
    <row r="21" spans="1:9" x14ac:dyDescent="0.2">
      <c r="B21">
        <v>90</v>
      </c>
      <c r="C21">
        <v>377</v>
      </c>
      <c r="D21">
        <f t="shared" si="0"/>
        <v>20</v>
      </c>
      <c r="E21">
        <f t="shared" si="4"/>
        <v>64.720000000000027</v>
      </c>
      <c r="F21">
        <f t="shared" si="1"/>
        <v>1294.4000000000005</v>
      </c>
      <c r="G21">
        <f t="shared" si="2"/>
        <v>400</v>
      </c>
      <c r="I21">
        <f t="shared" si="3"/>
        <v>96</v>
      </c>
    </row>
    <row r="22" spans="1:9" x14ac:dyDescent="0.2">
      <c r="B22">
        <v>110</v>
      </c>
      <c r="C22">
        <v>421</v>
      </c>
      <c r="D22">
        <f t="shared" si="0"/>
        <v>40</v>
      </c>
      <c r="E22">
        <f t="shared" si="4"/>
        <v>108.72000000000003</v>
      </c>
      <c r="F22">
        <f t="shared" si="1"/>
        <v>4348.8000000000011</v>
      </c>
      <c r="G22">
        <f t="shared" si="2"/>
        <v>1600</v>
      </c>
      <c r="I22">
        <f t="shared" si="3"/>
        <v>116</v>
      </c>
    </row>
    <row r="23" spans="1:9" x14ac:dyDescent="0.2">
      <c r="B23">
        <v>30</v>
      </c>
      <c r="C23">
        <v>273</v>
      </c>
      <c r="D23">
        <f t="shared" si="0"/>
        <v>-40</v>
      </c>
      <c r="E23">
        <f t="shared" si="4"/>
        <v>-39.279999999999973</v>
      </c>
      <c r="F23">
        <f t="shared" si="1"/>
        <v>1571.1999999999989</v>
      </c>
      <c r="G23">
        <f t="shared" si="2"/>
        <v>1600</v>
      </c>
      <c r="I23">
        <f t="shared" si="3"/>
        <v>36</v>
      </c>
    </row>
    <row r="24" spans="1:9" x14ac:dyDescent="0.2">
      <c r="B24">
        <v>90</v>
      </c>
      <c r="C24">
        <v>468</v>
      </c>
      <c r="D24">
        <f t="shared" si="0"/>
        <v>20</v>
      </c>
      <c r="E24">
        <f t="shared" si="4"/>
        <v>155.72000000000003</v>
      </c>
      <c r="F24">
        <f t="shared" si="1"/>
        <v>3114.4000000000005</v>
      </c>
      <c r="G24">
        <f t="shared" si="2"/>
        <v>400</v>
      </c>
      <c r="I24">
        <f t="shared" si="3"/>
        <v>96</v>
      </c>
    </row>
    <row r="25" spans="1:9" x14ac:dyDescent="0.2">
      <c r="B25">
        <v>40</v>
      </c>
      <c r="C25">
        <v>244</v>
      </c>
      <c r="D25">
        <f t="shared" si="0"/>
        <v>-30</v>
      </c>
      <c r="E25">
        <f t="shared" si="4"/>
        <v>-68.279999999999973</v>
      </c>
      <c r="F25">
        <f t="shared" si="1"/>
        <v>2048.3999999999992</v>
      </c>
      <c r="G25">
        <f t="shared" si="2"/>
        <v>900</v>
      </c>
      <c r="I25">
        <f t="shared" si="3"/>
        <v>46</v>
      </c>
    </row>
    <row r="26" spans="1:9" x14ac:dyDescent="0.2">
      <c r="B26">
        <v>80</v>
      </c>
      <c r="C26">
        <v>342</v>
      </c>
      <c r="D26">
        <f t="shared" si="0"/>
        <v>10</v>
      </c>
      <c r="E26">
        <f t="shared" si="4"/>
        <v>29.720000000000027</v>
      </c>
      <c r="F26">
        <f t="shared" si="1"/>
        <v>297.20000000000027</v>
      </c>
      <c r="G26">
        <f t="shared" si="2"/>
        <v>100</v>
      </c>
      <c r="I26">
        <f t="shared" si="3"/>
        <v>86</v>
      </c>
    </row>
    <row r="27" spans="1:9" x14ac:dyDescent="0.2">
      <c r="B27">
        <v>70</v>
      </c>
      <c r="C27">
        <v>323</v>
      </c>
      <c r="D27">
        <f>B27-B$29</f>
        <v>0</v>
      </c>
      <c r="E27">
        <f t="shared" si="4"/>
        <v>10.720000000000027</v>
      </c>
      <c r="F27">
        <f t="shared" si="1"/>
        <v>0</v>
      </c>
      <c r="G27">
        <f t="shared" si="2"/>
        <v>0</v>
      </c>
      <c r="I27">
        <f t="shared" si="3"/>
        <v>76</v>
      </c>
    </row>
    <row r="28" spans="1:9" x14ac:dyDescent="0.2">
      <c r="A28" t="s">
        <v>28</v>
      </c>
      <c r="B28">
        <f t="shared" ref="B28:G28" si="5">SUM(B3:B27)</f>
        <v>1750</v>
      </c>
      <c r="C28">
        <f t="shared" si="5"/>
        <v>7807</v>
      </c>
      <c r="D28">
        <f t="shared" si="5"/>
        <v>0</v>
      </c>
      <c r="E28" s="5">
        <f t="shared" si="5"/>
        <v>6.8212102632969618E-13</v>
      </c>
      <c r="F28" s="5">
        <f t="shared" si="5"/>
        <v>70690</v>
      </c>
      <c r="G28">
        <f t="shared" si="5"/>
        <v>19800</v>
      </c>
      <c r="I28">
        <f>SUM(I3:I27)</f>
        <v>1900</v>
      </c>
    </row>
    <row r="29" spans="1:9" x14ac:dyDescent="0.2">
      <c r="A29" t="s">
        <v>29</v>
      </c>
      <c r="B29">
        <f>AVERAGE(B3:B27)</f>
        <v>70</v>
      </c>
      <c r="C29" s="5">
        <f>AVERAGE(C3:C27)</f>
        <v>312.27999999999997</v>
      </c>
      <c r="D29">
        <f t="shared" ref="D29" si="6">AVERAGE(D3:D27)</f>
        <v>0</v>
      </c>
      <c r="E29" s="6">
        <f>SUM(E3:E27)/25</f>
        <v>2.7284841053187846E-14</v>
      </c>
      <c r="F29">
        <f>AVERAGE(F3:F27)</f>
        <v>2827.6</v>
      </c>
      <c r="G29">
        <f>AVERAGE(G3:G27)</f>
        <v>792</v>
      </c>
      <c r="I29">
        <f>AVERAGE(I3:I27)</f>
        <v>76</v>
      </c>
    </row>
    <row r="31" spans="1:9" x14ac:dyDescent="0.2">
      <c r="A31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AE26E-7CD6-AA40-A9B6-B6FD3C162B2B}">
  <dimension ref="B3:H5"/>
  <sheetViews>
    <sheetView workbookViewId="0">
      <selection activeCell="B3" sqref="B3:H5"/>
    </sheetView>
  </sheetViews>
  <sheetFormatPr baseColWidth="10" defaultColWidth="11.5" defaultRowHeight="15" x14ac:dyDescent="0.2"/>
  <cols>
    <col min="2" max="2" width="14.6640625" bestFit="1" customWidth="1"/>
    <col min="3" max="3" width="18.6640625" bestFit="1" customWidth="1"/>
    <col min="4" max="4" width="11.6640625" customWidth="1"/>
  </cols>
  <sheetData>
    <row r="3" spans="2:8" x14ac:dyDescent="0.2">
      <c r="C3" s="7" t="s">
        <v>31</v>
      </c>
      <c r="D3" s="7" t="s">
        <v>32</v>
      </c>
      <c r="E3" s="7" t="s">
        <v>33</v>
      </c>
      <c r="F3" s="7" t="s">
        <v>34</v>
      </c>
      <c r="G3" s="7" t="s">
        <v>35</v>
      </c>
      <c r="H3" s="7" t="s">
        <v>36</v>
      </c>
    </row>
    <row r="4" spans="2:8" x14ac:dyDescent="0.2">
      <c r="B4" t="s">
        <v>37</v>
      </c>
      <c r="C4" t="s">
        <v>38</v>
      </c>
      <c r="D4">
        <v>-4.0999999999999996</v>
      </c>
      <c r="E4">
        <v>41.574330000000003</v>
      </c>
      <c r="F4" s="4" t="s">
        <v>39</v>
      </c>
      <c r="G4">
        <v>0.17030000000000001</v>
      </c>
      <c r="H4">
        <v>5552112</v>
      </c>
    </row>
    <row r="5" spans="2:8" x14ac:dyDescent="0.2">
      <c r="B5" t="s">
        <v>40</v>
      </c>
      <c r="C5" t="s">
        <v>41</v>
      </c>
      <c r="D5">
        <v>-3.79</v>
      </c>
      <c r="E5">
        <v>43.60369</v>
      </c>
      <c r="F5">
        <v>2.9999999999999997E-4</v>
      </c>
      <c r="G5">
        <v>0.14879999999999999</v>
      </c>
      <c r="H5">
        <v>6107371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B625-5B1C-5D47-B3B2-5C4175FB77FB}">
  <dimension ref="A2:B46"/>
  <sheetViews>
    <sheetView tabSelected="1" workbookViewId="0">
      <selection activeCell="A2" sqref="A2:B46"/>
    </sheetView>
  </sheetViews>
  <sheetFormatPr baseColWidth="10" defaultRowHeight="15" x14ac:dyDescent="0.2"/>
  <sheetData>
    <row r="2" spans="1:2" ht="16" x14ac:dyDescent="0.25">
      <c r="A2" s="10" t="s">
        <v>42</v>
      </c>
      <c r="B2" s="11">
        <v>1</v>
      </c>
    </row>
    <row r="3" spans="1:2" ht="16" x14ac:dyDescent="0.25">
      <c r="A3" s="10" t="s">
        <v>43</v>
      </c>
      <c r="B3" s="11">
        <v>0</v>
      </c>
    </row>
    <row r="4" spans="1:2" ht="16" x14ac:dyDescent="0.25">
      <c r="A4" s="10" t="s">
        <v>44</v>
      </c>
      <c r="B4" s="11">
        <v>0</v>
      </c>
    </row>
    <row r="5" spans="1:2" ht="16" x14ac:dyDescent="0.25">
      <c r="A5" s="10" t="s">
        <v>45</v>
      </c>
      <c r="B5" s="11">
        <v>0</v>
      </c>
    </row>
    <row r="6" spans="1:2" ht="16" x14ac:dyDescent="0.25">
      <c r="A6" s="10" t="s">
        <v>46</v>
      </c>
      <c r="B6" s="11">
        <v>0</v>
      </c>
    </row>
    <row r="7" spans="1:2" ht="16" x14ac:dyDescent="0.25">
      <c r="A7" s="10" t="s">
        <v>47</v>
      </c>
      <c r="B7" s="11">
        <v>0</v>
      </c>
    </row>
    <row r="8" spans="1:2" ht="16" x14ac:dyDescent="0.25">
      <c r="A8" s="10" t="s">
        <v>48</v>
      </c>
      <c r="B8" s="11">
        <v>1</v>
      </c>
    </row>
    <row r="9" spans="1:2" ht="16" x14ac:dyDescent="0.25">
      <c r="A9" s="10" t="s">
        <v>49</v>
      </c>
      <c r="B9" s="11">
        <v>1</v>
      </c>
    </row>
    <row r="10" spans="1:2" ht="16" x14ac:dyDescent="0.25">
      <c r="A10" s="10" t="s">
        <v>50</v>
      </c>
      <c r="B10" s="11">
        <v>1</v>
      </c>
    </row>
    <row r="11" spans="1:2" ht="16" x14ac:dyDescent="0.25">
      <c r="A11" s="10" t="s">
        <v>51</v>
      </c>
      <c r="B11" s="11">
        <v>1</v>
      </c>
    </row>
    <row r="12" spans="1:2" ht="16" x14ac:dyDescent="0.25">
      <c r="A12" s="10" t="s">
        <v>52</v>
      </c>
      <c r="B12" s="11">
        <v>1</v>
      </c>
    </row>
    <row r="13" spans="1:2" ht="16" x14ac:dyDescent="0.25">
      <c r="A13" s="10" t="s">
        <v>53</v>
      </c>
      <c r="B13" s="11">
        <v>0</v>
      </c>
    </row>
    <row r="14" spans="1:2" ht="16" x14ac:dyDescent="0.25">
      <c r="A14" s="10" t="s">
        <v>54</v>
      </c>
      <c r="B14" s="11">
        <v>0</v>
      </c>
    </row>
    <row r="15" spans="1:2" ht="16" x14ac:dyDescent="0.25">
      <c r="A15" s="10" t="s">
        <v>55</v>
      </c>
      <c r="B15" s="11">
        <v>0</v>
      </c>
    </row>
    <row r="16" spans="1:2" ht="16" x14ac:dyDescent="0.25">
      <c r="A16" s="10" t="s">
        <v>56</v>
      </c>
      <c r="B16" s="11">
        <v>1</v>
      </c>
    </row>
    <row r="17" spans="1:2" ht="16" x14ac:dyDescent="0.25">
      <c r="A17" s="10" t="s">
        <v>57</v>
      </c>
      <c r="B17" s="11">
        <v>0</v>
      </c>
    </row>
    <row r="18" spans="1:2" ht="16" x14ac:dyDescent="0.25">
      <c r="A18" s="10" t="s">
        <v>58</v>
      </c>
      <c r="B18" s="11">
        <v>0</v>
      </c>
    </row>
    <row r="19" spans="1:2" ht="16" x14ac:dyDescent="0.25">
      <c r="A19" s="10" t="s">
        <v>59</v>
      </c>
      <c r="B19" s="11">
        <v>0</v>
      </c>
    </row>
    <row r="20" spans="1:2" ht="16" x14ac:dyDescent="0.25">
      <c r="A20" s="10" t="s">
        <v>60</v>
      </c>
      <c r="B20" s="11">
        <v>0</v>
      </c>
    </row>
    <row r="21" spans="1:2" ht="16" x14ac:dyDescent="0.25">
      <c r="A21" s="10" t="s">
        <v>61</v>
      </c>
      <c r="B21" s="11">
        <v>0</v>
      </c>
    </row>
    <row r="22" spans="1:2" ht="16" x14ac:dyDescent="0.25">
      <c r="A22" s="10" t="s">
        <v>62</v>
      </c>
      <c r="B22" s="11">
        <v>0</v>
      </c>
    </row>
    <row r="23" spans="1:2" ht="16" x14ac:dyDescent="0.25">
      <c r="A23" s="10" t="s">
        <v>63</v>
      </c>
      <c r="B23" s="11">
        <v>1</v>
      </c>
    </row>
    <row r="24" spans="1:2" ht="16" x14ac:dyDescent="0.25">
      <c r="A24" s="10" t="s">
        <v>64</v>
      </c>
      <c r="B24" s="11">
        <v>1</v>
      </c>
    </row>
    <row r="25" spans="1:2" ht="16" x14ac:dyDescent="0.25">
      <c r="A25" s="10" t="s">
        <v>65</v>
      </c>
      <c r="B25" s="11">
        <v>0</v>
      </c>
    </row>
    <row r="26" spans="1:2" ht="16" x14ac:dyDescent="0.25">
      <c r="A26" s="10" t="s">
        <v>66</v>
      </c>
      <c r="B26" s="11">
        <v>1</v>
      </c>
    </row>
    <row r="27" spans="1:2" ht="16" x14ac:dyDescent="0.25">
      <c r="A27" s="10" t="s">
        <v>67</v>
      </c>
      <c r="B27" s="11">
        <v>0</v>
      </c>
    </row>
    <row r="28" spans="1:2" ht="16" x14ac:dyDescent="0.25">
      <c r="A28" s="10" t="s">
        <v>68</v>
      </c>
      <c r="B28" s="11">
        <v>0</v>
      </c>
    </row>
    <row r="29" spans="1:2" ht="16" x14ac:dyDescent="0.25">
      <c r="A29" s="10" t="s">
        <v>69</v>
      </c>
      <c r="B29" s="11">
        <v>0</v>
      </c>
    </row>
    <row r="30" spans="1:2" ht="16" x14ac:dyDescent="0.25">
      <c r="A30" s="10" t="s">
        <v>70</v>
      </c>
      <c r="B30" s="11">
        <v>0</v>
      </c>
    </row>
    <row r="31" spans="1:2" ht="16" x14ac:dyDescent="0.25">
      <c r="A31" s="10" t="s">
        <v>71</v>
      </c>
      <c r="B31" s="11">
        <v>0</v>
      </c>
    </row>
    <row r="32" spans="1:2" ht="16" x14ac:dyDescent="0.25">
      <c r="A32" s="10" t="s">
        <v>72</v>
      </c>
      <c r="B32" s="11">
        <v>1</v>
      </c>
    </row>
    <row r="33" spans="1:2" ht="16" x14ac:dyDescent="0.25">
      <c r="A33" s="10" t="s">
        <v>73</v>
      </c>
      <c r="B33" s="11">
        <v>1</v>
      </c>
    </row>
    <row r="34" spans="1:2" ht="16" x14ac:dyDescent="0.25">
      <c r="A34" s="10" t="s">
        <v>74</v>
      </c>
      <c r="B34" s="11">
        <v>1</v>
      </c>
    </row>
    <row r="35" spans="1:2" ht="16" x14ac:dyDescent="0.25">
      <c r="A35" s="10" t="s">
        <v>75</v>
      </c>
      <c r="B35" s="11">
        <v>0</v>
      </c>
    </row>
    <row r="36" spans="1:2" ht="16" x14ac:dyDescent="0.25">
      <c r="A36" s="10" t="s">
        <v>76</v>
      </c>
      <c r="B36" s="11">
        <v>1</v>
      </c>
    </row>
    <row r="37" spans="1:2" ht="16" x14ac:dyDescent="0.25">
      <c r="A37" s="10" t="s">
        <v>61</v>
      </c>
      <c r="B37" s="11">
        <v>1</v>
      </c>
    </row>
    <row r="38" spans="1:2" ht="16" x14ac:dyDescent="0.25">
      <c r="A38" s="10" t="s">
        <v>77</v>
      </c>
      <c r="B38" s="11">
        <v>0</v>
      </c>
    </row>
    <row r="39" spans="1:2" ht="16" x14ac:dyDescent="0.25">
      <c r="A39" s="10" t="s">
        <v>78</v>
      </c>
      <c r="B39" s="11">
        <v>0</v>
      </c>
    </row>
    <row r="40" spans="1:2" ht="16" x14ac:dyDescent="0.25">
      <c r="A40" s="10" t="s">
        <v>67</v>
      </c>
      <c r="B40" s="11">
        <v>0</v>
      </c>
    </row>
    <row r="41" spans="1:2" ht="16" x14ac:dyDescent="0.25">
      <c r="A41" s="10" t="s">
        <v>79</v>
      </c>
      <c r="B41" s="11">
        <v>0</v>
      </c>
    </row>
    <row r="42" spans="1:2" ht="16" x14ac:dyDescent="0.25">
      <c r="A42" s="10" t="s">
        <v>80</v>
      </c>
      <c r="B42" s="11">
        <v>1</v>
      </c>
    </row>
    <row r="43" spans="1:2" ht="16" x14ac:dyDescent="0.25">
      <c r="A43" s="10" t="s">
        <v>81</v>
      </c>
      <c r="B43" s="11">
        <v>1</v>
      </c>
    </row>
    <row r="44" spans="1:2" ht="16" x14ac:dyDescent="0.25">
      <c r="A44" s="10" t="s">
        <v>82</v>
      </c>
      <c r="B44" s="11">
        <v>0</v>
      </c>
    </row>
    <row r="45" spans="1:2" ht="16" x14ac:dyDescent="0.25">
      <c r="A45" s="10" t="s">
        <v>83</v>
      </c>
      <c r="B45" s="11">
        <v>0</v>
      </c>
    </row>
    <row r="46" spans="1:2" ht="16" x14ac:dyDescent="0.25">
      <c r="A46" s="10" t="s">
        <v>84</v>
      </c>
      <c r="B46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hw1</vt:lpstr>
      <vt:lpstr>hw2</vt:lpstr>
      <vt:lpstr>hw3</vt:lpstr>
      <vt:lpstr>hw5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Ido, Satoshi</cp:lastModifiedBy>
  <cp:revision/>
  <dcterms:created xsi:type="dcterms:W3CDTF">2022-09-04T11:23:42Z</dcterms:created>
  <dcterms:modified xsi:type="dcterms:W3CDTF">2022-10-22T19:31:28Z</dcterms:modified>
  <cp:category/>
  <cp:contentStatus/>
</cp:coreProperties>
</file>