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const" sheetId="1" r:id="rId1"/>
    <sheet name="Exp1" sheetId="2" r:id="rId2"/>
    <sheet name="Exp2" sheetId="6" r:id="rId3"/>
    <sheet name="Exp1 analyze" sheetId="5" r:id="rId4"/>
  </sheets>
  <definedNames>
    <definedName name="brick_length__m">const!$B$3</definedName>
    <definedName name="elevation">const!$B$5</definedName>
    <definedName name="elevation_Exp2">const!$B$7</definedName>
    <definedName name="hight_of_cannon__m">const!$B$2</definedName>
  </definedName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R3" i="5"/>
  <c r="R4" i="5"/>
  <c r="R5" i="5"/>
  <c r="R6" i="5"/>
  <c r="R2" i="5"/>
  <c r="F3" i="5"/>
  <c r="F4" i="5"/>
  <c r="F5" i="5"/>
  <c r="F6" i="5"/>
  <c r="F7" i="5"/>
  <c r="F8" i="5"/>
  <c r="F2" i="5"/>
  <c r="L3" i="5"/>
  <c r="L4" i="5"/>
  <c r="L5" i="5"/>
  <c r="L6" i="5"/>
  <c r="L7" i="5"/>
  <c r="L2" i="5"/>
  <c r="J3" i="6"/>
  <c r="J4" i="6"/>
  <c r="J5" i="6"/>
  <c r="J7" i="6"/>
  <c r="J8" i="6"/>
  <c r="J9" i="6"/>
  <c r="J11" i="6"/>
  <c r="J12" i="6"/>
  <c r="J13" i="6"/>
  <c r="J15" i="6"/>
  <c r="J16" i="6"/>
  <c r="J17" i="6"/>
  <c r="J19" i="6"/>
  <c r="J20" i="6"/>
  <c r="J21" i="6"/>
  <c r="B6" i="1"/>
  <c r="G2" i="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C21" i="6"/>
  <c r="I21" i="6" s="1"/>
  <c r="C20" i="6"/>
  <c r="I20" i="6" s="1"/>
  <c r="C19" i="6"/>
  <c r="I19" i="6" s="1"/>
  <c r="C18" i="6"/>
  <c r="I18" i="6" s="1"/>
  <c r="J18" i="6" s="1"/>
  <c r="C17" i="6"/>
  <c r="I17" i="6" s="1"/>
  <c r="C16" i="6"/>
  <c r="I16" i="6" s="1"/>
  <c r="C15" i="6"/>
  <c r="I15" i="6" s="1"/>
  <c r="C14" i="6"/>
  <c r="I14" i="6" s="1"/>
  <c r="J14" i="6" s="1"/>
  <c r="C13" i="6"/>
  <c r="I13" i="6" s="1"/>
  <c r="C12" i="6"/>
  <c r="I12" i="6" s="1"/>
  <c r="C11" i="6"/>
  <c r="I11" i="6" s="1"/>
  <c r="C10" i="6"/>
  <c r="I10" i="6" s="1"/>
  <c r="J10" i="6" s="1"/>
  <c r="C9" i="6"/>
  <c r="I9" i="6" s="1"/>
  <c r="C8" i="6"/>
  <c r="I8" i="6" s="1"/>
  <c r="C7" i="6"/>
  <c r="I7" i="6" s="1"/>
  <c r="C6" i="6"/>
  <c r="I6" i="6" s="1"/>
  <c r="J6" i="6" s="1"/>
  <c r="C5" i="6"/>
  <c r="I5" i="6" s="1"/>
  <c r="C4" i="6"/>
  <c r="I4" i="6" s="1"/>
  <c r="C3" i="6"/>
  <c r="I3" i="6" s="1"/>
  <c r="C2" i="6"/>
  <c r="I2" i="6" s="1"/>
  <c r="J2" i="6" s="1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U21" i="2"/>
  <c r="V21" i="2" s="1"/>
  <c r="U20" i="2"/>
  <c r="V20" i="2" s="1"/>
  <c r="U19" i="2"/>
  <c r="V19" i="2" s="1"/>
  <c r="U18" i="2"/>
  <c r="V18" i="2" s="1"/>
  <c r="U17" i="2"/>
  <c r="V17" i="2" s="1"/>
  <c r="U16" i="2"/>
  <c r="V16" i="2" s="1"/>
  <c r="U15" i="2"/>
  <c r="V15" i="2" s="1"/>
  <c r="U14" i="2"/>
  <c r="V14" i="2" s="1"/>
  <c r="U13" i="2"/>
  <c r="V13" i="2" s="1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U2" i="2"/>
  <c r="V2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G3" i="2"/>
  <c r="H3" i="2" s="1"/>
  <c r="H2" i="2"/>
  <c r="G4" i="2"/>
  <c r="G5" i="2"/>
  <c r="H5" i="2" s="1"/>
  <c r="G6" i="2"/>
  <c r="G7" i="2"/>
  <c r="H7" i="2" s="1"/>
  <c r="G8" i="2"/>
  <c r="G9" i="2"/>
  <c r="H9" i="2" s="1"/>
  <c r="G10" i="2"/>
  <c r="G11" i="2"/>
  <c r="H11" i="2" s="1"/>
  <c r="G12" i="2"/>
  <c r="G13" i="2"/>
  <c r="H13" i="2" s="1"/>
  <c r="G14" i="2"/>
  <c r="G15" i="2"/>
  <c r="H15" i="2" s="1"/>
  <c r="G16" i="2"/>
  <c r="G17" i="2"/>
  <c r="H17" i="2" s="1"/>
  <c r="G18" i="2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H28" i="2" s="1"/>
  <c r="G29" i="2"/>
  <c r="H29" i="2" s="1"/>
  <c r="H4" i="2"/>
  <c r="H6" i="2"/>
  <c r="H8" i="2"/>
  <c r="H10" i="2"/>
  <c r="H12" i="2"/>
  <c r="H14" i="2"/>
  <c r="H16" i="2"/>
  <c r="H18" i="2"/>
  <c r="H20" i="2"/>
  <c r="H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</calcChain>
</file>

<file path=xl/sharedStrings.xml><?xml version="1.0" encoding="utf-8"?>
<sst xmlns="http://schemas.openxmlformats.org/spreadsheetml/2006/main" count="56" uniqueCount="21">
  <si>
    <t>angle [deg]</t>
  </si>
  <si>
    <t>constants</t>
  </si>
  <si>
    <r>
      <rPr>
        <sz val="11"/>
        <color theme="1"/>
        <rFont val="Arial"/>
        <family val="2"/>
      </rPr>
      <t>∆</t>
    </r>
    <r>
      <rPr>
        <sz val="11"/>
        <color theme="1"/>
        <rFont val="Arial"/>
        <family val="2"/>
        <scheme val="minor"/>
      </rPr>
      <t>h [m]</t>
    </r>
  </si>
  <si>
    <t>i</t>
  </si>
  <si>
    <t>bricks</t>
  </si>
  <si>
    <t>bricks Avg</t>
  </si>
  <si>
    <t>brick length [m]=</t>
  </si>
  <si>
    <t>Big [V]</t>
  </si>
  <si>
    <t>Small [V]</t>
  </si>
  <si>
    <t>d_horizontal [m]</t>
  </si>
  <si>
    <t>hight of cannon (low) [m]=</t>
  </si>
  <si>
    <t>h0 [m]</t>
  </si>
  <si>
    <t>h [m]</t>
  </si>
  <si>
    <r>
      <rPr>
        <sz val="11"/>
        <color theme="1"/>
        <rFont val="Arial"/>
        <family val="2"/>
      </rPr>
      <t>h0</t>
    </r>
    <r>
      <rPr>
        <sz val="11"/>
        <color theme="1"/>
        <rFont val="Arial"/>
        <family val="2"/>
        <scheme val="minor"/>
      </rPr>
      <t xml:space="preserve"> [m]</t>
    </r>
  </si>
  <si>
    <t>∆h [m]</t>
  </si>
  <si>
    <t>∆h [m] Avg</t>
  </si>
  <si>
    <t>big:small</t>
  </si>
  <si>
    <r>
      <t>elevation[</t>
    </r>
    <r>
      <rPr>
        <sz val="11"/>
        <color theme="1"/>
        <rFont val="Arial"/>
        <family val="2"/>
      </rPr>
      <t>º]Exp2=</t>
    </r>
  </si>
  <si>
    <r>
      <t>elevation[</t>
    </r>
    <r>
      <rPr>
        <sz val="11"/>
        <color theme="1"/>
        <rFont val="Arial"/>
        <family val="2"/>
      </rPr>
      <t>º]Exp1=</t>
    </r>
  </si>
  <si>
    <t>hight of end cannon[m]Exp1=</t>
  </si>
  <si>
    <t>hight of end cannon[m]Exp2=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</si>
</sst>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d(Big) - Small =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analyze'!$G$1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615244969378828"/>
                  <c:y val="0.24780256634587344"/>
                </c:manualLayout>
              </c:layout>
              <c:numFmt formatCode="General" sourceLinked="0"/>
            </c:trendlineLbl>
          </c:trendline>
          <c:xVal>
            <c:numRef>
              <c:f>'Exp1 analyze'!$E$2:$E$8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10.199999999999999</c:v>
                </c:pt>
              </c:numCache>
            </c:numRef>
          </c:xVal>
          <c:yVal>
            <c:numRef>
              <c:f>'Exp1 analyze'!$G$2:$G$8</c:f>
              <c:numCache>
                <c:formatCode>General</c:formatCode>
                <c:ptCount val="7"/>
                <c:pt idx="0">
                  <c:v>5.6775000000000002</c:v>
                </c:pt>
                <c:pt idx="1">
                  <c:v>6.9262499999999996</c:v>
                </c:pt>
                <c:pt idx="2">
                  <c:v>8.0324999999999989</c:v>
                </c:pt>
                <c:pt idx="3">
                  <c:v>8.6324999999999985</c:v>
                </c:pt>
                <c:pt idx="4">
                  <c:v>8.2125000000000004</c:v>
                </c:pt>
                <c:pt idx="5">
                  <c:v>8.1225000000000005</c:v>
                </c:pt>
                <c:pt idx="6">
                  <c:v>7.7549999999999999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5216"/>
        <c:axId val="128262144"/>
      </c:scatterChart>
      <c:valAx>
        <c:axId val="1282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62144"/>
        <c:crosses val="autoZero"/>
        <c:crossBetween val="midCat"/>
      </c:valAx>
      <c:valAx>
        <c:axId val="1282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6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d(Big) - Small = 5</a:t>
            </a:r>
            <a:endParaRPr lang="he-I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analyze'!$M$1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2427490720146386"/>
                  <c:y val="0.15553477690288714"/>
                </c:manualLayout>
              </c:layout>
              <c:numFmt formatCode="General" sourceLinked="0"/>
            </c:trendlineLbl>
          </c:trendline>
          <c:xVal>
            <c:numRef>
              <c:f>'Exp1 analyze'!$K$2:$K$7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'Exp1 analyze'!$M$2:$M$7</c:f>
              <c:numCache>
                <c:formatCode>General</c:formatCode>
                <c:ptCount val="6"/>
                <c:pt idx="0">
                  <c:v>7.4399999999999995</c:v>
                </c:pt>
                <c:pt idx="1">
                  <c:v>8.6775000000000002</c:v>
                </c:pt>
                <c:pt idx="2">
                  <c:v>8.8687500000000004</c:v>
                </c:pt>
                <c:pt idx="3">
                  <c:v>8.6849999999999987</c:v>
                </c:pt>
                <c:pt idx="4">
                  <c:v>8.8687500000000004</c:v>
                </c:pt>
                <c:pt idx="5">
                  <c:v>8.3699999999999992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192"/>
        <c:axId val="82806656"/>
      </c:scatterChart>
      <c:valAx>
        <c:axId val="828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06656"/>
        <c:crosses val="autoZero"/>
        <c:crossBetween val="midCat"/>
      </c:valAx>
      <c:valAx>
        <c:axId val="828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analyze'!$G$1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2.2861986001749782E-2"/>
                  <c:y val="0.17372849227179935"/>
                </c:manualLayout>
              </c:layout>
              <c:numFmt formatCode="General" sourceLinked="0"/>
            </c:trendlineLbl>
          </c:trendline>
          <c:xVal>
            <c:numRef>
              <c:f>'Exp1 analyze'!$F$2:$F$8</c:f>
              <c:numCache>
                <c:formatCode>General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2.5499999999999998</c:v>
                </c:pt>
              </c:numCache>
            </c:numRef>
          </c:xVal>
          <c:yVal>
            <c:numRef>
              <c:f>'Exp1 analyze'!$G$2:$G$8</c:f>
              <c:numCache>
                <c:formatCode>General</c:formatCode>
                <c:ptCount val="7"/>
                <c:pt idx="0">
                  <c:v>5.6775000000000002</c:v>
                </c:pt>
                <c:pt idx="1">
                  <c:v>6.9262499999999996</c:v>
                </c:pt>
                <c:pt idx="2">
                  <c:v>8.0324999999999989</c:v>
                </c:pt>
                <c:pt idx="3">
                  <c:v>8.6324999999999985</c:v>
                </c:pt>
                <c:pt idx="4">
                  <c:v>8.2125000000000004</c:v>
                </c:pt>
                <c:pt idx="5">
                  <c:v>8.1225000000000005</c:v>
                </c:pt>
                <c:pt idx="6">
                  <c:v>7.7549999999999999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8608"/>
        <c:axId val="152627072"/>
      </c:scatterChart>
      <c:valAx>
        <c:axId val="1526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27072"/>
        <c:crosses val="autoZero"/>
        <c:crossBetween val="midCat"/>
      </c:valAx>
      <c:valAx>
        <c:axId val="1526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analyze'!$M$1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1.1796806649168854E-2"/>
                  <c:y val="0.22960885097696121"/>
                </c:manualLayout>
              </c:layout>
              <c:numFmt formatCode="General" sourceLinked="0"/>
            </c:trendlineLbl>
          </c:trendline>
          <c:xVal>
            <c:numRef>
              <c:f>'Exp1 analyze'!$L$2:$L$7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'Exp1 analyze'!$M$2:$M$7</c:f>
              <c:numCache>
                <c:formatCode>General</c:formatCode>
                <c:ptCount val="6"/>
                <c:pt idx="0">
                  <c:v>7.4399999999999995</c:v>
                </c:pt>
                <c:pt idx="1">
                  <c:v>8.6775000000000002</c:v>
                </c:pt>
                <c:pt idx="2">
                  <c:v>8.8687500000000004</c:v>
                </c:pt>
                <c:pt idx="3">
                  <c:v>8.6849999999999987</c:v>
                </c:pt>
                <c:pt idx="4">
                  <c:v>8.8687500000000004</c:v>
                </c:pt>
                <c:pt idx="5">
                  <c:v>8.3699999999999992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5824"/>
        <c:axId val="156684288"/>
      </c:scatterChart>
      <c:valAx>
        <c:axId val="1566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84288"/>
        <c:crosses val="autoZero"/>
        <c:crossBetween val="midCat"/>
      </c:valAx>
      <c:valAx>
        <c:axId val="1566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analyze'!$S$1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143569553805774"/>
                  <c:y val="-0.15485418489355499"/>
                </c:manualLayout>
              </c:layout>
              <c:numFmt formatCode="General" sourceLinked="0"/>
            </c:trendlineLbl>
          </c:trendline>
          <c:xVal>
            <c:numRef>
              <c:f>'Exp1 analyze'!$R$2:$R$6</c:f>
              <c:numCache>
                <c:formatCode>General</c:formatCode>
                <c:ptCount val="5"/>
                <c:pt idx="0">
                  <c:v>1</c:v>
                </c:pt>
                <c:pt idx="1">
                  <c:v>1.1666666666666667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1.6666666666666667</c:v>
                </c:pt>
              </c:numCache>
            </c:numRef>
          </c:xVal>
          <c:yVal>
            <c:numRef>
              <c:f>'Exp1 analyze'!$S$2:$S$6</c:f>
              <c:numCache>
                <c:formatCode>General</c:formatCode>
                <c:ptCount val="5"/>
                <c:pt idx="0">
                  <c:v>8.6775000000000002</c:v>
                </c:pt>
                <c:pt idx="1">
                  <c:v>8.8687500000000004</c:v>
                </c:pt>
                <c:pt idx="2">
                  <c:v>8.6849999999999987</c:v>
                </c:pt>
                <c:pt idx="3">
                  <c:v>8.8687500000000004</c:v>
                </c:pt>
                <c:pt idx="4">
                  <c:v>8.3699999999999992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1552"/>
        <c:axId val="158309760"/>
      </c:scatterChart>
      <c:valAx>
        <c:axId val="1583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09760"/>
        <c:crosses val="autoZero"/>
        <c:crossBetween val="midCat"/>
      </c:valAx>
      <c:valAx>
        <c:axId val="158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'Exp1 analyze'!$S$30</c:f>
              <c:strCache>
                <c:ptCount val="1"/>
                <c:pt idx="0">
                  <c:v>d_horizontal [m]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'Exp1 analyze'!$R$31:$R$48</c:f>
              <c:numCache>
                <c:formatCode>General</c:formatCode>
                <c:ptCount val="18"/>
                <c:pt idx="0">
                  <c:v>1.1666666666666667</c:v>
                </c:pt>
                <c:pt idx="1">
                  <c:v>1.5</c:v>
                </c:pt>
                <c:pt idx="2">
                  <c:v>1.4</c:v>
                </c:pt>
                <c:pt idx="3">
                  <c:v>1.8</c:v>
                </c:pt>
                <c:pt idx="4">
                  <c:v>1.3333333333333333</c:v>
                </c:pt>
                <c:pt idx="5">
                  <c:v>1.6</c:v>
                </c:pt>
                <c:pt idx="6">
                  <c:v>1</c:v>
                </c:pt>
                <c:pt idx="7">
                  <c:v>1.2</c:v>
                </c:pt>
                <c:pt idx="8">
                  <c:v>1.75</c:v>
                </c:pt>
                <c:pt idx="9">
                  <c:v>1.6666666666666667</c:v>
                </c:pt>
                <c:pt idx="10">
                  <c:v>2</c:v>
                </c:pt>
                <c:pt idx="11">
                  <c:v>2</c:v>
                </c:pt>
                <c:pt idx="12">
                  <c:v>2.25</c:v>
                </c:pt>
                <c:pt idx="13">
                  <c:v>1.5</c:v>
                </c:pt>
                <c:pt idx="14">
                  <c:v>2.5499999999999998</c:v>
                </c:pt>
                <c:pt idx="15">
                  <c:v>1</c:v>
                </c:pt>
                <c:pt idx="16">
                  <c:v>1.25</c:v>
                </c:pt>
                <c:pt idx="17">
                  <c:v>1</c:v>
                </c:pt>
              </c:numCache>
            </c:numRef>
          </c:xVal>
          <c:yVal>
            <c:numRef>
              <c:f>'Exp1 analyze'!$S$31:$S$48</c:f>
              <c:numCache>
                <c:formatCode>General</c:formatCode>
                <c:ptCount val="18"/>
                <c:pt idx="0">
                  <c:v>8.8687500000000004</c:v>
                </c:pt>
                <c:pt idx="1">
                  <c:v>8.8687500000000004</c:v>
                </c:pt>
                <c:pt idx="2">
                  <c:v>8.8687500000000004</c:v>
                </c:pt>
                <c:pt idx="3">
                  <c:v>8.8687500000000004</c:v>
                </c:pt>
                <c:pt idx="4">
                  <c:v>8.6849999999999987</c:v>
                </c:pt>
                <c:pt idx="5">
                  <c:v>8.6849999999999987</c:v>
                </c:pt>
                <c:pt idx="6">
                  <c:v>8.6775000000000002</c:v>
                </c:pt>
                <c:pt idx="7">
                  <c:v>8.6775000000000002</c:v>
                </c:pt>
                <c:pt idx="8">
                  <c:v>8.6324999999999985</c:v>
                </c:pt>
                <c:pt idx="9">
                  <c:v>8.3699999999999992</c:v>
                </c:pt>
                <c:pt idx="10">
                  <c:v>8.3699999999999992</c:v>
                </c:pt>
                <c:pt idx="11">
                  <c:v>8.2125000000000004</c:v>
                </c:pt>
                <c:pt idx="12">
                  <c:v>8.1225000000000005</c:v>
                </c:pt>
                <c:pt idx="13">
                  <c:v>8.0324999999999989</c:v>
                </c:pt>
                <c:pt idx="14">
                  <c:v>7.7549999999999999</c:v>
                </c:pt>
                <c:pt idx="15">
                  <c:v>7.4399999999999995</c:v>
                </c:pt>
                <c:pt idx="16">
                  <c:v>6.9262499999999996</c:v>
                </c:pt>
                <c:pt idx="17">
                  <c:v>5.6775000000000002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0720"/>
        <c:axId val="158348800"/>
      </c:scatterChart>
      <c:valAx>
        <c:axId val="1583507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  <c:valAx>
        <c:axId val="1583488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5835072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76695</xdr:colOff>
      <xdr:row>28</xdr:row>
      <xdr:rowOff>100445</xdr:rowOff>
    </xdr:from>
    <xdr:to>
      <xdr:col>7</xdr:col>
      <xdr:colOff>950025</xdr:colOff>
      <xdr:row>43</xdr:row>
      <xdr:rowOff>60366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39583</xdr:colOff>
      <xdr:row>28</xdr:row>
      <xdr:rowOff>75705</xdr:rowOff>
    </xdr:from>
    <xdr:to>
      <xdr:col>13</xdr:col>
      <xdr:colOff>2224149</xdr:colOff>
      <xdr:row>43</xdr:row>
      <xdr:rowOff>35626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113805</xdr:colOff>
      <xdr:row>11</xdr:row>
      <xdr:rowOff>38595</xdr:rowOff>
    </xdr:from>
    <xdr:to>
      <xdr:col>7</xdr:col>
      <xdr:colOff>578922</xdr:colOff>
      <xdr:row>25</xdr:row>
      <xdr:rowOff>184067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348837</xdr:colOff>
      <xdr:row>11</xdr:row>
      <xdr:rowOff>100446</xdr:rowOff>
    </xdr:from>
    <xdr:to>
      <xdr:col>13</xdr:col>
      <xdr:colOff>2149928</xdr:colOff>
      <xdr:row>26</xdr:row>
      <xdr:rowOff>60366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113806</xdr:colOff>
      <xdr:row>11</xdr:row>
      <xdr:rowOff>88076</xdr:rowOff>
    </xdr:from>
    <xdr:to>
      <xdr:col>21</xdr:col>
      <xdr:colOff>405741</xdr:colOff>
      <xdr:row>26</xdr:row>
      <xdr:rowOff>47996</xdr:rowOff>
    </xdr:to>
    <xdr:graphicFrame macro="">
      <xdr:nvGraphicFramePr>
        <xdr:cNvPr id="8" name="תרשים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1660072</xdr:colOff>
      <xdr:row>48</xdr:row>
      <xdr:rowOff>174666</xdr:rowOff>
    </xdr:from>
    <xdr:to>
      <xdr:col>19</xdr:col>
      <xdr:colOff>331520</xdr:colOff>
      <xdr:row>63</xdr:row>
      <xdr:rowOff>134587</xdr:rowOff>
    </xdr:to>
    <xdr:graphicFrame macro="">
      <xdr:nvGraphicFramePr>
        <xdr:cNvPr id="10" name="תרשים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טבלה1" displayName="טבלה1" ref="R30:S48" totalsRowShown="0" headerRowDxfId="0">
  <autoFilter ref="R30:S48"/>
  <sortState ref="R31:S48">
    <sortCondition descending="1" ref="S30:S48"/>
  </sortState>
  <tableColumns count="2">
    <tableColumn id="1" name="big:small"/>
    <tableColumn id="2" name="d_horizontal [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25" x14ac:dyDescent="0.2"/>
  <cols>
    <col min="1" max="1" width="24.5" customWidth="1"/>
    <col min="2" max="2" width="7.625" customWidth="1"/>
  </cols>
  <sheetData>
    <row r="1" spans="1:2" x14ac:dyDescent="0.2">
      <c r="A1" s="2" t="s">
        <v>1</v>
      </c>
      <c r="B1" s="2"/>
    </row>
    <row r="2" spans="1:2" x14ac:dyDescent="0.2">
      <c r="A2" t="s">
        <v>10</v>
      </c>
      <c r="B2">
        <v>0.7</v>
      </c>
    </row>
    <row r="3" spans="1:2" x14ac:dyDescent="0.2">
      <c r="A3" t="s">
        <v>6</v>
      </c>
      <c r="B3">
        <v>0.3</v>
      </c>
    </row>
    <row r="5" spans="1:2" x14ac:dyDescent="0.2">
      <c r="A5" t="s">
        <v>18</v>
      </c>
      <c r="B5">
        <v>11</v>
      </c>
    </row>
    <row r="6" spans="1:2" x14ac:dyDescent="0.2">
      <c r="A6" t="s">
        <v>19</v>
      </c>
      <c r="B6">
        <f>hight_of_cannon__m+0.22</f>
        <v>0.91999999999999993</v>
      </c>
    </row>
    <row r="7" spans="1:2" x14ac:dyDescent="0.2">
      <c r="A7" t="s">
        <v>17</v>
      </c>
      <c r="B7">
        <v>20</v>
      </c>
    </row>
    <row r="8" spans="1:2" x14ac:dyDescent="0.2">
      <c r="A8" t="s">
        <v>20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7" zoomScaleNormal="77" workbookViewId="0">
      <selection activeCell="G2" sqref="G2"/>
    </sheetView>
  </sheetViews>
  <sheetFormatPr defaultRowHeight="14.25" x14ac:dyDescent="0.2"/>
  <cols>
    <col min="1" max="1" width="3.625" customWidth="1"/>
    <col min="2" max="2" width="10.125" customWidth="1"/>
    <col min="3" max="3" width="6.125" customWidth="1"/>
    <col min="4" max="4" width="8.875" customWidth="1"/>
    <col min="5" max="5" width="6.5" customWidth="1"/>
    <col min="6" max="6" width="8" customWidth="1"/>
    <col min="7" max="7" width="10.875" customWidth="1"/>
    <col min="8" max="8" width="13.375" customWidth="1"/>
    <col min="9" max="9" width="9" style="3"/>
    <col min="10" max="10" width="3.375" customWidth="1"/>
    <col min="11" max="11" width="8.25" customWidth="1"/>
    <col min="12" max="12" width="6.375" customWidth="1"/>
    <col min="13" max="13" width="7.25" customWidth="1"/>
    <col min="14" max="14" width="9.625" customWidth="1"/>
    <col min="15" max="15" width="13.375" customWidth="1"/>
    <col min="16" max="16" width="9" style="3"/>
    <col min="17" max="17" width="3.75" customWidth="1"/>
    <col min="18" max="18" width="8.25" customWidth="1"/>
    <col min="19" max="19" width="7" customWidth="1"/>
    <col min="20" max="20" width="8.25" customWidth="1"/>
    <col min="22" max="22" width="12.75" customWidth="1"/>
  </cols>
  <sheetData>
    <row r="1" spans="1:22" x14ac:dyDescent="0.2">
      <c r="A1" s="1" t="s">
        <v>3</v>
      </c>
      <c r="B1" s="1" t="s">
        <v>0</v>
      </c>
      <c r="C1" s="1" t="s">
        <v>11</v>
      </c>
      <c r="D1" s="1" t="s">
        <v>8</v>
      </c>
      <c r="E1" s="1" t="s">
        <v>7</v>
      </c>
      <c r="F1" s="1" t="s">
        <v>4</v>
      </c>
      <c r="G1" s="1" t="s">
        <v>5</v>
      </c>
      <c r="H1" s="1" t="s">
        <v>9</v>
      </c>
      <c r="I1" s="4"/>
      <c r="J1" s="1" t="s">
        <v>3</v>
      </c>
      <c r="K1" s="1" t="s">
        <v>8</v>
      </c>
      <c r="L1" s="1" t="s">
        <v>7</v>
      </c>
      <c r="M1" s="1" t="s">
        <v>4</v>
      </c>
      <c r="N1" s="1" t="s">
        <v>5</v>
      </c>
      <c r="O1" s="1" t="s">
        <v>9</v>
      </c>
      <c r="Q1" s="1" t="s">
        <v>3</v>
      </c>
      <c r="R1" s="1" t="s">
        <v>8</v>
      </c>
      <c r="S1" s="1" t="s">
        <v>7</v>
      </c>
      <c r="T1" s="1" t="s">
        <v>4</v>
      </c>
      <c r="U1" s="1" t="s">
        <v>5</v>
      </c>
      <c r="V1" s="1" t="s">
        <v>9</v>
      </c>
    </row>
    <row r="2" spans="1:22" x14ac:dyDescent="0.2">
      <c r="A2">
        <v>1</v>
      </c>
      <c r="B2">
        <f>elevation</f>
        <v>11</v>
      </c>
      <c r="C2">
        <f>hight_of_cannon__m</f>
        <v>0.7</v>
      </c>
      <c r="D2">
        <v>4</v>
      </c>
      <c r="E2">
        <v>4</v>
      </c>
      <c r="F2">
        <v>19</v>
      </c>
      <c r="G2">
        <f>IF(E5&lt;&gt;E6,AVERAGE(F2:F5),0)</f>
        <v>18.925000000000001</v>
      </c>
      <c r="H2">
        <f>IF(G2&lt;&gt;0,G2*brick_length__m,0)</f>
        <v>5.6775000000000002</v>
      </c>
      <c r="J2">
        <v>29</v>
      </c>
      <c r="K2">
        <v>5</v>
      </c>
      <c r="L2">
        <v>5</v>
      </c>
      <c r="M2">
        <v>24.2</v>
      </c>
      <c r="N2">
        <f t="shared" ref="N2:N25" si="0">IF(L5&lt;&gt;L6,AVERAGE(M2:M5),0)</f>
        <v>24.8</v>
      </c>
      <c r="O2">
        <f>IF(N2&lt;&gt;0,N2*brick_length__m,0)</f>
        <v>7.4399999999999995</v>
      </c>
      <c r="Q2">
        <v>53</v>
      </c>
      <c r="R2">
        <v>6</v>
      </c>
      <c r="S2">
        <v>6</v>
      </c>
      <c r="T2">
        <v>28.3</v>
      </c>
      <c r="U2">
        <f t="shared" ref="U2:U21" si="1">IF(S5&lt;&gt;S6,AVERAGE(T2:T5),0)</f>
        <v>28.925000000000001</v>
      </c>
      <c r="V2">
        <f>IF(U2&lt;&gt;0,U2*brick_length__m,0)</f>
        <v>8.6775000000000002</v>
      </c>
    </row>
    <row r="3" spans="1:22" x14ac:dyDescent="0.2">
      <c r="A3">
        <v>2</v>
      </c>
      <c r="B3">
        <f>elevation</f>
        <v>11</v>
      </c>
      <c r="C3">
        <f>hight_of_cannon__m</f>
        <v>0.7</v>
      </c>
      <c r="D3">
        <v>4</v>
      </c>
      <c r="E3">
        <v>4</v>
      </c>
      <c r="F3">
        <v>19</v>
      </c>
      <c r="G3">
        <f t="shared" ref="G3:G29" si="2">IF(E6&lt;&gt;E7,AVERAGE(F3:F6),0)</f>
        <v>0</v>
      </c>
      <c r="H3">
        <f>IF(G3&lt;&gt;0,G3*brick_length__m,0)</f>
        <v>0</v>
      </c>
      <c r="J3">
        <v>30</v>
      </c>
      <c r="K3">
        <v>5</v>
      </c>
      <c r="L3">
        <v>5</v>
      </c>
      <c r="M3">
        <v>24.5</v>
      </c>
      <c r="N3">
        <f t="shared" si="0"/>
        <v>0</v>
      </c>
      <c r="O3">
        <f>IF(N3&lt;&gt;0,N3*brick_length__m,0)</f>
        <v>0</v>
      </c>
      <c r="Q3">
        <v>54</v>
      </c>
      <c r="R3">
        <v>6</v>
      </c>
      <c r="S3">
        <v>6</v>
      </c>
      <c r="T3">
        <v>29.1</v>
      </c>
      <c r="U3">
        <f t="shared" si="1"/>
        <v>0</v>
      </c>
      <c r="V3">
        <f>IF(U3&lt;&gt;0,U3*brick_length__m,0)</f>
        <v>0</v>
      </c>
    </row>
    <row r="4" spans="1:22" x14ac:dyDescent="0.2">
      <c r="A4">
        <v>3</v>
      </c>
      <c r="B4">
        <f>elevation</f>
        <v>11</v>
      </c>
      <c r="C4">
        <f>hight_of_cannon__m</f>
        <v>0.7</v>
      </c>
      <c r="D4">
        <v>4</v>
      </c>
      <c r="E4">
        <v>4</v>
      </c>
      <c r="F4">
        <v>18.899999999999999</v>
      </c>
      <c r="G4">
        <f t="shared" si="2"/>
        <v>0</v>
      </c>
      <c r="H4">
        <f>IF(G4&lt;&gt;0,G4*brick_length__m,0)</f>
        <v>0</v>
      </c>
      <c r="J4">
        <v>31</v>
      </c>
      <c r="K4">
        <v>5</v>
      </c>
      <c r="L4">
        <v>5</v>
      </c>
      <c r="M4">
        <v>25</v>
      </c>
      <c r="N4">
        <f t="shared" si="0"/>
        <v>0</v>
      </c>
      <c r="O4">
        <f>IF(N4&lt;&gt;0,N4*brick_length__m,0)</f>
        <v>0</v>
      </c>
      <c r="Q4">
        <v>55</v>
      </c>
      <c r="R4">
        <v>6</v>
      </c>
      <c r="S4">
        <v>6</v>
      </c>
      <c r="T4">
        <v>29</v>
      </c>
      <c r="U4">
        <f t="shared" si="1"/>
        <v>0</v>
      </c>
      <c r="V4">
        <f>IF(U4&lt;&gt;0,U4*brick_length__m,0)</f>
        <v>0</v>
      </c>
    </row>
    <row r="5" spans="1:22" x14ac:dyDescent="0.2">
      <c r="A5">
        <v>4</v>
      </c>
      <c r="B5">
        <f>elevation</f>
        <v>11</v>
      </c>
      <c r="C5">
        <f>hight_of_cannon__m</f>
        <v>0.7</v>
      </c>
      <c r="D5">
        <v>4</v>
      </c>
      <c r="E5">
        <v>4</v>
      </c>
      <c r="F5">
        <v>18.8</v>
      </c>
      <c r="G5">
        <f t="shared" si="2"/>
        <v>0</v>
      </c>
      <c r="H5">
        <f>IF(G5&lt;&gt;0,G5*brick_length__m,0)</f>
        <v>0</v>
      </c>
      <c r="J5">
        <v>32</v>
      </c>
      <c r="K5">
        <v>5</v>
      </c>
      <c r="L5">
        <v>5</v>
      </c>
      <c r="M5">
        <v>25.5</v>
      </c>
      <c r="N5">
        <f t="shared" si="0"/>
        <v>0</v>
      </c>
      <c r="O5">
        <f>IF(N5&lt;&gt;0,N5*brick_length__m,0)</f>
        <v>0</v>
      </c>
      <c r="Q5">
        <v>56</v>
      </c>
      <c r="R5">
        <v>6</v>
      </c>
      <c r="S5">
        <v>6</v>
      </c>
      <c r="T5">
        <v>29.3</v>
      </c>
      <c r="U5">
        <f t="shared" si="1"/>
        <v>0</v>
      </c>
      <c r="V5">
        <f>IF(U5&lt;&gt;0,U5*brick_length__m,0)</f>
        <v>0</v>
      </c>
    </row>
    <row r="6" spans="1:22" x14ac:dyDescent="0.2">
      <c r="A6">
        <v>5</v>
      </c>
      <c r="B6">
        <f>elevation</f>
        <v>11</v>
      </c>
      <c r="C6">
        <f>hight_of_cannon__m</f>
        <v>0.7</v>
      </c>
      <c r="D6">
        <v>4</v>
      </c>
      <c r="E6">
        <v>5</v>
      </c>
      <c r="F6">
        <v>23</v>
      </c>
      <c r="G6">
        <f t="shared" si="2"/>
        <v>23.087499999999999</v>
      </c>
      <c r="H6">
        <f>IF(G6&lt;&gt;0,G6*brick_length__m,0)</f>
        <v>6.9262499999999996</v>
      </c>
      <c r="J6">
        <v>33</v>
      </c>
      <c r="K6">
        <v>5</v>
      </c>
      <c r="L6">
        <v>6</v>
      </c>
      <c r="M6">
        <v>28.3</v>
      </c>
      <c r="N6">
        <f t="shared" si="0"/>
        <v>28.925000000000001</v>
      </c>
      <c r="O6">
        <f>IF(N6&lt;&gt;0,N6*brick_length__m,0)</f>
        <v>8.6775000000000002</v>
      </c>
      <c r="Q6">
        <v>57</v>
      </c>
      <c r="R6">
        <v>6</v>
      </c>
      <c r="S6">
        <v>7</v>
      </c>
      <c r="T6">
        <v>29.6</v>
      </c>
      <c r="U6">
        <f t="shared" si="1"/>
        <v>29.5625</v>
      </c>
      <c r="V6">
        <f>IF(U6&lt;&gt;0,U6*brick_length__m,0)</f>
        <v>8.8687500000000004</v>
      </c>
    </row>
    <row r="7" spans="1:22" x14ac:dyDescent="0.2">
      <c r="A7">
        <v>6</v>
      </c>
      <c r="B7">
        <f>elevation</f>
        <v>11</v>
      </c>
      <c r="C7">
        <f>hight_of_cannon__m</f>
        <v>0.7</v>
      </c>
      <c r="D7">
        <v>4</v>
      </c>
      <c r="E7">
        <v>5</v>
      </c>
      <c r="F7">
        <v>23</v>
      </c>
      <c r="G7">
        <f t="shared" si="2"/>
        <v>0</v>
      </c>
      <c r="H7">
        <f>IF(G7&lt;&gt;0,G7*brick_length__m,0)</f>
        <v>0</v>
      </c>
      <c r="J7">
        <v>34</v>
      </c>
      <c r="K7">
        <v>5</v>
      </c>
      <c r="L7">
        <v>6</v>
      </c>
      <c r="M7">
        <v>29.1</v>
      </c>
      <c r="N7">
        <f t="shared" si="0"/>
        <v>0</v>
      </c>
      <c r="O7">
        <f>IF(N7&lt;&gt;0,N7*brick_length__m,0)</f>
        <v>0</v>
      </c>
      <c r="Q7">
        <v>58</v>
      </c>
      <c r="R7">
        <v>6</v>
      </c>
      <c r="S7">
        <v>7</v>
      </c>
      <c r="T7">
        <v>29.4</v>
      </c>
      <c r="U7">
        <f t="shared" si="1"/>
        <v>0</v>
      </c>
      <c r="V7">
        <f>IF(U7&lt;&gt;0,U7*brick_length__m,0)</f>
        <v>0</v>
      </c>
    </row>
    <row r="8" spans="1:22" x14ac:dyDescent="0.2">
      <c r="A8">
        <v>7</v>
      </c>
      <c r="B8">
        <f>elevation</f>
        <v>11</v>
      </c>
      <c r="C8">
        <f>hight_of_cannon__m</f>
        <v>0.7</v>
      </c>
      <c r="D8">
        <v>4</v>
      </c>
      <c r="E8">
        <v>5</v>
      </c>
      <c r="F8">
        <v>23</v>
      </c>
      <c r="G8">
        <f t="shared" si="2"/>
        <v>0</v>
      </c>
      <c r="H8">
        <f>IF(G8&lt;&gt;0,G8*brick_length__m,0)</f>
        <v>0</v>
      </c>
      <c r="J8">
        <v>35</v>
      </c>
      <c r="K8">
        <v>5</v>
      </c>
      <c r="L8">
        <v>6</v>
      </c>
      <c r="M8">
        <v>29</v>
      </c>
      <c r="N8">
        <f t="shared" si="0"/>
        <v>0</v>
      </c>
      <c r="O8">
        <f>IF(N8&lt;&gt;0,N8*brick_length__m,0)</f>
        <v>0</v>
      </c>
      <c r="Q8">
        <v>59</v>
      </c>
      <c r="R8">
        <v>6</v>
      </c>
      <c r="S8">
        <v>7</v>
      </c>
      <c r="T8">
        <v>29.95</v>
      </c>
      <c r="U8">
        <f t="shared" si="1"/>
        <v>0</v>
      </c>
      <c r="V8">
        <f>IF(U8&lt;&gt;0,U8*brick_length__m,0)</f>
        <v>0</v>
      </c>
    </row>
    <row r="9" spans="1:22" x14ac:dyDescent="0.2">
      <c r="A9">
        <v>8</v>
      </c>
      <c r="B9">
        <f>elevation</f>
        <v>11</v>
      </c>
      <c r="C9">
        <f>hight_of_cannon__m</f>
        <v>0.7</v>
      </c>
      <c r="D9">
        <v>4</v>
      </c>
      <c r="E9">
        <v>5</v>
      </c>
      <c r="F9">
        <v>23.35</v>
      </c>
      <c r="G9">
        <f t="shared" si="2"/>
        <v>0</v>
      </c>
      <c r="H9">
        <f>IF(G9&lt;&gt;0,G9*brick_length__m,0)</f>
        <v>0</v>
      </c>
      <c r="J9">
        <v>36</v>
      </c>
      <c r="K9">
        <v>5</v>
      </c>
      <c r="L9">
        <v>6</v>
      </c>
      <c r="M9">
        <v>29.3</v>
      </c>
      <c r="N9">
        <f t="shared" si="0"/>
        <v>0</v>
      </c>
      <c r="O9">
        <f>IF(N9&lt;&gt;0,N9*brick_length__m,0)</f>
        <v>0</v>
      </c>
      <c r="Q9">
        <v>60</v>
      </c>
      <c r="R9">
        <v>6</v>
      </c>
      <c r="S9">
        <v>7</v>
      </c>
      <c r="T9">
        <v>29.3</v>
      </c>
      <c r="U9">
        <f t="shared" si="1"/>
        <v>0</v>
      </c>
      <c r="V9">
        <f>IF(U9&lt;&gt;0,U9*brick_length__m,0)</f>
        <v>0</v>
      </c>
    </row>
    <row r="10" spans="1:22" x14ac:dyDescent="0.2">
      <c r="A10">
        <v>9</v>
      </c>
      <c r="B10">
        <f>elevation</f>
        <v>11</v>
      </c>
      <c r="C10">
        <f>hight_of_cannon__m</f>
        <v>0.7</v>
      </c>
      <c r="D10">
        <v>4</v>
      </c>
      <c r="E10">
        <v>6</v>
      </c>
      <c r="F10">
        <v>27</v>
      </c>
      <c r="G10">
        <f t="shared" si="2"/>
        <v>26.774999999999999</v>
      </c>
      <c r="H10">
        <f>IF(G10&lt;&gt;0,G10*brick_length__m,0)</f>
        <v>8.0324999999999989</v>
      </c>
      <c r="J10">
        <v>37</v>
      </c>
      <c r="K10">
        <v>5</v>
      </c>
      <c r="L10">
        <v>7</v>
      </c>
      <c r="M10">
        <v>29.6</v>
      </c>
      <c r="N10">
        <f t="shared" si="0"/>
        <v>29.5625</v>
      </c>
      <c r="O10">
        <f>IF(N10&lt;&gt;0,N10*brick_length__m,0)</f>
        <v>8.8687500000000004</v>
      </c>
      <c r="Q10">
        <v>61</v>
      </c>
      <c r="R10">
        <v>6</v>
      </c>
      <c r="S10">
        <v>8</v>
      </c>
      <c r="T10">
        <v>29</v>
      </c>
      <c r="U10">
        <f t="shared" si="1"/>
        <v>28.95</v>
      </c>
      <c r="V10">
        <f>IF(U10&lt;&gt;0,U10*brick_length__m,0)</f>
        <v>8.6849999999999987</v>
      </c>
    </row>
    <row r="11" spans="1:22" x14ac:dyDescent="0.2">
      <c r="A11">
        <v>10</v>
      </c>
      <c r="B11">
        <f>elevation</f>
        <v>11</v>
      </c>
      <c r="C11">
        <f>hight_of_cannon__m</f>
        <v>0.7</v>
      </c>
      <c r="D11">
        <v>4</v>
      </c>
      <c r="E11">
        <v>6</v>
      </c>
      <c r="F11">
        <v>27</v>
      </c>
      <c r="G11">
        <f t="shared" si="2"/>
        <v>0</v>
      </c>
      <c r="H11">
        <f>IF(G11&lt;&gt;0,G11*brick_length__m,0)</f>
        <v>0</v>
      </c>
      <c r="J11">
        <v>38</v>
      </c>
      <c r="K11">
        <v>5</v>
      </c>
      <c r="L11">
        <v>7</v>
      </c>
      <c r="M11">
        <v>29.4</v>
      </c>
      <c r="N11">
        <f t="shared" si="0"/>
        <v>0</v>
      </c>
      <c r="O11">
        <f>IF(N11&lt;&gt;0,N11*brick_length__m,0)</f>
        <v>0</v>
      </c>
      <c r="Q11">
        <v>62</v>
      </c>
      <c r="R11">
        <v>6</v>
      </c>
      <c r="S11">
        <v>8</v>
      </c>
      <c r="T11">
        <v>28.7</v>
      </c>
      <c r="U11">
        <f t="shared" si="1"/>
        <v>0</v>
      </c>
      <c r="V11">
        <f>IF(U11&lt;&gt;0,U11*brick_length__m,0)</f>
        <v>0</v>
      </c>
    </row>
    <row r="12" spans="1:22" x14ac:dyDescent="0.2">
      <c r="A12">
        <v>11</v>
      </c>
      <c r="B12">
        <f>elevation</f>
        <v>11</v>
      </c>
      <c r="C12">
        <f>hight_of_cannon__m</f>
        <v>0.7</v>
      </c>
      <c r="D12">
        <v>4</v>
      </c>
      <c r="E12">
        <v>6</v>
      </c>
      <c r="F12">
        <v>27</v>
      </c>
      <c r="G12">
        <f t="shared" si="2"/>
        <v>0</v>
      </c>
      <c r="H12">
        <f>IF(G12&lt;&gt;0,G12*brick_length__m,0)</f>
        <v>0</v>
      </c>
      <c r="J12">
        <v>39</v>
      </c>
      <c r="K12">
        <v>5</v>
      </c>
      <c r="L12">
        <v>7</v>
      </c>
      <c r="M12">
        <v>29.95</v>
      </c>
      <c r="N12">
        <f t="shared" si="0"/>
        <v>0</v>
      </c>
      <c r="O12">
        <f>IF(N12&lt;&gt;0,N12*brick_length__m,0)</f>
        <v>0</v>
      </c>
      <c r="Q12">
        <v>63</v>
      </c>
      <c r="R12">
        <v>6</v>
      </c>
      <c r="S12">
        <v>8</v>
      </c>
      <c r="T12">
        <v>28.3</v>
      </c>
      <c r="U12">
        <f t="shared" si="1"/>
        <v>0</v>
      </c>
      <c r="V12">
        <f>IF(U12&lt;&gt;0,U12*brick_length__m,0)</f>
        <v>0</v>
      </c>
    </row>
    <row r="13" spans="1:22" x14ac:dyDescent="0.2">
      <c r="A13">
        <v>12</v>
      </c>
      <c r="B13">
        <f>elevation</f>
        <v>11</v>
      </c>
      <c r="C13">
        <f>hight_of_cannon__m</f>
        <v>0.7</v>
      </c>
      <c r="D13">
        <v>4</v>
      </c>
      <c r="E13">
        <v>6</v>
      </c>
      <c r="F13">
        <v>26.1</v>
      </c>
      <c r="G13">
        <f t="shared" si="2"/>
        <v>0</v>
      </c>
      <c r="H13">
        <f>IF(G13&lt;&gt;0,G13*brick_length__m,0)</f>
        <v>0</v>
      </c>
      <c r="J13">
        <v>40</v>
      </c>
      <c r="K13">
        <v>5</v>
      </c>
      <c r="L13">
        <v>7</v>
      </c>
      <c r="M13">
        <v>29.3</v>
      </c>
      <c r="N13">
        <f t="shared" si="0"/>
        <v>0</v>
      </c>
      <c r="O13">
        <f>IF(N13&lt;&gt;0,N13*brick_length__m,0)</f>
        <v>0</v>
      </c>
      <c r="Q13">
        <v>64</v>
      </c>
      <c r="R13">
        <v>6</v>
      </c>
      <c r="S13">
        <v>8</v>
      </c>
      <c r="T13">
        <v>29.8</v>
      </c>
      <c r="U13">
        <f t="shared" si="1"/>
        <v>0</v>
      </c>
      <c r="V13">
        <f>IF(U13&lt;&gt;0,U13*brick_length__m,0)</f>
        <v>0</v>
      </c>
    </row>
    <row r="14" spans="1:22" x14ac:dyDescent="0.2">
      <c r="A14">
        <v>13</v>
      </c>
      <c r="B14">
        <f>elevation</f>
        <v>11</v>
      </c>
      <c r="C14">
        <f>hight_of_cannon__m</f>
        <v>0.7</v>
      </c>
      <c r="D14">
        <v>4</v>
      </c>
      <c r="E14">
        <v>7</v>
      </c>
      <c r="F14">
        <v>28.5</v>
      </c>
      <c r="G14">
        <f t="shared" si="2"/>
        <v>28.774999999999999</v>
      </c>
      <c r="H14">
        <f>IF(G14&lt;&gt;0,G14*brick_length__m,0)</f>
        <v>8.6324999999999985</v>
      </c>
      <c r="J14">
        <v>41</v>
      </c>
      <c r="K14">
        <v>5</v>
      </c>
      <c r="L14">
        <v>8</v>
      </c>
      <c r="M14">
        <v>29</v>
      </c>
      <c r="N14">
        <f t="shared" si="0"/>
        <v>28.95</v>
      </c>
      <c r="O14">
        <f>IF(N14&lt;&gt;0,N14*brick_length__m,0)</f>
        <v>8.6849999999999987</v>
      </c>
      <c r="Q14">
        <v>65</v>
      </c>
      <c r="R14">
        <v>6</v>
      </c>
      <c r="S14">
        <v>9</v>
      </c>
      <c r="T14">
        <v>29.85</v>
      </c>
      <c r="U14">
        <f t="shared" si="1"/>
        <v>29.5625</v>
      </c>
      <c r="V14">
        <f>IF(U14&lt;&gt;0,U14*brick_length__m,0)</f>
        <v>8.8687500000000004</v>
      </c>
    </row>
    <row r="15" spans="1:22" x14ac:dyDescent="0.2">
      <c r="A15">
        <v>14</v>
      </c>
      <c r="B15">
        <f>elevation</f>
        <v>11</v>
      </c>
      <c r="C15">
        <f>hight_of_cannon__m</f>
        <v>0.7</v>
      </c>
      <c r="D15">
        <v>4</v>
      </c>
      <c r="E15">
        <v>7</v>
      </c>
      <c r="F15">
        <v>28.4</v>
      </c>
      <c r="G15">
        <f t="shared" si="2"/>
        <v>0</v>
      </c>
      <c r="H15">
        <f>IF(G15&lt;&gt;0,G15*brick_length__m,0)</f>
        <v>0</v>
      </c>
      <c r="J15">
        <v>42</v>
      </c>
      <c r="K15">
        <v>5</v>
      </c>
      <c r="L15">
        <v>8</v>
      </c>
      <c r="M15">
        <v>28.7</v>
      </c>
      <c r="N15">
        <f t="shared" si="0"/>
        <v>0</v>
      </c>
      <c r="O15">
        <f>IF(N15&lt;&gt;0,N15*brick_length__m,0)</f>
        <v>0</v>
      </c>
      <c r="Q15">
        <v>66</v>
      </c>
      <c r="R15">
        <v>6</v>
      </c>
      <c r="S15">
        <v>9</v>
      </c>
      <c r="T15">
        <v>29.85</v>
      </c>
      <c r="U15">
        <f t="shared" si="1"/>
        <v>0</v>
      </c>
      <c r="V15">
        <f>IF(U15&lt;&gt;0,U15*brick_length__m,0)</f>
        <v>0</v>
      </c>
    </row>
    <row r="16" spans="1:22" x14ac:dyDescent="0.2">
      <c r="A16">
        <v>15</v>
      </c>
      <c r="B16">
        <f>elevation</f>
        <v>11</v>
      </c>
      <c r="C16">
        <f>hight_of_cannon__m</f>
        <v>0.7</v>
      </c>
      <c r="D16">
        <v>4</v>
      </c>
      <c r="E16">
        <v>7</v>
      </c>
      <c r="F16">
        <v>28.6</v>
      </c>
      <c r="G16">
        <f t="shared" si="2"/>
        <v>0</v>
      </c>
      <c r="H16">
        <f>IF(G16&lt;&gt;0,G16*brick_length__m,0)</f>
        <v>0</v>
      </c>
      <c r="J16">
        <v>43</v>
      </c>
      <c r="K16">
        <v>5</v>
      </c>
      <c r="L16">
        <v>8</v>
      </c>
      <c r="M16">
        <v>28.3</v>
      </c>
      <c r="N16">
        <f t="shared" si="0"/>
        <v>0</v>
      </c>
      <c r="O16">
        <f>IF(N16&lt;&gt;0,N16*brick_length__m,0)</f>
        <v>0</v>
      </c>
      <c r="Q16">
        <v>67</v>
      </c>
      <c r="R16">
        <v>6</v>
      </c>
      <c r="S16">
        <v>9</v>
      </c>
      <c r="T16">
        <v>29.5</v>
      </c>
      <c r="U16">
        <f t="shared" si="1"/>
        <v>0</v>
      </c>
      <c r="V16">
        <f>IF(U16&lt;&gt;0,U16*brick_length__m,0)</f>
        <v>0</v>
      </c>
    </row>
    <row r="17" spans="1:22" x14ac:dyDescent="0.2">
      <c r="A17">
        <v>16</v>
      </c>
      <c r="B17">
        <f>elevation</f>
        <v>11</v>
      </c>
      <c r="C17">
        <f>hight_of_cannon__m</f>
        <v>0.7</v>
      </c>
      <c r="D17">
        <v>4</v>
      </c>
      <c r="E17">
        <v>7</v>
      </c>
      <c r="F17">
        <v>29.6</v>
      </c>
      <c r="G17">
        <f t="shared" si="2"/>
        <v>0</v>
      </c>
      <c r="H17">
        <f>IF(G17&lt;&gt;0,G17*brick_length__m,0)</f>
        <v>0</v>
      </c>
      <c r="J17">
        <v>44</v>
      </c>
      <c r="K17">
        <v>5</v>
      </c>
      <c r="L17">
        <v>8</v>
      </c>
      <c r="M17">
        <v>29.8</v>
      </c>
      <c r="N17">
        <f t="shared" si="0"/>
        <v>0</v>
      </c>
      <c r="O17">
        <f>IF(N17&lt;&gt;0,N17*brick_length__m,0)</f>
        <v>0</v>
      </c>
      <c r="Q17">
        <v>68</v>
      </c>
      <c r="R17">
        <v>6</v>
      </c>
      <c r="S17">
        <v>9</v>
      </c>
      <c r="T17">
        <v>29.05</v>
      </c>
      <c r="U17">
        <f t="shared" si="1"/>
        <v>0</v>
      </c>
      <c r="V17">
        <f>IF(U17&lt;&gt;0,U17*brick_length__m,0)</f>
        <v>0</v>
      </c>
    </row>
    <row r="18" spans="1:22" x14ac:dyDescent="0.2">
      <c r="A18">
        <v>17</v>
      </c>
      <c r="B18">
        <f>elevation</f>
        <v>11</v>
      </c>
      <c r="C18">
        <f>hight_of_cannon__m</f>
        <v>0.7</v>
      </c>
      <c r="D18">
        <v>4</v>
      </c>
      <c r="E18">
        <v>8</v>
      </c>
      <c r="F18">
        <v>27.1</v>
      </c>
      <c r="G18">
        <f t="shared" si="2"/>
        <v>27.375</v>
      </c>
      <c r="H18">
        <f>IF(G18&lt;&gt;0,G18*brick_length__m,0)</f>
        <v>8.2125000000000004</v>
      </c>
      <c r="J18">
        <v>45</v>
      </c>
      <c r="K18">
        <v>5</v>
      </c>
      <c r="L18">
        <v>9</v>
      </c>
      <c r="M18">
        <v>29.85</v>
      </c>
      <c r="N18">
        <f t="shared" si="0"/>
        <v>29.5625</v>
      </c>
      <c r="O18">
        <f>IF(N18&lt;&gt;0,N18*brick_length__m,0)</f>
        <v>8.8687500000000004</v>
      </c>
      <c r="Q18">
        <v>69</v>
      </c>
      <c r="R18">
        <v>6</v>
      </c>
      <c r="S18">
        <v>10</v>
      </c>
      <c r="T18">
        <v>27.5</v>
      </c>
      <c r="U18">
        <f t="shared" si="1"/>
        <v>27.9</v>
      </c>
      <c r="V18">
        <f>IF(U18&lt;&gt;0,U18*brick_length__m,0)</f>
        <v>8.3699999999999992</v>
      </c>
    </row>
    <row r="19" spans="1:22" x14ac:dyDescent="0.2">
      <c r="A19">
        <v>18</v>
      </c>
      <c r="B19">
        <f>elevation</f>
        <v>11</v>
      </c>
      <c r="C19">
        <f>hight_of_cannon__m</f>
        <v>0.7</v>
      </c>
      <c r="D19">
        <v>4</v>
      </c>
      <c r="E19">
        <v>8</v>
      </c>
      <c r="F19">
        <v>27.3</v>
      </c>
      <c r="G19">
        <f t="shared" si="2"/>
        <v>0</v>
      </c>
      <c r="H19">
        <f>IF(G19&lt;&gt;0,G19*brick_length__m,0)</f>
        <v>0</v>
      </c>
      <c r="J19">
        <v>46</v>
      </c>
      <c r="K19">
        <v>5</v>
      </c>
      <c r="L19">
        <v>9</v>
      </c>
      <c r="M19">
        <v>29.85</v>
      </c>
      <c r="N19">
        <f t="shared" si="0"/>
        <v>0</v>
      </c>
      <c r="O19">
        <f>IF(N19&lt;&gt;0,N19*brick_length__m,0)</f>
        <v>0</v>
      </c>
      <c r="Q19">
        <v>70</v>
      </c>
      <c r="R19">
        <v>6</v>
      </c>
      <c r="S19">
        <v>10</v>
      </c>
      <c r="T19">
        <v>28</v>
      </c>
      <c r="U19">
        <f t="shared" si="1"/>
        <v>0</v>
      </c>
      <c r="V19">
        <f>IF(U19&lt;&gt;0,U19*brick_length__m,0)</f>
        <v>0</v>
      </c>
    </row>
    <row r="20" spans="1:22" x14ac:dyDescent="0.2">
      <c r="A20">
        <v>19</v>
      </c>
      <c r="B20">
        <f>elevation</f>
        <v>11</v>
      </c>
      <c r="C20">
        <f>hight_of_cannon__m</f>
        <v>0.7</v>
      </c>
      <c r="D20">
        <v>4</v>
      </c>
      <c r="E20">
        <v>8</v>
      </c>
      <c r="F20">
        <v>27.3</v>
      </c>
      <c r="G20">
        <f t="shared" si="2"/>
        <v>0</v>
      </c>
      <c r="H20">
        <f>IF(G20&lt;&gt;0,G20*brick_length__m,0)</f>
        <v>0</v>
      </c>
      <c r="J20">
        <v>47</v>
      </c>
      <c r="K20">
        <v>5</v>
      </c>
      <c r="L20">
        <v>9</v>
      </c>
      <c r="M20">
        <v>29.5</v>
      </c>
      <c r="N20">
        <f t="shared" si="0"/>
        <v>0</v>
      </c>
      <c r="O20">
        <f>IF(N20&lt;&gt;0,N20*brick_length__m,0)</f>
        <v>0</v>
      </c>
      <c r="Q20">
        <v>71</v>
      </c>
      <c r="R20">
        <v>6</v>
      </c>
      <c r="S20">
        <v>10</v>
      </c>
      <c r="T20">
        <v>27.95</v>
      </c>
      <c r="U20">
        <f t="shared" si="1"/>
        <v>0</v>
      </c>
      <c r="V20">
        <f>IF(U20&lt;&gt;0,U20*brick_length__m,0)</f>
        <v>0</v>
      </c>
    </row>
    <row r="21" spans="1:22" x14ac:dyDescent="0.2">
      <c r="A21">
        <v>20</v>
      </c>
      <c r="B21">
        <f>elevation</f>
        <v>11</v>
      </c>
      <c r="C21">
        <f>hight_of_cannon__m</f>
        <v>0.7</v>
      </c>
      <c r="D21">
        <v>4</v>
      </c>
      <c r="E21">
        <v>8</v>
      </c>
      <c r="F21">
        <v>27.8</v>
      </c>
      <c r="G21">
        <f t="shared" si="2"/>
        <v>0</v>
      </c>
      <c r="H21">
        <f>IF(G21&lt;&gt;0,G21*brick_length__m,0)</f>
        <v>0</v>
      </c>
      <c r="J21">
        <v>48</v>
      </c>
      <c r="K21">
        <v>5</v>
      </c>
      <c r="L21">
        <v>9</v>
      </c>
      <c r="M21">
        <v>29.05</v>
      </c>
      <c r="N21">
        <f t="shared" si="0"/>
        <v>0</v>
      </c>
      <c r="O21">
        <f>IF(N21&lt;&gt;0,N21*brick_length__m,0)</f>
        <v>0</v>
      </c>
      <c r="Q21">
        <v>72</v>
      </c>
      <c r="R21">
        <v>6</v>
      </c>
      <c r="S21">
        <v>10</v>
      </c>
      <c r="T21">
        <v>28.15</v>
      </c>
      <c r="U21">
        <f t="shared" si="1"/>
        <v>0</v>
      </c>
      <c r="V21">
        <f>IF(U21&lt;&gt;0,U21*brick_length__m,0)</f>
        <v>0</v>
      </c>
    </row>
    <row r="22" spans="1:22" x14ac:dyDescent="0.2">
      <c r="A22">
        <v>21</v>
      </c>
      <c r="B22">
        <f>elevation</f>
        <v>11</v>
      </c>
      <c r="C22">
        <f>hight_of_cannon__m</f>
        <v>0.7</v>
      </c>
      <c r="D22">
        <v>4</v>
      </c>
      <c r="E22">
        <v>9</v>
      </c>
      <c r="F22">
        <v>26.1</v>
      </c>
      <c r="G22">
        <f t="shared" si="2"/>
        <v>27.075000000000003</v>
      </c>
      <c r="H22">
        <f>IF(G22&lt;&gt;0,G22*brick_length__m,0)</f>
        <v>8.1225000000000005</v>
      </c>
      <c r="J22">
        <v>49</v>
      </c>
      <c r="K22">
        <v>5</v>
      </c>
      <c r="L22">
        <v>10</v>
      </c>
      <c r="M22">
        <v>27.5</v>
      </c>
      <c r="N22">
        <f t="shared" si="0"/>
        <v>27.9</v>
      </c>
      <c r="O22">
        <f>IF(N22&lt;&gt;0,N22*brick_length__m,0)</f>
        <v>8.3699999999999992</v>
      </c>
    </row>
    <row r="23" spans="1:22" x14ac:dyDescent="0.2">
      <c r="A23">
        <v>22</v>
      </c>
      <c r="B23">
        <f>elevation</f>
        <v>11</v>
      </c>
      <c r="C23">
        <f>hight_of_cannon__m</f>
        <v>0.7</v>
      </c>
      <c r="D23">
        <v>4</v>
      </c>
      <c r="E23">
        <v>9</v>
      </c>
      <c r="F23">
        <v>26.9</v>
      </c>
      <c r="G23">
        <f t="shared" si="2"/>
        <v>0</v>
      </c>
      <c r="H23">
        <f>IF(G23&lt;&gt;0,G23*brick_length__m,0)</f>
        <v>0</v>
      </c>
      <c r="J23">
        <v>50</v>
      </c>
      <c r="K23">
        <v>5</v>
      </c>
      <c r="L23">
        <v>10</v>
      </c>
      <c r="M23">
        <v>28</v>
      </c>
      <c r="N23">
        <f t="shared" si="0"/>
        <v>0</v>
      </c>
      <c r="O23">
        <f>IF(N23&lt;&gt;0,N23*brick_length__m,0)</f>
        <v>0</v>
      </c>
    </row>
    <row r="24" spans="1:22" x14ac:dyDescent="0.2">
      <c r="A24">
        <v>23</v>
      </c>
      <c r="B24">
        <f>elevation</f>
        <v>11</v>
      </c>
      <c r="C24">
        <f>hight_of_cannon__m</f>
        <v>0.7</v>
      </c>
      <c r="D24">
        <v>4</v>
      </c>
      <c r="E24">
        <v>9</v>
      </c>
      <c r="F24">
        <v>27.2</v>
      </c>
      <c r="G24">
        <f t="shared" si="2"/>
        <v>0</v>
      </c>
      <c r="H24">
        <f>IF(G24&lt;&gt;0,G24*brick_length__m,0)</f>
        <v>0</v>
      </c>
      <c r="J24">
        <v>51</v>
      </c>
      <c r="K24">
        <v>5</v>
      </c>
      <c r="L24">
        <v>10</v>
      </c>
      <c r="M24">
        <v>27.95</v>
      </c>
      <c r="N24">
        <f t="shared" si="0"/>
        <v>0</v>
      </c>
      <c r="O24">
        <f>IF(N24&lt;&gt;0,N24*brick_length__m,0)</f>
        <v>0</v>
      </c>
    </row>
    <row r="25" spans="1:22" x14ac:dyDescent="0.2">
      <c r="A25">
        <v>24</v>
      </c>
      <c r="B25">
        <f>elevation</f>
        <v>11</v>
      </c>
      <c r="C25">
        <f>hight_of_cannon__m</f>
        <v>0.7</v>
      </c>
      <c r="D25">
        <v>4</v>
      </c>
      <c r="E25">
        <v>9</v>
      </c>
      <c r="F25">
        <v>28.1</v>
      </c>
      <c r="G25">
        <f t="shared" si="2"/>
        <v>0</v>
      </c>
      <c r="H25">
        <f>IF(G25&lt;&gt;0,G25*brick_length__m,0)</f>
        <v>0</v>
      </c>
      <c r="J25">
        <v>52</v>
      </c>
      <c r="K25">
        <v>5</v>
      </c>
      <c r="L25">
        <v>10</v>
      </c>
      <c r="M25">
        <v>28.15</v>
      </c>
      <c r="N25">
        <f t="shared" si="0"/>
        <v>0</v>
      </c>
      <c r="O25">
        <f>IF(N25&lt;&gt;0,N25*brick_length__m,0)</f>
        <v>0</v>
      </c>
    </row>
    <row r="26" spans="1:22" x14ac:dyDescent="0.2">
      <c r="A26">
        <v>25</v>
      </c>
      <c r="B26">
        <f>elevation</f>
        <v>11</v>
      </c>
      <c r="C26">
        <f>hight_of_cannon__m</f>
        <v>0.7</v>
      </c>
      <c r="D26">
        <v>4</v>
      </c>
      <c r="E26">
        <v>10.199999999999999</v>
      </c>
      <c r="F26">
        <v>25.3</v>
      </c>
      <c r="G26">
        <f t="shared" si="2"/>
        <v>25.85</v>
      </c>
      <c r="H26">
        <f>IF(G26&lt;&gt;0,G26*brick_length__m,0)</f>
        <v>7.7549999999999999</v>
      </c>
    </row>
    <row r="27" spans="1:22" x14ac:dyDescent="0.2">
      <c r="A27">
        <v>26</v>
      </c>
      <c r="B27">
        <f>elevation</f>
        <v>11</v>
      </c>
      <c r="C27">
        <f>hight_of_cannon__m</f>
        <v>0.7</v>
      </c>
      <c r="D27">
        <v>4</v>
      </c>
      <c r="E27">
        <v>10.199999999999999</v>
      </c>
      <c r="F27">
        <v>25.9</v>
      </c>
      <c r="G27">
        <f t="shared" si="2"/>
        <v>0</v>
      </c>
      <c r="H27">
        <f>IF(G27&lt;&gt;0,G27*brick_length__m,0)</f>
        <v>0</v>
      </c>
    </row>
    <row r="28" spans="1:22" x14ac:dyDescent="0.2">
      <c r="A28">
        <v>27</v>
      </c>
      <c r="B28">
        <f>elevation</f>
        <v>11</v>
      </c>
      <c r="C28">
        <f>hight_of_cannon__m</f>
        <v>0.7</v>
      </c>
      <c r="D28">
        <v>4</v>
      </c>
      <c r="E28">
        <v>10.199999999999999</v>
      </c>
      <c r="F28">
        <v>26</v>
      </c>
      <c r="G28">
        <f t="shared" si="2"/>
        <v>0</v>
      </c>
      <c r="H28">
        <f>IF(G28&lt;&gt;0,G28*brick_length__m,0)</f>
        <v>0</v>
      </c>
    </row>
    <row r="29" spans="1:22" x14ac:dyDescent="0.2">
      <c r="A29">
        <v>28</v>
      </c>
      <c r="B29">
        <f>elevation</f>
        <v>11</v>
      </c>
      <c r="C29">
        <f>hight_of_cannon__m</f>
        <v>0.7</v>
      </c>
      <c r="D29">
        <v>4</v>
      </c>
      <c r="E29">
        <v>10.199999999999999</v>
      </c>
      <c r="F29">
        <v>26.2</v>
      </c>
      <c r="G29">
        <f t="shared" si="2"/>
        <v>0</v>
      </c>
      <c r="H29">
        <f>IF(G29&lt;&gt;0,G29*brick_length__m,0)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77" zoomScaleNormal="77" workbookViewId="0">
      <selection activeCell="D22" sqref="D22"/>
    </sheetView>
  </sheetViews>
  <sheetFormatPr defaultRowHeight="14.25" x14ac:dyDescent="0.2"/>
  <cols>
    <col min="1" max="1" width="3.625" customWidth="1"/>
    <col min="2" max="2" width="10.125" customWidth="1"/>
    <col min="3" max="3" width="6.125" customWidth="1"/>
    <col min="4" max="4" width="8.875" customWidth="1"/>
    <col min="5" max="5" width="6.5" customWidth="1"/>
    <col min="6" max="6" width="8" customWidth="1"/>
    <col min="7" max="7" width="13.5" customWidth="1"/>
    <col min="8" max="8" width="13.375" customWidth="1"/>
    <col min="9" max="9" width="5.875" customWidth="1"/>
    <col min="10" max="10" width="10.75" customWidth="1"/>
    <col min="11" max="11" width="9" style="3"/>
  </cols>
  <sheetData>
    <row r="1" spans="1:11" x14ac:dyDescent="0.2">
      <c r="A1" s="1" t="s">
        <v>3</v>
      </c>
      <c r="B1" s="1" t="s">
        <v>0</v>
      </c>
      <c r="C1" s="1" t="s">
        <v>13</v>
      </c>
      <c r="D1" s="1" t="s">
        <v>8</v>
      </c>
      <c r="E1" s="1" t="s">
        <v>7</v>
      </c>
      <c r="F1" s="1" t="s">
        <v>4</v>
      </c>
      <c r="G1" s="1" t="s">
        <v>9</v>
      </c>
      <c r="H1" s="1" t="s">
        <v>12</v>
      </c>
      <c r="I1" s="1" t="s">
        <v>14</v>
      </c>
      <c r="J1" s="1" t="s">
        <v>15</v>
      </c>
      <c r="K1" s="4"/>
    </row>
    <row r="2" spans="1:11" x14ac:dyDescent="0.2">
      <c r="A2">
        <v>1</v>
      </c>
      <c r="B2">
        <f>elevation_Exp2</f>
        <v>20</v>
      </c>
      <c r="C2">
        <f>hight_of_cannon__m</f>
        <v>0.7</v>
      </c>
      <c r="D2">
        <v>6</v>
      </c>
      <c r="E2">
        <v>6</v>
      </c>
      <c r="F2">
        <v>20.05</v>
      </c>
      <c r="G2">
        <f>F2*brick_length__m</f>
        <v>6.0149999999999997</v>
      </c>
      <c r="I2">
        <f t="shared" ref="I2:I21" si="0">H2-C2</f>
        <v>-0.7</v>
      </c>
      <c r="J2">
        <f t="shared" ref="J2:J21" si="1">IF(E5&lt;&gt;E6,AVERAGE(I2:I5),0)</f>
        <v>-0.7</v>
      </c>
    </row>
    <row r="3" spans="1:11" x14ac:dyDescent="0.2">
      <c r="A3">
        <v>2</v>
      </c>
      <c r="B3">
        <f>elevation_Exp2</f>
        <v>20</v>
      </c>
      <c r="C3">
        <f>hight_of_cannon__m</f>
        <v>0.7</v>
      </c>
      <c r="D3">
        <v>6</v>
      </c>
      <c r="E3">
        <v>6</v>
      </c>
      <c r="F3">
        <v>20.05</v>
      </c>
      <c r="G3">
        <f>F3*brick_length__m</f>
        <v>6.0149999999999997</v>
      </c>
      <c r="I3">
        <f t="shared" si="0"/>
        <v>-0.7</v>
      </c>
      <c r="J3">
        <f t="shared" si="1"/>
        <v>0</v>
      </c>
    </row>
    <row r="4" spans="1:11" x14ac:dyDescent="0.2">
      <c r="A4">
        <v>3</v>
      </c>
      <c r="B4">
        <f>elevation_Exp2</f>
        <v>20</v>
      </c>
      <c r="C4">
        <f>hight_of_cannon__m</f>
        <v>0.7</v>
      </c>
      <c r="D4">
        <v>6</v>
      </c>
      <c r="E4">
        <v>6</v>
      </c>
      <c r="F4">
        <v>20.05</v>
      </c>
      <c r="G4">
        <f>F4*brick_length__m</f>
        <v>6.0149999999999997</v>
      </c>
      <c r="I4">
        <f t="shared" si="0"/>
        <v>-0.7</v>
      </c>
      <c r="J4">
        <f t="shared" si="1"/>
        <v>0</v>
      </c>
    </row>
    <row r="5" spans="1:11" x14ac:dyDescent="0.2">
      <c r="A5">
        <v>4</v>
      </c>
      <c r="B5">
        <f>elevation_Exp2</f>
        <v>20</v>
      </c>
      <c r="C5">
        <f>hight_of_cannon__m</f>
        <v>0.7</v>
      </c>
      <c r="D5">
        <v>6</v>
      </c>
      <c r="E5">
        <v>6</v>
      </c>
      <c r="F5">
        <v>20.05</v>
      </c>
      <c r="G5">
        <f>F5*brick_length__m</f>
        <v>6.0149999999999997</v>
      </c>
      <c r="I5">
        <f t="shared" si="0"/>
        <v>-0.7</v>
      </c>
      <c r="J5">
        <f t="shared" si="1"/>
        <v>0</v>
      </c>
    </row>
    <row r="6" spans="1:11" x14ac:dyDescent="0.2">
      <c r="A6">
        <v>5</v>
      </c>
      <c r="B6">
        <f>elevation_Exp2</f>
        <v>20</v>
      </c>
      <c r="C6">
        <f>hight_of_cannon__m</f>
        <v>0.7</v>
      </c>
      <c r="D6">
        <v>6</v>
      </c>
      <c r="E6">
        <v>7</v>
      </c>
      <c r="F6">
        <v>20.05</v>
      </c>
      <c r="G6">
        <f>F6*brick_length__m</f>
        <v>6.0149999999999997</v>
      </c>
      <c r="I6">
        <f t="shared" si="0"/>
        <v>-0.7</v>
      </c>
      <c r="J6">
        <f t="shared" si="1"/>
        <v>-0.7</v>
      </c>
    </row>
    <row r="7" spans="1:11" x14ac:dyDescent="0.2">
      <c r="A7">
        <v>6</v>
      </c>
      <c r="B7">
        <f>elevation_Exp2</f>
        <v>20</v>
      </c>
      <c r="C7">
        <f>hight_of_cannon__m</f>
        <v>0.7</v>
      </c>
      <c r="D7">
        <v>6</v>
      </c>
      <c r="E7">
        <v>7</v>
      </c>
      <c r="F7">
        <v>20.05</v>
      </c>
      <c r="G7">
        <f>F7*brick_length__m</f>
        <v>6.0149999999999997</v>
      </c>
      <c r="I7">
        <f t="shared" si="0"/>
        <v>-0.7</v>
      </c>
      <c r="J7">
        <f t="shared" si="1"/>
        <v>0</v>
      </c>
    </row>
    <row r="8" spans="1:11" x14ac:dyDescent="0.2">
      <c r="A8">
        <v>7</v>
      </c>
      <c r="B8">
        <f>elevation_Exp2</f>
        <v>20</v>
      </c>
      <c r="C8">
        <f>hight_of_cannon__m</f>
        <v>0.7</v>
      </c>
      <c r="D8">
        <v>6</v>
      </c>
      <c r="E8">
        <v>7</v>
      </c>
      <c r="F8">
        <v>20.05</v>
      </c>
      <c r="G8">
        <f>F8*brick_length__m</f>
        <v>6.0149999999999997</v>
      </c>
      <c r="I8">
        <f t="shared" si="0"/>
        <v>-0.7</v>
      </c>
      <c r="J8">
        <f t="shared" si="1"/>
        <v>0</v>
      </c>
    </row>
    <row r="9" spans="1:11" x14ac:dyDescent="0.2">
      <c r="A9">
        <v>8</v>
      </c>
      <c r="B9">
        <f>elevation_Exp2</f>
        <v>20</v>
      </c>
      <c r="C9">
        <f>hight_of_cannon__m</f>
        <v>0.7</v>
      </c>
      <c r="D9">
        <v>6</v>
      </c>
      <c r="E9">
        <v>7</v>
      </c>
      <c r="F9">
        <v>20.05</v>
      </c>
      <c r="G9">
        <f>F9*brick_length__m</f>
        <v>6.0149999999999997</v>
      </c>
      <c r="I9">
        <f t="shared" si="0"/>
        <v>-0.7</v>
      </c>
      <c r="J9">
        <f t="shared" si="1"/>
        <v>0</v>
      </c>
    </row>
    <row r="10" spans="1:11" x14ac:dyDescent="0.2">
      <c r="A10">
        <v>9</v>
      </c>
      <c r="B10">
        <f>elevation_Exp2</f>
        <v>20</v>
      </c>
      <c r="C10">
        <f>hight_of_cannon__m</f>
        <v>0.7</v>
      </c>
      <c r="D10">
        <v>6</v>
      </c>
      <c r="E10">
        <v>8</v>
      </c>
      <c r="F10">
        <v>20.05</v>
      </c>
      <c r="G10">
        <f>F10*brick_length__m</f>
        <v>6.0149999999999997</v>
      </c>
      <c r="I10">
        <f t="shared" si="0"/>
        <v>-0.7</v>
      </c>
      <c r="J10">
        <f t="shared" si="1"/>
        <v>-0.7</v>
      </c>
    </row>
    <row r="11" spans="1:11" x14ac:dyDescent="0.2">
      <c r="A11">
        <v>10</v>
      </c>
      <c r="B11">
        <f>elevation_Exp2</f>
        <v>20</v>
      </c>
      <c r="C11">
        <f>hight_of_cannon__m</f>
        <v>0.7</v>
      </c>
      <c r="D11">
        <v>6</v>
      </c>
      <c r="E11">
        <v>8</v>
      </c>
      <c r="F11">
        <v>20.05</v>
      </c>
      <c r="G11">
        <f>F11*brick_length__m</f>
        <v>6.0149999999999997</v>
      </c>
      <c r="I11">
        <f t="shared" si="0"/>
        <v>-0.7</v>
      </c>
      <c r="J11">
        <f t="shared" si="1"/>
        <v>0</v>
      </c>
    </row>
    <row r="12" spans="1:11" x14ac:dyDescent="0.2">
      <c r="A12">
        <v>11</v>
      </c>
      <c r="B12">
        <f>elevation_Exp2</f>
        <v>20</v>
      </c>
      <c r="C12">
        <f>hight_of_cannon__m</f>
        <v>0.7</v>
      </c>
      <c r="D12">
        <v>6</v>
      </c>
      <c r="E12">
        <v>8</v>
      </c>
      <c r="F12">
        <v>20.05</v>
      </c>
      <c r="G12">
        <f>F12*brick_length__m</f>
        <v>6.0149999999999997</v>
      </c>
      <c r="I12">
        <f t="shared" si="0"/>
        <v>-0.7</v>
      </c>
      <c r="J12">
        <f t="shared" si="1"/>
        <v>0</v>
      </c>
    </row>
    <row r="13" spans="1:11" x14ac:dyDescent="0.2">
      <c r="A13">
        <v>12</v>
      </c>
      <c r="B13">
        <f>elevation_Exp2</f>
        <v>20</v>
      </c>
      <c r="C13">
        <f>hight_of_cannon__m</f>
        <v>0.7</v>
      </c>
      <c r="D13">
        <v>6</v>
      </c>
      <c r="E13">
        <v>8</v>
      </c>
      <c r="F13">
        <v>20.05</v>
      </c>
      <c r="G13">
        <f>F13*brick_length__m</f>
        <v>6.0149999999999997</v>
      </c>
      <c r="I13">
        <f t="shared" si="0"/>
        <v>-0.7</v>
      </c>
      <c r="J13">
        <f t="shared" si="1"/>
        <v>0</v>
      </c>
    </row>
    <row r="14" spans="1:11" x14ac:dyDescent="0.2">
      <c r="A14">
        <v>13</v>
      </c>
      <c r="B14">
        <f>elevation_Exp2</f>
        <v>20</v>
      </c>
      <c r="C14">
        <f>hight_of_cannon__m</f>
        <v>0.7</v>
      </c>
      <c r="D14">
        <v>6</v>
      </c>
      <c r="E14">
        <v>9</v>
      </c>
      <c r="F14">
        <v>20.05</v>
      </c>
      <c r="G14">
        <f>F14*brick_length__m</f>
        <v>6.0149999999999997</v>
      </c>
      <c r="I14">
        <f t="shared" si="0"/>
        <v>-0.7</v>
      </c>
      <c r="J14">
        <f t="shared" si="1"/>
        <v>-0.7</v>
      </c>
    </row>
    <row r="15" spans="1:11" x14ac:dyDescent="0.2">
      <c r="A15">
        <v>14</v>
      </c>
      <c r="B15">
        <f>elevation_Exp2</f>
        <v>20</v>
      </c>
      <c r="C15">
        <f>hight_of_cannon__m</f>
        <v>0.7</v>
      </c>
      <c r="D15">
        <v>6</v>
      </c>
      <c r="E15">
        <v>9</v>
      </c>
      <c r="F15">
        <v>20.05</v>
      </c>
      <c r="G15">
        <f>F15*brick_length__m</f>
        <v>6.0149999999999997</v>
      </c>
      <c r="I15">
        <f t="shared" si="0"/>
        <v>-0.7</v>
      </c>
      <c r="J15">
        <f t="shared" si="1"/>
        <v>0</v>
      </c>
    </row>
    <row r="16" spans="1:11" x14ac:dyDescent="0.2">
      <c r="A16">
        <v>15</v>
      </c>
      <c r="B16">
        <f>elevation_Exp2</f>
        <v>20</v>
      </c>
      <c r="C16">
        <f>hight_of_cannon__m</f>
        <v>0.7</v>
      </c>
      <c r="D16">
        <v>6</v>
      </c>
      <c r="E16">
        <v>9</v>
      </c>
      <c r="F16">
        <v>20.05</v>
      </c>
      <c r="G16">
        <f>F16*brick_length__m</f>
        <v>6.0149999999999997</v>
      </c>
      <c r="I16">
        <f t="shared" si="0"/>
        <v>-0.7</v>
      </c>
      <c r="J16">
        <f t="shared" si="1"/>
        <v>0</v>
      </c>
    </row>
    <row r="17" spans="1:10" x14ac:dyDescent="0.2">
      <c r="A17">
        <v>16</v>
      </c>
      <c r="B17">
        <f>elevation_Exp2</f>
        <v>20</v>
      </c>
      <c r="C17">
        <f>hight_of_cannon__m</f>
        <v>0.7</v>
      </c>
      <c r="D17">
        <v>6</v>
      </c>
      <c r="E17">
        <v>9</v>
      </c>
      <c r="F17">
        <v>20.05</v>
      </c>
      <c r="G17">
        <f>F17*brick_length__m</f>
        <v>6.0149999999999997</v>
      </c>
      <c r="I17">
        <f t="shared" si="0"/>
        <v>-0.7</v>
      </c>
      <c r="J17">
        <f t="shared" si="1"/>
        <v>0</v>
      </c>
    </row>
    <row r="18" spans="1:10" x14ac:dyDescent="0.2">
      <c r="A18">
        <v>17</v>
      </c>
      <c r="B18">
        <f>elevation_Exp2</f>
        <v>20</v>
      </c>
      <c r="C18">
        <f>hight_of_cannon__m</f>
        <v>0.7</v>
      </c>
      <c r="D18">
        <v>6</v>
      </c>
      <c r="E18">
        <v>10</v>
      </c>
      <c r="F18">
        <v>20.05</v>
      </c>
      <c r="G18">
        <f>F18*brick_length__m</f>
        <v>6.0149999999999997</v>
      </c>
      <c r="I18">
        <f t="shared" si="0"/>
        <v>-0.7</v>
      </c>
      <c r="J18">
        <f t="shared" si="1"/>
        <v>-0.7</v>
      </c>
    </row>
    <row r="19" spans="1:10" x14ac:dyDescent="0.2">
      <c r="A19">
        <v>18</v>
      </c>
      <c r="B19">
        <f>elevation_Exp2</f>
        <v>20</v>
      </c>
      <c r="C19">
        <f>hight_of_cannon__m</f>
        <v>0.7</v>
      </c>
      <c r="D19">
        <v>6</v>
      </c>
      <c r="E19">
        <v>10</v>
      </c>
      <c r="F19">
        <v>20.05</v>
      </c>
      <c r="G19">
        <f>F19*brick_length__m</f>
        <v>6.0149999999999997</v>
      </c>
      <c r="I19">
        <f t="shared" si="0"/>
        <v>-0.7</v>
      </c>
      <c r="J19">
        <f t="shared" si="1"/>
        <v>0</v>
      </c>
    </row>
    <row r="20" spans="1:10" x14ac:dyDescent="0.2">
      <c r="A20">
        <v>19</v>
      </c>
      <c r="B20">
        <f>elevation_Exp2</f>
        <v>20</v>
      </c>
      <c r="C20">
        <f>hight_of_cannon__m</f>
        <v>0.7</v>
      </c>
      <c r="D20">
        <v>6</v>
      </c>
      <c r="E20">
        <v>10</v>
      </c>
      <c r="F20">
        <v>20.05</v>
      </c>
      <c r="G20">
        <f>F20*brick_length__m</f>
        <v>6.0149999999999997</v>
      </c>
      <c r="I20">
        <f t="shared" si="0"/>
        <v>-0.7</v>
      </c>
      <c r="J20">
        <f t="shared" si="1"/>
        <v>0</v>
      </c>
    </row>
    <row r="21" spans="1:10" x14ac:dyDescent="0.2">
      <c r="A21">
        <v>20</v>
      </c>
      <c r="B21">
        <f>elevation_Exp2</f>
        <v>20</v>
      </c>
      <c r="C21">
        <f>hight_of_cannon__m</f>
        <v>0.7</v>
      </c>
      <c r="D21">
        <v>6</v>
      </c>
      <c r="E21">
        <v>10</v>
      </c>
      <c r="F21">
        <v>20.05</v>
      </c>
      <c r="G21">
        <f>F21*brick_length__m</f>
        <v>6.0149999999999997</v>
      </c>
      <c r="I21">
        <f t="shared" si="0"/>
        <v>-0.7</v>
      </c>
      <c r="J21">
        <f t="shared" si="1"/>
        <v>0</v>
      </c>
    </row>
    <row r="22" spans="1:10" x14ac:dyDescent="0.2">
      <c r="A22">
        <v>21</v>
      </c>
    </row>
    <row r="23" spans="1:10" x14ac:dyDescent="0.2">
      <c r="A23">
        <v>22</v>
      </c>
    </row>
    <row r="24" spans="1:10" x14ac:dyDescent="0.2">
      <c r="A24">
        <v>23</v>
      </c>
    </row>
    <row r="25" spans="1:10" x14ac:dyDescent="0.2">
      <c r="A25">
        <v>24</v>
      </c>
    </row>
    <row r="26" spans="1:10" x14ac:dyDescent="0.2">
      <c r="A26">
        <v>25</v>
      </c>
    </row>
    <row r="27" spans="1:10" x14ac:dyDescent="0.2">
      <c r="A27">
        <v>26</v>
      </c>
    </row>
    <row r="28" spans="1:10" x14ac:dyDescent="0.2">
      <c r="A28">
        <v>27</v>
      </c>
    </row>
    <row r="29" spans="1:10" x14ac:dyDescent="0.2">
      <c r="A29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22" zoomScale="77" zoomScaleNormal="77" workbookViewId="0">
      <selection activeCell="M44" sqref="M44"/>
    </sheetView>
  </sheetViews>
  <sheetFormatPr defaultRowHeight="14.25" x14ac:dyDescent="0.2"/>
  <cols>
    <col min="1" max="1" width="3.625" customWidth="1"/>
    <col min="2" max="2" width="10.125" customWidth="1"/>
    <col min="3" max="3" width="6.125" customWidth="1"/>
    <col min="4" max="4" width="8.875" customWidth="1"/>
    <col min="5" max="5" width="6.5" customWidth="1"/>
    <col min="6" max="6" width="9" customWidth="1"/>
    <col min="7" max="7" width="13.375" customWidth="1"/>
    <col min="8" max="8" width="14.625" style="3" customWidth="1"/>
    <col min="9" max="9" width="3.375" customWidth="1"/>
    <col min="10" max="10" width="8.25" customWidth="1"/>
    <col min="11" max="11" width="6.375" customWidth="1"/>
    <col min="12" max="12" width="8.375" customWidth="1"/>
    <col min="13" max="13" width="13.375" customWidth="1"/>
    <col min="14" max="14" width="30" style="3" customWidth="1"/>
    <col min="15" max="15" width="3.75" customWidth="1"/>
    <col min="16" max="16" width="8.25" customWidth="1"/>
    <col min="17" max="17" width="7.125" customWidth="1"/>
    <col min="18" max="18" width="10.875" customWidth="1"/>
    <col min="19" max="19" width="17.375" customWidth="1"/>
    <col min="20" max="20" width="9" style="3"/>
  </cols>
  <sheetData>
    <row r="1" spans="1:19" x14ac:dyDescent="0.2">
      <c r="A1" s="1" t="s">
        <v>3</v>
      </c>
      <c r="B1" s="1" t="s">
        <v>0</v>
      </c>
      <c r="C1" s="1" t="s">
        <v>2</v>
      </c>
      <c r="D1" s="1" t="s">
        <v>8</v>
      </c>
      <c r="E1" s="1" t="s">
        <v>7</v>
      </c>
      <c r="F1" s="1" t="s">
        <v>16</v>
      </c>
      <c r="G1" s="1" t="s">
        <v>9</v>
      </c>
      <c r="H1" s="4"/>
      <c r="I1" s="1" t="s">
        <v>3</v>
      </c>
      <c r="J1" s="1" t="s">
        <v>8</v>
      </c>
      <c r="K1" s="1" t="s">
        <v>7</v>
      </c>
      <c r="L1" s="1" t="s">
        <v>16</v>
      </c>
      <c r="M1" s="1" t="s">
        <v>9</v>
      </c>
      <c r="O1" s="1" t="s">
        <v>3</v>
      </c>
      <c r="P1" s="1" t="s">
        <v>8</v>
      </c>
      <c r="Q1" s="1" t="s">
        <v>7</v>
      </c>
      <c r="R1" s="1" t="s">
        <v>16</v>
      </c>
      <c r="S1" s="1" t="s">
        <v>9</v>
      </c>
    </row>
    <row r="2" spans="1:19" x14ac:dyDescent="0.2">
      <c r="A2">
        <v>1</v>
      </c>
      <c r="B2">
        <f>elevation</f>
        <v>11</v>
      </c>
      <c r="C2">
        <f>hight_of_cannon__m</f>
        <v>0.7</v>
      </c>
      <c r="D2">
        <v>4</v>
      </c>
      <c r="E2">
        <v>4</v>
      </c>
      <c r="F2">
        <f>E2/D2</f>
        <v>1</v>
      </c>
      <c r="G2">
        <v>5.6775000000000002</v>
      </c>
      <c r="I2">
        <v>29</v>
      </c>
      <c r="J2">
        <v>5</v>
      </c>
      <c r="K2">
        <v>5</v>
      </c>
      <c r="L2">
        <f>K2/J2</f>
        <v>1</v>
      </c>
      <c r="M2">
        <v>7.4399999999999995</v>
      </c>
      <c r="O2">
        <v>53</v>
      </c>
      <c r="P2">
        <v>6</v>
      </c>
      <c r="Q2">
        <v>6</v>
      </c>
      <c r="R2">
        <f>Q2/P2</f>
        <v>1</v>
      </c>
      <c r="S2">
        <v>8.6775000000000002</v>
      </c>
    </row>
    <row r="3" spans="1:19" x14ac:dyDescent="0.2">
      <c r="A3">
        <v>5</v>
      </c>
      <c r="B3">
        <f>elevation</f>
        <v>11</v>
      </c>
      <c r="C3">
        <f>hight_of_cannon__m</f>
        <v>0.7</v>
      </c>
      <c r="D3">
        <v>4</v>
      </c>
      <c r="E3">
        <v>5</v>
      </c>
      <c r="F3">
        <f t="shared" ref="F3:F8" si="0">E3/D3</f>
        <v>1.25</v>
      </c>
      <c r="G3">
        <v>6.9262499999999996</v>
      </c>
      <c r="I3">
        <v>33</v>
      </c>
      <c r="J3">
        <v>5</v>
      </c>
      <c r="K3">
        <v>6</v>
      </c>
      <c r="L3">
        <f t="shared" ref="L3:L7" si="1">K3/J3</f>
        <v>1.2</v>
      </c>
      <c r="M3">
        <v>8.6775000000000002</v>
      </c>
      <c r="O3">
        <v>57</v>
      </c>
      <c r="P3">
        <v>6</v>
      </c>
      <c r="Q3">
        <v>7</v>
      </c>
      <c r="R3">
        <f t="shared" ref="R3:R6" si="2">Q3/P3</f>
        <v>1.1666666666666667</v>
      </c>
      <c r="S3">
        <v>8.8687500000000004</v>
      </c>
    </row>
    <row r="4" spans="1:19" x14ac:dyDescent="0.2">
      <c r="A4">
        <v>9</v>
      </c>
      <c r="B4">
        <f>elevation</f>
        <v>11</v>
      </c>
      <c r="C4">
        <f>hight_of_cannon__m</f>
        <v>0.7</v>
      </c>
      <c r="D4">
        <v>4</v>
      </c>
      <c r="E4">
        <v>6</v>
      </c>
      <c r="F4">
        <f t="shared" si="0"/>
        <v>1.5</v>
      </c>
      <c r="G4">
        <v>8.0324999999999989</v>
      </c>
      <c r="I4">
        <v>37</v>
      </c>
      <c r="J4">
        <v>5</v>
      </c>
      <c r="K4">
        <v>7</v>
      </c>
      <c r="L4">
        <f t="shared" si="1"/>
        <v>1.4</v>
      </c>
      <c r="M4">
        <v>8.8687500000000004</v>
      </c>
      <c r="O4">
        <v>61</v>
      </c>
      <c r="P4">
        <v>6</v>
      </c>
      <c r="Q4">
        <v>8</v>
      </c>
      <c r="R4">
        <f t="shared" si="2"/>
        <v>1.3333333333333333</v>
      </c>
      <c r="S4">
        <v>8.6849999999999987</v>
      </c>
    </row>
    <row r="5" spans="1:19" x14ac:dyDescent="0.2">
      <c r="A5">
        <v>13</v>
      </c>
      <c r="B5">
        <f>elevation</f>
        <v>11</v>
      </c>
      <c r="C5">
        <f>hight_of_cannon__m</f>
        <v>0.7</v>
      </c>
      <c r="D5">
        <v>4</v>
      </c>
      <c r="E5">
        <v>7</v>
      </c>
      <c r="F5">
        <f t="shared" si="0"/>
        <v>1.75</v>
      </c>
      <c r="G5">
        <v>8.6324999999999985</v>
      </c>
      <c r="I5">
        <v>41</v>
      </c>
      <c r="J5">
        <v>5</v>
      </c>
      <c r="K5">
        <v>8</v>
      </c>
      <c r="L5">
        <f t="shared" si="1"/>
        <v>1.6</v>
      </c>
      <c r="M5">
        <v>8.6849999999999987</v>
      </c>
      <c r="O5">
        <v>65</v>
      </c>
      <c r="P5">
        <v>6</v>
      </c>
      <c r="Q5">
        <v>9</v>
      </c>
      <c r="R5">
        <f t="shared" si="2"/>
        <v>1.5</v>
      </c>
      <c r="S5">
        <v>8.8687500000000004</v>
      </c>
    </row>
    <row r="6" spans="1:19" x14ac:dyDescent="0.2">
      <c r="A6">
        <v>17</v>
      </c>
      <c r="B6">
        <f>elevation</f>
        <v>11</v>
      </c>
      <c r="C6">
        <f>hight_of_cannon__m</f>
        <v>0.7</v>
      </c>
      <c r="D6">
        <v>4</v>
      </c>
      <c r="E6">
        <v>8</v>
      </c>
      <c r="F6">
        <f t="shared" si="0"/>
        <v>2</v>
      </c>
      <c r="G6">
        <v>8.2125000000000004</v>
      </c>
      <c r="I6">
        <v>45</v>
      </c>
      <c r="J6">
        <v>5</v>
      </c>
      <c r="K6">
        <v>9</v>
      </c>
      <c r="L6">
        <f t="shared" si="1"/>
        <v>1.8</v>
      </c>
      <c r="M6">
        <v>8.8687500000000004</v>
      </c>
      <c r="O6">
        <v>69</v>
      </c>
      <c r="P6">
        <v>6</v>
      </c>
      <c r="Q6">
        <v>10</v>
      </c>
      <c r="R6">
        <f t="shared" si="2"/>
        <v>1.6666666666666667</v>
      </c>
      <c r="S6">
        <v>8.3699999999999992</v>
      </c>
    </row>
    <row r="7" spans="1:19" x14ac:dyDescent="0.2">
      <c r="A7">
        <v>21</v>
      </c>
      <c r="B7">
        <f>elevation</f>
        <v>11</v>
      </c>
      <c r="C7">
        <f>hight_of_cannon__m</f>
        <v>0.7</v>
      </c>
      <c r="D7">
        <v>4</v>
      </c>
      <c r="E7">
        <v>9</v>
      </c>
      <c r="F7">
        <f t="shared" si="0"/>
        <v>2.25</v>
      </c>
      <c r="G7">
        <v>8.1225000000000005</v>
      </c>
      <c r="I7">
        <v>49</v>
      </c>
      <c r="J7">
        <v>5</v>
      </c>
      <c r="K7">
        <v>10</v>
      </c>
      <c r="L7">
        <f t="shared" si="1"/>
        <v>2</v>
      </c>
      <c r="M7">
        <v>8.3699999999999992</v>
      </c>
    </row>
    <row r="8" spans="1:19" x14ac:dyDescent="0.2">
      <c r="A8">
        <v>25</v>
      </c>
      <c r="B8">
        <f>elevation</f>
        <v>11</v>
      </c>
      <c r="C8">
        <f>hight_of_cannon__m</f>
        <v>0.7</v>
      </c>
      <c r="D8">
        <v>4</v>
      </c>
      <c r="E8">
        <v>10.199999999999999</v>
      </c>
      <c r="F8">
        <f t="shared" si="0"/>
        <v>2.5499999999999998</v>
      </c>
      <c r="G8">
        <v>7.7549999999999999</v>
      </c>
    </row>
    <row r="30" spans="18:19" ht="15" x14ac:dyDescent="0.25">
      <c r="R30" s="5" t="s">
        <v>16</v>
      </c>
      <c r="S30" s="5" t="s">
        <v>9</v>
      </c>
    </row>
    <row r="31" spans="18:19" x14ac:dyDescent="0.2">
      <c r="R31">
        <v>1.1666666666666667</v>
      </c>
      <c r="S31">
        <v>8.8687500000000004</v>
      </c>
    </row>
    <row r="32" spans="18:19" x14ac:dyDescent="0.2">
      <c r="R32">
        <v>1.5</v>
      </c>
      <c r="S32">
        <v>8.8687500000000004</v>
      </c>
    </row>
    <row r="33" spans="18:19" x14ac:dyDescent="0.2">
      <c r="R33">
        <v>1.4</v>
      </c>
      <c r="S33">
        <v>8.8687500000000004</v>
      </c>
    </row>
    <row r="34" spans="18:19" x14ac:dyDescent="0.2">
      <c r="R34">
        <v>1.8</v>
      </c>
      <c r="S34">
        <v>8.8687500000000004</v>
      </c>
    </row>
    <row r="35" spans="18:19" x14ac:dyDescent="0.2">
      <c r="R35">
        <v>1.3333333333333333</v>
      </c>
      <c r="S35">
        <v>8.6849999999999987</v>
      </c>
    </row>
    <row r="36" spans="18:19" x14ac:dyDescent="0.2">
      <c r="R36">
        <v>1.6</v>
      </c>
      <c r="S36">
        <v>8.6849999999999987</v>
      </c>
    </row>
    <row r="37" spans="18:19" x14ac:dyDescent="0.2">
      <c r="R37">
        <v>1</v>
      </c>
      <c r="S37">
        <v>8.6775000000000002</v>
      </c>
    </row>
    <row r="38" spans="18:19" x14ac:dyDescent="0.2">
      <c r="R38">
        <v>1.2</v>
      </c>
      <c r="S38">
        <v>8.6775000000000002</v>
      </c>
    </row>
    <row r="39" spans="18:19" x14ac:dyDescent="0.2">
      <c r="R39">
        <v>1.75</v>
      </c>
      <c r="S39">
        <v>8.6324999999999985</v>
      </c>
    </row>
    <row r="40" spans="18:19" x14ac:dyDescent="0.2">
      <c r="R40">
        <v>1.6666666666666667</v>
      </c>
      <c r="S40">
        <v>8.3699999999999992</v>
      </c>
    </row>
    <row r="41" spans="18:19" x14ac:dyDescent="0.2">
      <c r="R41">
        <v>2</v>
      </c>
      <c r="S41">
        <v>8.3699999999999992</v>
      </c>
    </row>
    <row r="42" spans="18:19" x14ac:dyDescent="0.2">
      <c r="R42">
        <v>2</v>
      </c>
      <c r="S42">
        <v>8.2125000000000004</v>
      </c>
    </row>
    <row r="43" spans="18:19" x14ac:dyDescent="0.2">
      <c r="R43">
        <v>2.25</v>
      </c>
      <c r="S43">
        <v>8.1225000000000005</v>
      </c>
    </row>
    <row r="44" spans="18:19" x14ac:dyDescent="0.2">
      <c r="R44">
        <v>1.5</v>
      </c>
      <c r="S44">
        <v>8.0324999999999989</v>
      </c>
    </row>
    <row r="45" spans="18:19" x14ac:dyDescent="0.2">
      <c r="R45">
        <v>2.5499999999999998</v>
      </c>
      <c r="S45">
        <v>7.7549999999999999</v>
      </c>
    </row>
    <row r="46" spans="18:19" x14ac:dyDescent="0.2">
      <c r="R46">
        <v>1</v>
      </c>
      <c r="S46">
        <v>7.4399999999999995</v>
      </c>
    </row>
    <row r="47" spans="18:19" x14ac:dyDescent="0.2">
      <c r="R47">
        <v>1.25</v>
      </c>
      <c r="S47">
        <v>6.9262499999999996</v>
      </c>
    </row>
    <row r="48" spans="18:19" x14ac:dyDescent="0.2">
      <c r="R48">
        <v>1</v>
      </c>
      <c r="S48">
        <v>5.6775000000000002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4</vt:i4>
      </vt:variant>
      <vt:variant>
        <vt:lpstr>טווחים בעלי שם</vt:lpstr>
      </vt:variant>
      <vt:variant>
        <vt:i4>4</vt:i4>
      </vt:variant>
    </vt:vector>
  </HeadingPairs>
  <TitlesOfParts>
    <vt:vector size="8" baseType="lpstr">
      <vt:lpstr>const</vt:lpstr>
      <vt:lpstr>Exp1</vt:lpstr>
      <vt:lpstr>Exp2</vt:lpstr>
      <vt:lpstr>Exp1 analyze</vt:lpstr>
      <vt:lpstr>brick_length__m</vt:lpstr>
      <vt:lpstr>elevation</vt:lpstr>
      <vt:lpstr>elevation_Exp2</vt:lpstr>
      <vt:lpstr>hight_of_cannon__m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2013-02-03T20:21:50Z</dcterms:modified>
</cp:coreProperties>
</file>