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idgre\Videos\Programming\Evergreen Dashboard\"/>
    </mc:Choice>
  </mc:AlternateContent>
  <xr:revisionPtr revIDLastSave="0" documentId="13_ncr:1_{08C5F48D-27D1-475A-A9DD-C7FA09DCDC5A}" xr6:coauthVersionLast="47" xr6:coauthVersionMax="47" xr10:uidLastSave="{00000000-0000-0000-0000-000000000000}"/>
  <bookViews>
    <workbookView xWindow="-108" yWindow="-108" windowWidth="23256" windowHeight="12456" activeTab="2" xr2:uid="{00000000-000D-0000-FFFF-FFFF00000000}"/>
  </bookViews>
  <sheets>
    <sheet name="Pivot-table" sheetId="3" r:id="rId1"/>
    <sheet name="Raw-Data" sheetId="1" r:id="rId2"/>
    <sheet name="Dashboard" sheetId="2" r:id="rId3"/>
  </sheets>
  <definedNames>
    <definedName name="_xlchart.v1.0" hidden="1">'Pivot-table'!$E$35:$E$43</definedName>
    <definedName name="_xlchart.v1.1" hidden="1">'Pivot-table'!$F$34</definedName>
    <definedName name="_xlchart.v1.2" hidden="1">'Pivot-table'!$F$35:$F$43</definedName>
    <definedName name="Slicer_Months">#N/A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37" i="3"/>
  <c r="F38" i="3"/>
  <c r="F39" i="3"/>
  <c r="F40" i="3"/>
  <c r="F41" i="3"/>
  <c r="F42" i="3"/>
  <c r="F43" i="3"/>
  <c r="F35" i="3"/>
  <c r="N10" i="3"/>
  <c r="N11" i="3"/>
  <c r="N12" i="3"/>
  <c r="N13" i="3"/>
  <c r="N14" i="3"/>
  <c r="N15" i="3"/>
  <c r="N16" i="3"/>
  <c r="N17" i="3"/>
  <c r="N9" i="3"/>
  <c r="L8" i="3"/>
  <c r="M8" i="3"/>
  <c r="N8" i="3"/>
  <c r="F9" i="3"/>
  <c r="M15" i="3"/>
  <c r="M10" i="3"/>
  <c r="M11" i="3"/>
  <c r="M14" i="3"/>
  <c r="M12" i="3"/>
  <c r="M13" i="3"/>
  <c r="M17" i="3"/>
  <c r="M16" i="3"/>
  <c r="M9" i="3"/>
  <c r="F44" i="3" l="1"/>
  <c r="E57" i="3"/>
  <c r="F57" i="3"/>
  <c r="E58" i="3"/>
  <c r="F58" i="3"/>
  <c r="E59" i="3"/>
  <c r="F59" i="3"/>
  <c r="E60" i="3"/>
  <c r="F60" i="3"/>
  <c r="E61" i="3"/>
  <c r="F61" i="3"/>
  <c r="E62" i="3"/>
  <c r="F62" i="3"/>
  <c r="E63" i="3"/>
  <c r="F63" i="3"/>
  <c r="E64" i="3"/>
  <c r="F64" i="3"/>
  <c r="E18" i="3"/>
  <c r="F18" i="3"/>
  <c r="G18" i="3"/>
  <c r="E34" i="3"/>
  <c r="F34" i="3"/>
  <c r="E44" i="3"/>
  <c r="G12" i="3"/>
  <c r="G9" i="3"/>
  <c r="G16" i="3"/>
  <c r="F11" i="3"/>
  <c r="F10" i="3"/>
  <c r="G10" i="3"/>
  <c r="F14" i="3"/>
  <c r="F13" i="3"/>
  <c r="F17" i="3"/>
  <c r="G14" i="3"/>
  <c r="G13" i="3"/>
  <c r="G15" i="3"/>
  <c r="F12" i="3"/>
  <c r="G17" i="3"/>
  <c r="F16" i="3"/>
  <c r="G11" i="3"/>
  <c r="F15" i="3"/>
  <c r="E4" i="3"/>
  <c r="F4" i="3"/>
  <c r="G4" i="3"/>
  <c r="E22" i="3" l="1"/>
  <c r="F22" i="3"/>
  <c r="G22" i="3"/>
  <c r="E23" i="3"/>
  <c r="F23" i="3"/>
  <c r="G23" i="3"/>
  <c r="E24" i="3"/>
  <c r="F24" i="3"/>
  <c r="G24" i="3"/>
  <c r="E25" i="3"/>
  <c r="F25" i="3"/>
  <c r="G25" i="3"/>
  <c r="E26" i="3"/>
  <c r="F26" i="3"/>
  <c r="G26" i="3"/>
  <c r="E27" i="3"/>
  <c r="F27" i="3"/>
  <c r="G27" i="3"/>
  <c r="E28" i="3"/>
  <c r="F28" i="3"/>
  <c r="G28" i="3"/>
  <c r="E29" i="3"/>
  <c r="F29" i="3"/>
  <c r="G29" i="3"/>
  <c r="E30" i="3"/>
  <c r="F30" i="3"/>
  <c r="G30" i="3"/>
  <c r="E8" i="3"/>
  <c r="F8" i="3"/>
  <c r="G8" i="3"/>
  <c r="E54" i="3"/>
  <c r="E53" i="3"/>
  <c r="E52" i="3"/>
  <c r="E3" i="3"/>
  <c r="F3" i="3"/>
  <c r="G3" i="3"/>
  <c r="F53" i="3"/>
  <c r="F52" i="3"/>
  <c r="F54" i="3"/>
  <c r="G52" i="3" l="1"/>
  <c r="G53" i="3"/>
  <c r="G54" i="3"/>
</calcChain>
</file>

<file path=xl/sharedStrings.xml><?xml version="1.0" encoding="utf-8"?>
<sst xmlns="http://schemas.openxmlformats.org/spreadsheetml/2006/main" count="221" uniqueCount="44">
  <si>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</si>
  <si>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</si>
  <si>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</si>
  <si>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</si>
  <si>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</si>
  <si>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</si>
  <si>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</si>
  <si>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</si>
  <si>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</si>
  <si>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</si>
  <si>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</si>
  <si>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</si>
  <si>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</si>
  <si>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</si>
  <si>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</si>
  <si>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</si>
  <si>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</si>
  <si>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</si>
  <si>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</si>
  <si>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</si>
  <si>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</si>
  <si>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</si>
  <si>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</si>
  <si>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Row Labels</t>
  </si>
  <si>
    <t>Grand Total</t>
  </si>
  <si>
    <t>Total sales, profit and customers</t>
  </si>
  <si>
    <t>Total sales and profit per month</t>
  </si>
  <si>
    <t>Total sales and profit per region</t>
  </si>
  <si>
    <t>Customer per month</t>
  </si>
  <si>
    <t>Average of Sales Completion Rate</t>
  </si>
  <si>
    <t>Average of Profit Completion Rate</t>
  </si>
  <si>
    <t>Average of Customer Completion Rate</t>
  </si>
  <si>
    <t>Average sales, profit, customer completion rate</t>
  </si>
  <si>
    <t>Sum of Target Sales</t>
  </si>
  <si>
    <t>Jan</t>
  </si>
  <si>
    <t>Feb</t>
  </si>
  <si>
    <t>Mar</t>
  </si>
  <si>
    <t>Apr</t>
  </si>
  <si>
    <t>May</t>
  </si>
  <si>
    <t>Jun</t>
  </si>
  <si>
    <t>Jul</t>
  </si>
  <si>
    <t>Aug</t>
  </si>
  <si>
    <t>Sep</t>
  </si>
  <si>
    <t>Customer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</si>
</sst>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quot;$&quot;#,##0.00"/>
    <numFmt numFmtId="165" formatCode="_(* #,##0_);_(* \(#,##0\);_(* &quot;-&quot;??_);_(@_)"/>
    <numFmt numFmtId="166" formatCode="&quot;$&quot;#,##0"/>
    <numFmt numFmtId="167" formatCode="[$-409]mmm/yy;@"/>
  </numFmts>
  <fonts count="4" x14ac:knownFonts="1">
    <font>
      <sz val="11"/>
      <color theme="1"/>
      <name val="Calibri"/>
      <family val="2"/>
      <scheme val="minor"/>
    </font>
    <font>
      <sz val="11"/>
      <color theme="1"/>
      <name val="Calibri"/>
      <family val="2"/>
      <scheme val="minor"/>
    </font>
    <font>
      <sz val="12"/>
      <color theme="1"/>
      <name val="Calibri"/>
      <family val="2"/>
      <scheme val="minor"/>
    </font>
    <font>
      <sz val="8"/>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FFFF00"/>
        <bgColor indexed="64"/>
      </patternFill>
    </fill>
    <fill>
      <patternFill patternType="solid">
        <fgColor theme="1"/>
        <bgColor indexed="64"/>
      </patternFill>
    </fill>
    <fill>
      <patternFill patternType="solid">
        <fgColor rgb="FFC49D0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9" fontId="0" fillId="0" borderId="0" xfId="0" applyNumberFormat="1"/>
    <xf numFmtId="0" fontId="2" fillId="2" borderId="0" xfId="0" applyFont="1" applyFill="1" applyBorder="1" applyAlignment="1">
      <alignment wrapText="1"/>
    </xf>
    <xf numFmtId="0" fontId="2" fillId="0" borderId="0" xfId="0" applyFont="1" applyBorder="1" applyAlignment="1">
      <alignment wrapText="1"/>
    </xf>
    <xf numFmtId="0" fontId="0" fillId="0" borderId="0" xfId="0" applyBorder="1"/>
    <xf numFmtId="17" fontId="2" fillId="3" borderId="0" xfId="0" applyNumberFormat="1" applyFont="1" applyFill="1" applyBorder="1" applyAlignment="1">
      <alignment horizontal="right" wrapText="1"/>
    </xf>
    <xf numFmtId="0" fontId="2" fillId="3" borderId="0" xfId="0" applyFont="1" applyFill="1" applyBorder="1" applyAlignment="1">
      <alignment wrapText="1"/>
    </xf>
    <xf numFmtId="3" fontId="2" fillId="3" borderId="0" xfId="0" applyNumberFormat="1" applyFont="1" applyFill="1" applyBorder="1" applyAlignment="1">
      <alignment horizontal="right" wrapText="1"/>
    </xf>
    <xf numFmtId="0" fontId="2" fillId="3" borderId="0" xfId="0" applyFont="1" applyFill="1" applyBorder="1" applyAlignment="1">
      <alignment horizontal="right" wrapText="1"/>
    </xf>
    <xf numFmtId="9" fontId="2" fillId="3" borderId="0" xfId="0" applyNumberFormat="1" applyFont="1" applyFill="1" applyBorder="1" applyAlignment="1">
      <alignment horizontal="right" wrapText="1"/>
    </xf>
    <xf numFmtId="17" fontId="2" fillId="4" borderId="0" xfId="0" applyNumberFormat="1" applyFont="1" applyFill="1" applyBorder="1" applyAlignment="1">
      <alignment horizontal="right" wrapText="1"/>
    </xf>
    <xf numFmtId="0" fontId="2" fillId="4" borderId="0" xfId="0" applyFont="1" applyFill="1" applyBorder="1" applyAlignment="1">
      <alignment wrapText="1"/>
    </xf>
    <xf numFmtId="3" fontId="2" fillId="4" borderId="0" xfId="0" applyNumberFormat="1" applyFont="1" applyFill="1" applyBorder="1" applyAlignment="1">
      <alignment horizontal="right" wrapText="1"/>
    </xf>
    <xf numFmtId="0" fontId="2" fillId="4" borderId="0" xfId="0" applyFont="1" applyFill="1" applyBorder="1" applyAlignment="1">
      <alignment horizontal="right" wrapText="1"/>
    </xf>
    <xf numFmtId="9" fontId="2" fillId="4" borderId="0" xfId="0" applyNumberFormat="1" applyFont="1" applyFill="1" applyBorder="1" applyAlignment="1">
      <alignment horizontal="right" wrapText="1"/>
    </xf>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5" borderId="0" xfId="0" applyFill="1"/>
    <xf numFmtId="0" fontId="0" fillId="5" borderId="0" xfId="0" applyFill="1" applyAlignment="1">
      <alignment horizontal="left"/>
    </xf>
    <xf numFmtId="166" fontId="0" fillId="0" borderId="0" xfId="0" applyNumberFormat="1"/>
    <xf numFmtId="43" fontId="0" fillId="0" borderId="0" xfId="1" applyFont="1"/>
    <xf numFmtId="165" fontId="0" fillId="0" borderId="0" xfId="1" applyNumberFormat="1" applyFont="1"/>
    <xf numFmtId="9" fontId="0" fillId="0" borderId="0" xfId="2" applyFont="1"/>
    <xf numFmtId="0" fontId="0" fillId="0" borderId="0" xfId="0" applyAlignment="1">
      <alignment wrapText="1"/>
    </xf>
    <xf numFmtId="167" fontId="0" fillId="0" borderId="0" xfId="1" applyNumberFormat="1" applyFont="1"/>
    <xf numFmtId="0" fontId="0" fillId="6" borderId="0" xfId="0" applyFill="1"/>
    <xf numFmtId="0" fontId="0" fillId="7" borderId="0" xfId="0" applyFill="1"/>
  </cellXfs>
  <cellStyles count="3">
    <cellStyle name="Comma" xfId="1" builtinId="3"/>
    <cellStyle name="Normal" xfId="0" builtinId="0"/>
    <cellStyle name="Percent" xfId="2" builtinId="5"/>
  </cellStyles>
  <dxfs count="96">
    <dxf>
      <numFmt numFmtId="164" formatCode="&quot;$&quot;#,##0.00"/>
    </dxf>
    <dxf>
      <numFmt numFmtId="166" formatCode="&quot;$&quot;#,##0"/>
    </dxf>
    <dxf>
      <numFmt numFmtId="165" formatCode="_(* #,##0_);_(* \(#,##0\);_(* &quot;-&quot;??_);_(@_)"/>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65" formatCode="_(* #,##0_);_(* \(#,##0\);_(* &quot;-&quot;??_);_(@_)"/>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65" formatCode="_(* #,##0_);_(* \(#,##0\);_(* &quot;-&quot;??_);_(@_)"/>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65" formatCode="_(* #,##0_);_(* \(#,##0\);_(* &quot;-&quot;??_);_(@_)"/>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3" formatCode="0%"/>
    </dxf>
    <dxf>
      <numFmt numFmtId="13" formatCode="0%"/>
    </dxf>
    <dxf>
      <numFmt numFmtId="164" formatCode="&quot;$&quot;#,##0.00"/>
    </dxf>
    <dxf>
      <numFmt numFmtId="165" formatCode="_(* #,##0_);_(* \(#,##0\);_(* &quot;-&quot;??_);_(@_)"/>
    </dxf>
    <dxf>
      <numFmt numFmtId="164" formatCode="&quot;$&quot;#,##0.00"/>
    </dxf>
    <dxf>
      <numFmt numFmtId="166" formatCode="&quot;$&quot;#,##0"/>
    </dxf>
    <dxf>
      <numFmt numFmtId="13" formatCode="0%"/>
    </dxf>
    <dxf>
      <numFmt numFmtId="13" formatCode="0%"/>
    </dxf>
    <dxf>
      <numFmt numFmtId="164" formatCode="&quot;$&quot;#,##0.00"/>
    </dxf>
    <dxf>
      <numFmt numFmtId="165" formatCode="_(* #,##0_);_(* \(#,##0\);_(* &quot;-&quot;??_);_(@_)"/>
    </dxf>
    <dxf>
      <numFmt numFmtId="166" formatCode="&quot;$&quot;#,##0"/>
    </dxf>
    <dxf>
      <numFmt numFmtId="165" formatCode="_(* #,##0_);_(* \(#,##0\);_(* &quot;-&quot;??_);_(@_)"/>
    </dxf>
    <dxf>
      <numFmt numFmtId="13" formatCode="0%"/>
    </dxf>
    <dxf>
      <numFmt numFmtId="13" formatCode="0%"/>
    </dxf>
    <dxf>
      <numFmt numFmtId="164" formatCode="&quot;$&quot;#,##0.00"/>
    </dxf>
    <dxf>
      <numFmt numFmtId="165" formatCode="_(* #,##0_);_(* \(#,##0\);_(* &quot;-&quot;??_);_(@_)"/>
    </dxf>
    <dxf>
      <numFmt numFmtId="166" formatCode="&quot;$&quot;#,##0"/>
    </dxf>
    <dxf>
      <numFmt numFmtId="165" formatCode="_(* #,##0_);_(* \(#,##0\);_(* &quot;-&quot;??_);_(@_)"/>
    </dxf>
    <dxf>
      <numFmt numFmtId="13" formatCode="0%"/>
    </dxf>
    <dxf>
      <numFmt numFmtId="13" formatCode="0%"/>
    </dxf>
    <dxf>
      <numFmt numFmtId="164" formatCode="&quot;$&quot;#,##0.00"/>
    </dxf>
    <dxf>
      <numFmt numFmtId="165" formatCode="_(* #,##0_);_(* \(#,##0\);_(* &quot;-&quot;??_);_(@_)"/>
    </dxf>
    <dxf>
      <numFmt numFmtId="166" formatCode="&quot;$&quot;#,##0"/>
    </dxf>
    <dxf>
      <numFmt numFmtId="165" formatCode="_(* #,##0_);_(* \(#,##0\);_(* &quot;-&quot;??_);_(@_)"/>
    </dxf>
    <dxf>
      <numFmt numFmtId="13" formatCode="0%"/>
    </dxf>
    <dxf>
      <numFmt numFmtId="13" formatCode="0%"/>
    </dxf>
    <dxf>
      <numFmt numFmtId="164" formatCode="&quot;$&quot;#,##0.00"/>
    </dxf>
    <dxf>
      <numFmt numFmtId="165" formatCode="_(* #,##0_);_(* \(#,##0\);_(* &quot;-&quot;??_);_(@_)"/>
    </dxf>
    <dxf>
      <font>
        <b val="0"/>
        <i val="0"/>
        <strike val="0"/>
        <condense val="0"/>
        <extend val="0"/>
        <outline val="0"/>
        <shadow val="0"/>
        <u val="none"/>
        <vertAlign val="baseline"/>
        <sz val="12"/>
        <color theme="1"/>
        <name val="Calibri"/>
        <scheme val="minor"/>
      </font>
      <numFmt numFmtId="13" formatCode="0%"/>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numFmt numFmtId="13" formatCode="0%"/>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numFmt numFmtId="13" formatCode="0%"/>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B8CCE4"/>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numFmt numFmtId="3" formatCode="#,##0"/>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B8CCE4"/>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scheme val="minor"/>
      </font>
      <numFmt numFmtId="168" formatCode="mmm/yy"/>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B8CCE4"/>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rgb="FF4F81BD"/>
        </patternFill>
      </fill>
      <alignment horizontal="general" vertical="bottom" textRotation="0" wrapText="1" indent="0" justifyLastLine="0" shrinkToFit="0" readingOrder="0"/>
    </dxf>
    <dxf>
      <numFmt numFmtId="165" formatCode="_(* #,##0_);_(* \(#,##0\);_(* &quot;-&quot;??_);_(@_)"/>
    </dxf>
    <dxf>
      <numFmt numFmtId="164" formatCode="&quot;$&quot;#,##0.00"/>
    </dxf>
    <dxf>
      <numFmt numFmtId="13" formatCode="0%"/>
    </dxf>
    <dxf>
      <numFmt numFmtId="13" formatCode="0%"/>
    </dxf>
    <dxf>
      <numFmt numFmtId="165" formatCode="_(* #,##0_);_(* \(#,##0\);_(* &quot;-&quot;??_);_(@_)"/>
    </dxf>
    <dxf>
      <numFmt numFmtId="166" formatCode="&quot;$&quot;#,##0"/>
    </dxf>
    <dxf>
      <numFmt numFmtId="166" formatCode="&quot;$&quot;#,##0"/>
    </dxf>
    <dxf>
      <numFmt numFmtId="164" formatCode="&quot;$&quot;#,##0.00"/>
    </dxf>
    <dxf>
      <font>
        <b/>
        <i val="0"/>
        <sz val="12"/>
        <color auto="1"/>
      </font>
      <border diagonalUp="0" diagonalDown="0">
        <left/>
        <right/>
        <top/>
        <bottom/>
        <vertical/>
        <horizontal/>
      </border>
    </dxf>
    <dxf>
      <font>
        <sz val="11"/>
        <color theme="1"/>
      </font>
      <fill>
        <patternFill patternType="solid">
          <fgColor indexed="64"/>
          <bgColor theme="0" tint="-0.14996795556505021"/>
        </patternFill>
      </fill>
      <border diagonalUp="0" diagonalDown="0">
        <left/>
        <right/>
        <top/>
        <bottom/>
        <vertical/>
        <horizontal/>
      </border>
    </dxf>
  </dxfs>
  <tableStyles count="1" defaultTableStyle="TableStyleMedium2" defaultPivotStyle="PivotStyleLight16">
    <tableStyle name="myslicer" pivot="0" table="0" count="10" xr9:uid="{F686006E-5820-4C67-9A92-E369C1ACF46A}">
      <tableStyleElement type="wholeTable" dxfId="95"/>
      <tableStyleElement type="headerRow" dxfId="94"/>
    </tableStyle>
  </tableStyles>
  <colors>
    <mruColors>
      <color rgb="FFC49D0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1"/>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rgb="FFC49D01"/>
          </font>
          <fill>
            <patternFill patternType="solid">
              <fgColor auto="1"/>
              <bgColor theme="1"/>
            </patternFill>
          </fill>
          <border diagonalUp="0" diagonalDown="0">
            <left/>
            <right/>
            <top/>
            <bottom/>
            <vertical/>
            <horizontal/>
          </border>
        </dxf>
        <dxf>
          <font>
            <sz val="11"/>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1"/>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46779267095431"/>
          <c:y val="3.4188034188034191E-2"/>
          <c:w val="0.5750636132315522"/>
          <c:h val="0.96581196581196582"/>
        </c:manualLayout>
      </c:layout>
      <c:doughnutChart>
        <c:varyColors val="1"/>
        <c:ser>
          <c:idx val="0"/>
          <c:order val="0"/>
          <c:tx>
            <c:strRef>
              <c:f>'Pivot-table'!$E$52</c:f>
              <c:strCache>
                <c:ptCount val="1"/>
                <c:pt idx="0">
                  <c:v>Average of Sales Completion Rate</c:v>
                </c:pt>
              </c:strCache>
            </c:strRef>
          </c:tx>
          <c:spPr>
            <a:ln>
              <a:noFill/>
            </a:ln>
          </c:spPr>
          <c:dPt>
            <c:idx val="0"/>
            <c:bubble3D val="0"/>
            <c:spPr>
              <a:solidFill>
                <a:schemeClr val="tx1"/>
              </a:solidFill>
              <a:ln w="19050">
                <a:noFill/>
              </a:ln>
              <a:effectLst/>
            </c:spPr>
            <c:extLst>
              <c:ext xmlns:c16="http://schemas.microsoft.com/office/drawing/2014/chart" uri="{C3380CC4-5D6E-409C-BE32-E72D297353CC}">
                <c16:uniqueId val="{00000001-4201-4773-AFBD-7AEF28160457}"/>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4201-4773-AFBD-7AEF28160457}"/>
              </c:ext>
            </c:extLst>
          </c:dPt>
          <c:val>
            <c:numRef>
              <c:f>'Pivot-table'!$F$52:$G$52</c:f>
              <c:numCache>
                <c:formatCode>0%</c:formatCode>
                <c:ptCount val="2"/>
                <c:pt idx="0">
                  <c:v>0.85555555555555574</c:v>
                </c:pt>
                <c:pt idx="1">
                  <c:v>0.14444444444444426</c:v>
                </c:pt>
              </c:numCache>
            </c:numRef>
          </c:val>
          <c:extLst>
            <c:ext xmlns:c16="http://schemas.microsoft.com/office/drawing/2014/chart" uri="{C3380CC4-5D6E-409C-BE32-E72D297353CC}">
              <c16:uniqueId val="{00000004-4201-4773-AFBD-7AEF2816045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46779267095431"/>
          <c:y val="3.4188034188034191E-2"/>
          <c:w val="0.5750636132315522"/>
          <c:h val="0.96581196581196582"/>
        </c:manualLayout>
      </c:layout>
      <c:doughnutChart>
        <c:varyColors val="1"/>
        <c:ser>
          <c:idx val="0"/>
          <c:order val="0"/>
          <c:tx>
            <c:strRef>
              <c:f>'Pivot-table'!$E$54</c:f>
              <c:strCache>
                <c:ptCount val="1"/>
                <c:pt idx="0">
                  <c:v>Average of Customer Completion Rate</c:v>
                </c:pt>
              </c:strCache>
            </c:strRef>
          </c:tx>
          <c:spPr>
            <a:solidFill>
              <a:schemeClr val="tx1"/>
            </a:solidFill>
            <a:ln>
              <a:noFill/>
            </a:ln>
          </c:spPr>
          <c:dPt>
            <c:idx val="0"/>
            <c:bubble3D val="0"/>
            <c:spPr>
              <a:solidFill>
                <a:schemeClr val="tx1"/>
              </a:solidFill>
              <a:ln w="19050">
                <a:noFill/>
              </a:ln>
              <a:effectLst/>
            </c:spPr>
            <c:extLst>
              <c:ext xmlns:c16="http://schemas.microsoft.com/office/drawing/2014/chart" uri="{C3380CC4-5D6E-409C-BE32-E72D297353CC}">
                <c16:uniqueId val="{00000001-EF9C-43D3-BAF2-81DCFE9A63E0}"/>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EF9C-43D3-BAF2-81DCFE9A63E0}"/>
              </c:ext>
            </c:extLst>
          </c:dPt>
          <c:val>
            <c:numRef>
              <c:f>'Pivot-table'!$F$54:$G$54</c:f>
              <c:numCache>
                <c:formatCode>0%</c:formatCode>
                <c:ptCount val="2"/>
                <c:pt idx="0">
                  <c:v>0.8447619047619046</c:v>
                </c:pt>
                <c:pt idx="1">
                  <c:v>0.1552380952380954</c:v>
                </c:pt>
              </c:numCache>
            </c:numRef>
          </c:val>
          <c:extLst>
            <c:ext xmlns:c16="http://schemas.microsoft.com/office/drawing/2014/chart" uri="{C3380CC4-5D6E-409C-BE32-E72D297353CC}">
              <c16:uniqueId val="{00000004-EF9C-43D3-BAF2-81DCFE9A63E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bg1">
                    <a:lumMod val="85000"/>
                  </a:schemeClr>
                </a:solidFill>
                <a:latin typeface="+mn-lt"/>
                <a:ea typeface="+mn-ea"/>
                <a:cs typeface="+mn-cs"/>
              </a:defRPr>
            </a:pPr>
            <a:r>
              <a:rPr lang="en-US" sz="1200" b="1" u="sng">
                <a:solidFill>
                  <a:schemeClr val="bg1">
                    <a:lumMod val="85000"/>
                  </a:schemeClr>
                </a:solidFill>
              </a:rPr>
              <a:t>Sales</a:t>
            </a:r>
            <a:r>
              <a:rPr lang="en-US" sz="1200" b="1" u="sng" baseline="0">
                <a:solidFill>
                  <a:schemeClr val="bg1">
                    <a:lumMod val="85000"/>
                  </a:schemeClr>
                </a:solidFill>
              </a:rPr>
              <a:t>/Target Sales per month</a:t>
            </a:r>
            <a:endParaRPr lang="en-US" sz="1200" b="1" u="sng">
              <a:solidFill>
                <a:schemeClr val="bg1">
                  <a:lumMod val="85000"/>
                </a:schemeClr>
              </a:solidFill>
            </a:endParaRPr>
          </a:p>
        </c:rich>
      </c:tx>
      <c:layout>
        <c:manualLayout>
          <c:xMode val="edge"/>
          <c:yMode val="edge"/>
          <c:x val="9.1573203462433899E-3"/>
          <c:y val="2.7100271002710029E-2"/>
        </c:manualLayout>
      </c:layout>
      <c:overlay val="0"/>
      <c:spPr>
        <a:noFill/>
        <a:ln>
          <a:noFill/>
        </a:ln>
        <a:effectLst/>
      </c:spPr>
      <c:txPr>
        <a:bodyPr rot="0" spcFirstLastPara="1" vertOverflow="ellipsis" vert="horz" wrap="square" anchor="ctr" anchorCtr="1"/>
        <a:lstStyle/>
        <a:p>
          <a:pPr>
            <a:defRPr sz="1200" b="1" i="0" u="sng" strike="noStrike" kern="1200" spc="0" baseline="0">
              <a:solidFill>
                <a:schemeClr val="bg1">
                  <a:lumMod val="85000"/>
                </a:schemeClr>
              </a:solidFill>
              <a:latin typeface="+mn-lt"/>
              <a:ea typeface="+mn-ea"/>
              <a:cs typeface="+mn-cs"/>
            </a:defRPr>
          </a:pPr>
          <a:endParaRPr lang="en-NG"/>
        </a:p>
      </c:txPr>
    </c:title>
    <c:autoTitleDeleted val="0"/>
    <c:plotArea>
      <c:layout>
        <c:manualLayout>
          <c:layoutTarget val="inner"/>
          <c:xMode val="edge"/>
          <c:yMode val="edge"/>
          <c:x val="0.14752529148745683"/>
          <c:y val="0.28888576427946511"/>
          <c:w val="0.82268621386121987"/>
          <c:h val="0.57424374563938996"/>
        </c:manualLayout>
      </c:layout>
      <c:barChart>
        <c:barDir val="col"/>
        <c:grouping val="stacked"/>
        <c:varyColors val="0"/>
        <c:ser>
          <c:idx val="0"/>
          <c:order val="0"/>
          <c:tx>
            <c:strRef>
              <c:f>'Pivot-table'!$F$8</c:f>
              <c:strCache>
                <c:ptCount val="1"/>
                <c:pt idx="0">
                  <c:v> Sum of Sales </c:v>
                </c:pt>
              </c:strCache>
            </c:strRef>
          </c:tx>
          <c:spPr>
            <a:solidFill>
              <a:srgbClr val="C49D0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'Pivot-table'!$E$9:$E$17</c:f>
              <c:strCache>
                <c:ptCount val="9"/>
                <c:pt idx="0">
                  <c:v>Jan</c:v>
                </c:pt>
                <c:pt idx="1">
                  <c:v>Feb</c:v>
                </c:pt>
                <c:pt idx="2">
                  <c:v>Mar</c:v>
                </c:pt>
                <c:pt idx="3">
                  <c:v>Apr</c:v>
                </c:pt>
                <c:pt idx="4">
                  <c:v>May</c:v>
                </c:pt>
                <c:pt idx="5">
                  <c:v>Jun</c:v>
                </c:pt>
                <c:pt idx="6">
                  <c:v>Jul</c:v>
                </c:pt>
                <c:pt idx="7">
                  <c:v>Aug</c:v>
                </c:pt>
                <c:pt idx="8">
                  <c:v>Sep</c:v>
                </c:pt>
              </c:strCache>
            </c:strRef>
          </c:cat>
          <c:val>
            <c:numRef>
              <c:f>'Pivot-table'!$F$9:$F$17</c:f>
              <c:numCache>
                <c:formatCode>_(* #,##0_);_(* \(#,##0\);_(* "-"??_);_(@_)</c:formatCode>
                <c:ptCount val="9"/>
                <c:pt idx="0">
                  <c:v>30000</c:v>
                </c:pt>
                <c:pt idx="1">
                  <c:v>45000</c:v>
                </c:pt>
                <c:pt idx="2">
                  <c:v>73775</c:v>
                </c:pt>
                <c:pt idx="3">
                  <c:v>121675</c:v>
                </c:pt>
                <c:pt idx="4">
                  <c:v>180789</c:v>
                </c:pt>
                <c:pt idx="5">
                  <c:v>171738</c:v>
                </c:pt>
                <c:pt idx="6">
                  <c:v>150412</c:v>
                </c:pt>
                <c:pt idx="7">
                  <c:v>144030</c:v>
                </c:pt>
                <c:pt idx="8">
                  <c:v>161963</c:v>
                </c:pt>
              </c:numCache>
            </c:numRef>
          </c:val>
          <c:extLst>
            <c:ext xmlns:c16="http://schemas.microsoft.com/office/drawing/2014/chart" uri="{C3380CC4-5D6E-409C-BE32-E72D297353CC}">
              <c16:uniqueId val="{00000003-C1B2-4D36-A642-A408B43C9D34}"/>
            </c:ext>
          </c:extLst>
        </c:ser>
        <c:ser>
          <c:idx val="1"/>
          <c:order val="1"/>
          <c:tx>
            <c:strRef>
              <c:f>'Pivot-table'!$G$8</c:f>
              <c:strCache>
                <c:ptCount val="1"/>
                <c:pt idx="0">
                  <c:v> Sum of Target Sales </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'Pivot-table'!$E$9:$E$17</c:f>
              <c:strCache>
                <c:ptCount val="9"/>
                <c:pt idx="0">
                  <c:v>Jan</c:v>
                </c:pt>
                <c:pt idx="1">
                  <c:v>Feb</c:v>
                </c:pt>
                <c:pt idx="2">
                  <c:v>Mar</c:v>
                </c:pt>
                <c:pt idx="3">
                  <c:v>Apr</c:v>
                </c:pt>
                <c:pt idx="4">
                  <c:v>May</c:v>
                </c:pt>
                <c:pt idx="5">
                  <c:v>Jun</c:v>
                </c:pt>
                <c:pt idx="6">
                  <c:v>Jul</c:v>
                </c:pt>
                <c:pt idx="7">
                  <c:v>Aug</c:v>
                </c:pt>
                <c:pt idx="8">
                  <c:v>Sep</c:v>
                </c:pt>
              </c:strCache>
            </c:strRef>
          </c:cat>
          <c:val>
            <c:numRef>
              <c:f>'Pivot-table'!$G$9:$G$17</c:f>
              <c:numCache>
                <c:formatCode>_(* #,##0_);_(* \(#,##0\);_(* "-"??_);_(@_)</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4-C1B2-4D36-A642-A408B43C9D34}"/>
            </c:ext>
          </c:extLst>
        </c:ser>
        <c:dLbls>
          <c:showLegendKey val="0"/>
          <c:showVal val="0"/>
          <c:showCatName val="0"/>
          <c:showSerName val="0"/>
          <c:showPercent val="0"/>
          <c:showBubbleSize val="0"/>
        </c:dLbls>
        <c:gapWidth val="40"/>
        <c:overlap val="100"/>
        <c:axId val="693896512"/>
        <c:axId val="693896904"/>
      </c:barChart>
      <c:catAx>
        <c:axId val="69389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crossAx val="693896904"/>
        <c:crosses val="autoZero"/>
        <c:auto val="1"/>
        <c:lblAlgn val="ctr"/>
        <c:lblOffset val="100"/>
        <c:noMultiLvlLbl val="1"/>
      </c:catAx>
      <c:valAx>
        <c:axId val="6938969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crossAx val="693896512"/>
        <c:crosses val="autoZero"/>
        <c:crossBetween val="between"/>
        <c:majorUnit val="30000"/>
      </c:valAx>
      <c:spPr>
        <a:noFill/>
        <a:ln>
          <a:noFill/>
        </a:ln>
        <a:effectLst/>
      </c:spPr>
    </c:plotArea>
    <c:legend>
      <c:legendPos val="t"/>
      <c:layout>
        <c:manualLayout>
          <c:xMode val="edge"/>
          <c:yMode val="edge"/>
          <c:x val="0.35267091383361271"/>
          <c:y val="9.6948356807511737E-2"/>
          <c:w val="0.52105049712775586"/>
          <c:h val="8.90037875012459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bg1">
                    <a:lumMod val="85000"/>
                  </a:schemeClr>
                </a:solidFill>
                <a:latin typeface="+mn-lt"/>
                <a:ea typeface="+mn-ea"/>
                <a:cs typeface="+mn-cs"/>
              </a:defRPr>
            </a:pPr>
            <a:r>
              <a:rPr lang="en-US" sz="1200" b="1" u="sng">
                <a:solidFill>
                  <a:schemeClr val="bg1">
                    <a:lumMod val="85000"/>
                  </a:schemeClr>
                </a:solidFill>
              </a:rPr>
              <a:t>Profit per</a:t>
            </a:r>
            <a:r>
              <a:rPr lang="en-US" sz="1200" b="1" u="sng" baseline="0">
                <a:solidFill>
                  <a:schemeClr val="bg1">
                    <a:lumMod val="85000"/>
                  </a:schemeClr>
                </a:solidFill>
              </a:rPr>
              <a:t> Region</a:t>
            </a:r>
            <a:endParaRPr lang="en-US" sz="1200" b="1" u="sng">
              <a:solidFill>
                <a:schemeClr val="bg1">
                  <a:lumMod val="85000"/>
                </a:schemeClr>
              </a:solidFill>
            </a:endParaRPr>
          </a:p>
        </c:rich>
      </c:tx>
      <c:layout>
        <c:manualLayout>
          <c:xMode val="edge"/>
          <c:yMode val="edge"/>
          <c:x val="1.3057388096758176E-2"/>
          <c:y val="4.6296296296296294E-2"/>
        </c:manualLayout>
      </c:layout>
      <c:overlay val="0"/>
      <c:spPr>
        <a:noFill/>
        <a:ln>
          <a:noFill/>
        </a:ln>
        <a:effectLst/>
      </c:spPr>
      <c:txPr>
        <a:bodyPr rot="0" spcFirstLastPara="1" vertOverflow="ellipsis" vert="horz" wrap="square" anchor="ctr" anchorCtr="1"/>
        <a:lstStyle/>
        <a:p>
          <a:pPr>
            <a:defRPr sz="1200" b="1" i="0" u="sng" strike="noStrike" kern="1200" spc="0" baseline="0">
              <a:solidFill>
                <a:schemeClr val="bg1">
                  <a:lumMod val="85000"/>
                </a:schemeClr>
              </a:solidFill>
              <a:latin typeface="+mn-lt"/>
              <a:ea typeface="+mn-ea"/>
              <a:cs typeface="+mn-cs"/>
            </a:defRPr>
          </a:pPr>
          <a:endParaRPr lang="en-NG"/>
        </a:p>
      </c:txPr>
    </c:title>
    <c:autoTitleDeleted val="0"/>
    <c:plotArea>
      <c:layout>
        <c:manualLayout>
          <c:layoutTarget val="inner"/>
          <c:xMode val="edge"/>
          <c:yMode val="edge"/>
          <c:x val="0.10845434670553314"/>
          <c:y val="0.21468401486988847"/>
          <c:w val="0.87085340348257823"/>
          <c:h val="0.78531598513011147"/>
        </c:manualLayout>
      </c:layout>
      <c:barChart>
        <c:barDir val="bar"/>
        <c:grouping val="clustered"/>
        <c:varyColors val="0"/>
        <c:ser>
          <c:idx val="0"/>
          <c:order val="0"/>
          <c:tx>
            <c:strRef>
              <c:f>'Pivot-table'!$F$22</c:f>
              <c:strCache>
                <c:ptCount val="1"/>
                <c:pt idx="0">
                  <c:v>Sum of Profit</c:v>
                </c:pt>
              </c:strCache>
            </c:strRef>
          </c:tx>
          <c:spPr>
            <a:solidFill>
              <a:srgbClr val="C49D0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'Pivot-table'!$E$23:$E$29</c:f>
              <c:strCache>
                <c:ptCount val="7"/>
                <c:pt idx="0">
                  <c:v>Argentina</c:v>
                </c:pt>
                <c:pt idx="1">
                  <c:v>Brazil</c:v>
                </c:pt>
                <c:pt idx="2">
                  <c:v>Chicaco</c:v>
                </c:pt>
                <c:pt idx="3">
                  <c:v>Chile</c:v>
                </c:pt>
                <c:pt idx="4">
                  <c:v>Columbia</c:v>
                </c:pt>
                <c:pt idx="5">
                  <c:v>Los Angeles</c:v>
                </c:pt>
                <c:pt idx="6">
                  <c:v>Peru</c:v>
                </c:pt>
              </c:strCache>
            </c:strRef>
          </c:cat>
          <c:val>
            <c:numRef>
              <c:f>'Pivot-table'!$F$23:$F$29</c:f>
              <c:numCache>
                <c:formatCode>_(* #,##0_);_(* \(#,##0\);_(* "-"??_);_(@_)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9DE9-4319-B16E-24EC72F98310}"/>
            </c:ext>
          </c:extLst>
        </c:ser>
        <c:dLbls>
          <c:dLblPos val="outEnd"/>
          <c:showLegendKey val="0"/>
          <c:showVal val="1"/>
          <c:showCatName val="0"/>
          <c:showSerName val="0"/>
          <c:showPercent val="0"/>
          <c:showBubbleSize val="0"/>
        </c:dLbls>
        <c:gapWidth val="69"/>
        <c:axId val="1266867775"/>
        <c:axId val="1266871519"/>
      </c:barChart>
      <c:catAx>
        <c:axId val="12668677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NG"/>
          </a:p>
        </c:txPr>
        <c:crossAx val="1266871519"/>
        <c:crosses val="autoZero"/>
        <c:auto val="1"/>
        <c:lblAlgn val="ctr"/>
        <c:lblOffset val="100"/>
        <c:noMultiLvlLbl val="0"/>
      </c:catAx>
      <c:valAx>
        <c:axId val="1266871519"/>
        <c:scaling>
          <c:orientation val="minMax"/>
        </c:scaling>
        <c:delete val="1"/>
        <c:axPos val="b"/>
        <c:numFmt formatCode="_(* #,##0_);_(* \(#,##0\);_(* &quot;-&quot;??_);_(@_)" sourceLinked="1"/>
        <c:majorTickMark val="none"/>
        <c:minorTickMark val="none"/>
        <c:tickLblPos val="nextTo"/>
        <c:crossAx val="126686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46779267095431"/>
          <c:y val="3.4188034188034191E-2"/>
          <c:w val="0.5750636132315522"/>
          <c:h val="0.96581196581196582"/>
        </c:manualLayout>
      </c:layout>
      <c:doughnutChart>
        <c:varyColors val="1"/>
        <c:ser>
          <c:idx val="0"/>
          <c:order val="0"/>
          <c:tx>
            <c:strRef>
              <c:f>'Pivot-table'!$E$53</c:f>
              <c:strCache>
                <c:ptCount val="1"/>
                <c:pt idx="0">
                  <c:v>Average of Profit Completion Rate</c:v>
                </c:pt>
              </c:strCache>
            </c:strRef>
          </c:tx>
          <c:dPt>
            <c:idx val="0"/>
            <c:bubble3D val="0"/>
            <c:spPr>
              <a:solidFill>
                <a:schemeClr val="tx1"/>
              </a:solidFill>
              <a:ln w="19050">
                <a:noFill/>
              </a:ln>
              <a:effectLst/>
            </c:spPr>
            <c:extLst>
              <c:ext xmlns:c16="http://schemas.microsoft.com/office/drawing/2014/chart" uri="{C3380CC4-5D6E-409C-BE32-E72D297353CC}">
                <c16:uniqueId val="{00000001-0164-49BA-B1E4-4F0C033630A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164-49BA-B1E4-4F0C033630AE}"/>
              </c:ext>
            </c:extLst>
          </c:dPt>
          <c:val>
            <c:numRef>
              <c:f>'Pivot-table'!$F$53:$G$53</c:f>
              <c:numCache>
                <c:formatCode>0%</c:formatCode>
                <c:ptCount val="2"/>
                <c:pt idx="0">
                  <c:v>0.85492063492063519</c:v>
                </c:pt>
                <c:pt idx="1">
                  <c:v>0.14507936507936481</c:v>
                </c:pt>
              </c:numCache>
            </c:numRef>
          </c:val>
          <c:extLst>
            <c:ext xmlns:c16="http://schemas.microsoft.com/office/drawing/2014/chart" uri="{C3380CC4-5D6E-409C-BE32-E72D297353CC}">
              <c16:uniqueId val="{00000004-0164-49BA-B1E4-4F0C033630A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baseline="0">
                <a:solidFill>
                  <a:schemeClr val="bg1">
                    <a:lumMod val="85000"/>
                  </a:schemeClr>
                </a:solidFill>
                <a:latin typeface="+mn-lt"/>
                <a:ea typeface="+mn-ea"/>
                <a:cs typeface="+mn-cs"/>
              </a:defRPr>
            </a:pPr>
            <a:r>
              <a:rPr lang="en-US" sz="1200" u="sng">
                <a:solidFill>
                  <a:schemeClr val="bg1">
                    <a:lumMod val="85000"/>
                  </a:schemeClr>
                </a:solidFill>
              </a:rPr>
              <a:t>Sales per Region</a:t>
            </a:r>
          </a:p>
        </c:rich>
      </c:tx>
      <c:layout>
        <c:manualLayout>
          <c:xMode val="edge"/>
          <c:yMode val="edge"/>
          <c:x val="3.7179781335280132E-2"/>
          <c:y val="4.8010973936899862E-2"/>
        </c:manualLayout>
      </c:layout>
      <c:overlay val="0"/>
      <c:spPr>
        <a:noFill/>
        <a:ln>
          <a:noFill/>
        </a:ln>
        <a:effectLst/>
      </c:spPr>
      <c:txPr>
        <a:bodyPr rot="0" spcFirstLastPara="1" vertOverflow="ellipsis" vert="horz" wrap="square" anchor="ctr" anchorCtr="1"/>
        <a:lstStyle/>
        <a:p>
          <a:pPr>
            <a:defRPr sz="1200" b="1" i="0" u="sng" strike="noStrike" kern="1200" baseline="0">
              <a:solidFill>
                <a:schemeClr val="bg1">
                  <a:lumMod val="85000"/>
                </a:schemeClr>
              </a:solidFill>
              <a:latin typeface="+mn-lt"/>
              <a:ea typeface="+mn-ea"/>
              <a:cs typeface="+mn-cs"/>
            </a:defRPr>
          </a:pPr>
          <a:endParaRPr lang="en-NG"/>
        </a:p>
      </c:txPr>
    </c:title>
    <c:autoTitleDeleted val="0"/>
    <c:view3D>
      <c:rotX val="0"/>
      <c:rotY val="0"/>
      <c:depthPercent val="60"/>
      <c:rAngAx val="0"/>
      <c:perspective val="10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16806591229077"/>
          <c:y val="0.16220850480109739"/>
          <c:w val="0.86234186786254363"/>
          <c:h val="0.83779149519890261"/>
        </c:manualLayout>
      </c:layout>
      <c:bar3DChart>
        <c:barDir val="bar"/>
        <c:grouping val="clustered"/>
        <c:varyColors val="0"/>
        <c:ser>
          <c:idx val="0"/>
          <c:order val="0"/>
          <c:tx>
            <c:strRef>
              <c:f>'Pivot-table'!$G$22</c:f>
              <c:strCache>
                <c:ptCount val="1"/>
                <c:pt idx="0">
                  <c:v>Sum of Sales</c:v>
                </c:pt>
              </c:strCache>
            </c:strRef>
          </c:tx>
          <c:spPr>
            <a:solidFill>
              <a:srgbClr val="C49D01"/>
            </a:solidFill>
            <a:ln w="9525" cap="flat" cmpd="sng" algn="ctr">
              <a:noFill/>
              <a:round/>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'Pivot-table'!$E$23:$E$29</c:f>
              <c:strCache>
                <c:ptCount val="7"/>
                <c:pt idx="0">
                  <c:v>Argentina</c:v>
                </c:pt>
                <c:pt idx="1">
                  <c:v>Brazil</c:v>
                </c:pt>
                <c:pt idx="2">
                  <c:v>Chicaco</c:v>
                </c:pt>
                <c:pt idx="3">
                  <c:v>Chile</c:v>
                </c:pt>
                <c:pt idx="4">
                  <c:v>Columbia</c:v>
                </c:pt>
                <c:pt idx="5">
                  <c:v>Los Angeles</c:v>
                </c:pt>
                <c:pt idx="6">
                  <c:v>Peru</c:v>
                </c:pt>
              </c:strCache>
            </c:strRef>
          </c:cat>
          <c:val>
            <c:numRef>
              <c:f>'Pivot-table'!$G$23:$G$29</c:f>
              <c:numCache>
                <c:formatCode>_(* #,##0_);_(* \(#,##0\);_(* "-"??_);_(@_)</c:formatCode>
                <c:ptCount val="7"/>
                <c:pt idx="0">
                  <c:v>164306</c:v>
                </c:pt>
                <c:pt idx="1">
                  <c:v>177525</c:v>
                </c:pt>
                <c:pt idx="2">
                  <c:v>185121</c:v>
                </c:pt>
                <c:pt idx="3">
                  <c:v>138654</c:v>
                </c:pt>
                <c:pt idx="4">
                  <c:v>142393</c:v>
                </c:pt>
                <c:pt idx="5">
                  <c:v>121064</c:v>
                </c:pt>
                <c:pt idx="6">
                  <c:v>150319</c:v>
                </c:pt>
              </c:numCache>
            </c:numRef>
          </c:val>
          <c:shape val="pyramid"/>
          <c:extLst>
            <c:ext xmlns:c16="http://schemas.microsoft.com/office/drawing/2014/chart" uri="{C3380CC4-5D6E-409C-BE32-E72D297353CC}">
              <c16:uniqueId val="{00000000-1D51-4E76-8E72-90CCC4066A30}"/>
            </c:ext>
          </c:extLst>
        </c:ser>
        <c:dLbls>
          <c:showLegendKey val="0"/>
          <c:showVal val="1"/>
          <c:showCatName val="0"/>
          <c:showSerName val="0"/>
          <c:showPercent val="0"/>
          <c:showBubbleSize val="0"/>
        </c:dLbls>
        <c:gapWidth val="45"/>
        <c:shape val="box"/>
        <c:axId val="1390327471"/>
        <c:axId val="1390319567"/>
        <c:axId val="0"/>
      </c:bar3DChart>
      <c:catAx>
        <c:axId val="1390327471"/>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700" b="0" i="0" u="none" strike="noStrike" kern="1200" cap="all" baseline="0">
                <a:solidFill>
                  <a:schemeClr val="bg1">
                    <a:lumMod val="85000"/>
                  </a:schemeClr>
                </a:solidFill>
                <a:latin typeface="+mn-lt"/>
                <a:ea typeface="+mn-ea"/>
                <a:cs typeface="+mn-cs"/>
              </a:defRPr>
            </a:pPr>
            <a:endParaRPr lang="en-NG"/>
          </a:p>
        </c:txPr>
        <c:crossAx val="1390319567"/>
        <c:crosses val="autoZero"/>
        <c:auto val="1"/>
        <c:lblAlgn val="ctr"/>
        <c:lblOffset val="100"/>
        <c:noMultiLvlLbl val="0"/>
      </c:catAx>
      <c:valAx>
        <c:axId val="1390319567"/>
        <c:scaling>
          <c:orientation val="minMax"/>
        </c:scaling>
        <c:delete val="1"/>
        <c:axPos val="b"/>
        <c:numFmt formatCode="_(* #,##0_);_(* \(#,##0\);_(* &quot;-&quot;??_);_(@_)" sourceLinked="1"/>
        <c:majorTickMark val="none"/>
        <c:minorTickMark val="none"/>
        <c:tickLblPos val="nextTo"/>
        <c:crossAx val="139032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bg1">
                    <a:lumMod val="85000"/>
                  </a:schemeClr>
                </a:solidFill>
                <a:latin typeface="+mn-lt"/>
                <a:ea typeface="+mn-ea"/>
                <a:cs typeface="+mn-cs"/>
              </a:defRPr>
            </a:pPr>
            <a:r>
              <a:rPr lang="en-US" sz="1200" b="1" u="sng">
                <a:solidFill>
                  <a:schemeClr val="bg1">
                    <a:lumMod val="85000"/>
                  </a:schemeClr>
                </a:solidFill>
              </a:rPr>
              <a:t>Customers per Region</a:t>
            </a:r>
          </a:p>
        </c:rich>
      </c:tx>
      <c:layout>
        <c:manualLayout>
          <c:xMode val="edge"/>
          <c:yMode val="edge"/>
          <c:x val="1.4662084765177564E-2"/>
          <c:y val="4.0229885057471264E-2"/>
        </c:manualLayout>
      </c:layout>
      <c:overlay val="0"/>
      <c:spPr>
        <a:noFill/>
        <a:ln>
          <a:noFill/>
        </a:ln>
        <a:effectLst/>
      </c:spPr>
      <c:txPr>
        <a:bodyPr rot="0" spcFirstLastPara="1" vertOverflow="ellipsis" vert="horz" wrap="square" anchor="ctr" anchorCtr="1"/>
        <a:lstStyle/>
        <a:p>
          <a:pPr>
            <a:defRPr sz="1200" b="1" i="0" u="sng" strike="noStrike" kern="1200" spc="0" baseline="0">
              <a:solidFill>
                <a:schemeClr val="bg1">
                  <a:lumMod val="85000"/>
                </a:schemeClr>
              </a:solidFill>
              <a:latin typeface="+mn-lt"/>
              <a:ea typeface="+mn-ea"/>
              <a:cs typeface="+mn-cs"/>
            </a:defRPr>
          </a:pPr>
          <a:endParaRPr lang="en-NG"/>
        </a:p>
      </c:txPr>
    </c:title>
    <c:autoTitleDeleted val="0"/>
    <c:plotArea>
      <c:layout/>
      <c:scatterChart>
        <c:scatterStyle val="lineMarker"/>
        <c:varyColors val="0"/>
        <c:ser>
          <c:idx val="0"/>
          <c:order val="0"/>
          <c:tx>
            <c:strRef>
              <c:f>'Pivot-table'!$F$57</c:f>
              <c:strCache>
                <c:ptCount val="1"/>
                <c:pt idx="0">
                  <c:v>Sum of Customers</c:v>
                </c:pt>
              </c:strCache>
            </c:strRef>
          </c:tx>
          <c:spPr>
            <a:ln w="19050" cap="rnd">
              <a:noFill/>
              <a:round/>
            </a:ln>
            <a:effectLst/>
          </c:spPr>
          <c:marker>
            <c:symbol val="circle"/>
            <c:size val="8"/>
            <c:spPr>
              <a:solidFill>
                <a:srgbClr val="C49D0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85000"/>
                      </a:schemeClr>
                    </a:solidFill>
                    <a:latin typeface="+mn-lt"/>
                    <a:ea typeface="+mn-ea"/>
                    <a:cs typeface="+mn-cs"/>
                  </a:defRPr>
                </a:pPr>
                <a:endParaRPr lang="en-NG"/>
              </a:p>
            </c:txPr>
            <c:dLblPos val="t"/>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'Pivot-table'!$E$58:$E$64</c:f>
              <c:strCache>
                <c:ptCount val="7"/>
                <c:pt idx="0">
                  <c:v>Argentina</c:v>
                </c:pt>
                <c:pt idx="1">
                  <c:v>Brazil</c:v>
                </c:pt>
                <c:pt idx="2">
                  <c:v>Chicaco</c:v>
                </c:pt>
                <c:pt idx="3">
                  <c:v>Chile</c:v>
                </c:pt>
                <c:pt idx="4">
                  <c:v>Columbia</c:v>
                </c:pt>
                <c:pt idx="5">
                  <c:v>Los Angeles</c:v>
                </c:pt>
                <c:pt idx="6">
                  <c:v>Peru</c:v>
                </c:pt>
              </c:strCache>
            </c:strRef>
          </c:xVal>
          <c:yVal>
            <c:numRef>
              <c:f>'Pivot-table'!$F$58:$F$64</c:f>
              <c:numCache>
                <c:formatCode>General</c:formatCode>
                <c:ptCount val="7"/>
                <c:pt idx="0">
                  <c:v>1410</c:v>
                </c:pt>
                <c:pt idx="1">
                  <c:v>1268</c:v>
                </c:pt>
                <c:pt idx="2">
                  <c:v>1288</c:v>
                </c:pt>
                <c:pt idx="3">
                  <c:v>1362</c:v>
                </c:pt>
                <c:pt idx="4">
                  <c:v>1473</c:v>
                </c:pt>
                <c:pt idx="5">
                  <c:v>1270</c:v>
                </c:pt>
                <c:pt idx="6">
                  <c:v>1289</c:v>
                </c:pt>
              </c:numCache>
            </c:numRef>
          </c:yVal>
          <c:smooth val="0"/>
          <c:extLst>
            <c:ext xmlns:c16="http://schemas.microsoft.com/office/drawing/2014/chart" uri="{C3380CC4-5D6E-409C-BE32-E72D297353CC}">
              <c16:uniqueId val="{00000002-277A-4BE2-8F51-79535D7BBAA1}"/>
            </c:ext>
          </c:extLst>
        </c:ser>
        <c:dLbls>
          <c:dLblPos val="t"/>
          <c:showLegendKey val="0"/>
          <c:showVal val="1"/>
          <c:showCatName val="0"/>
          <c:showSerName val="0"/>
          <c:showPercent val="0"/>
          <c:showBubbleSize val="0"/>
        </c:dLbls>
        <c:axId val="1271462047"/>
        <c:axId val="1271462879"/>
      </c:scatterChart>
      <c:valAx>
        <c:axId val="1271462047"/>
        <c:scaling>
          <c:orientation val="minMax"/>
        </c:scaling>
        <c:delete val="1"/>
        <c:axPos val="b"/>
        <c:majorTickMark val="out"/>
        <c:minorTickMark val="none"/>
        <c:tickLblPos val="nextTo"/>
        <c:crossAx val="1271462879"/>
        <c:crosses val="autoZero"/>
        <c:crossBetween val="midCat"/>
      </c:valAx>
      <c:valAx>
        <c:axId val="1271462879"/>
        <c:scaling>
          <c:orientation val="minMax"/>
        </c:scaling>
        <c:delete val="1"/>
        <c:axPos val="l"/>
        <c:numFmt formatCode="General" sourceLinked="1"/>
        <c:majorTickMark val="out"/>
        <c:minorTickMark val="none"/>
        <c:tickLblPos val="nextTo"/>
        <c:crossAx val="127146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Total Customers per Month</cx:v>
        </cx:txData>
      </cx:tx>
      <cx:txPr>
        <a:bodyPr rot="0" spcFirstLastPara="1" vertOverflow="ellipsis" vert="horz" wrap="square" lIns="38100" tIns="19050" rIns="38100" bIns="19050" anchor="ctr" anchorCtr="1" compatLnSpc="0"/>
        <a:lstStyle/>
        <a:p>
          <a:pPr algn="ctr" rtl="0">
            <a:defRPr sz="1200" b="1" i="0" u="sng" strike="noStrike" kern="1200" baseline="0">
              <a:solidFill>
                <a:schemeClr val="bg1">
                  <a:lumMod val="85000"/>
                </a:schemeClr>
              </a:solidFill>
              <a:latin typeface="+mn-lt"/>
              <a:ea typeface="+mn-ea"/>
              <a:cs typeface="+mn-cs"/>
            </a:defRPr>
          </a:pPr>
          <a:r>
            <a:rPr kumimoji="0" lang="en-US" sz="1200" b="1" i="0" u="sng" strike="noStrike" kern="1200" cap="none" spc="0" normalizeH="0" baseline="0" noProof="0">
              <a:ln>
                <a:noFill/>
              </a:ln>
              <a:solidFill>
                <a:schemeClr val="bg1">
                  <a:lumMod val="85000"/>
                </a:schemeClr>
              </a:solidFill>
              <a:effectLst/>
              <a:uLnTx/>
              <a:uFillTx/>
              <a:latin typeface="Calibri" panose="020F0502020204030204"/>
            </a:rPr>
            <a:t>Total Customers per Month</a:t>
          </a:r>
        </a:p>
      </cx:txPr>
    </cx:title>
    <cx:plotArea>
      <cx:plotAreaRegion>
        <cx:series layoutId="waterfall" uniqueId="{57676830-5AD4-4AA2-A6C1-D0B819F08577}">
          <cx:tx>
            <cx:txData>
              <cx:f>_xlchart.v1.1</cx:f>
              <cx:v>Sum of Customers</cx:v>
            </cx:txData>
          </cx:tx>
          <cx:spPr>
            <a:solidFill>
              <a:srgbClr val="C49D01"/>
            </a:solidFill>
            <a:ln>
              <a:noFill/>
            </a:ln>
          </cx:spPr>
          <cx:dataLabels>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kern="1200" baseline="0">
                  <a:solidFill>
                    <a:schemeClr val="bg1">
                      <a:lumMod val="85000"/>
                    </a:schemeClr>
                  </a:solidFill>
                  <a:latin typeface="Calibri" panose="020F0502020204030204"/>
                </a:endParaRPr>
              </a:p>
            </cx:txPr>
            <cx:visibility seriesName="0" categoryName="0" value="1"/>
          </cx:dataLabels>
          <cx:dataId val="0"/>
          <cx:layoutPr>
            <cx:subtotals/>
          </cx:layoutPr>
        </cx:series>
      </cx:plotAreaRegion>
      <cx:axis id="0">
        <cx:catScaling gapWidth="1"/>
        <cx:majorGridlines/>
        <cx:tickLabels/>
        <cx:spPr>
          <a:ln>
            <a:noFill/>
          </a:ln>
        </cx:spPr>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kern="1200" baseline="0">
              <a:solidFill>
                <a:schemeClr val="bg1">
                  <a:lumMod val="85000"/>
                </a:schemeClr>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120749</xdr:colOff>
      <xdr:row>0</xdr:row>
      <xdr:rowOff>9525</xdr:rowOff>
    </xdr:from>
    <xdr:to>
      <xdr:col>9</xdr:col>
      <xdr:colOff>344086</xdr:colOff>
      <xdr:row>5</xdr:row>
      <xdr:rowOff>104836</xdr:rowOff>
    </xdr:to>
    <xdr:grpSp>
      <xdr:nvGrpSpPr>
        <xdr:cNvPr id="14" name="Group 13">
          <a:extLst>
            <a:ext uri="{FF2B5EF4-FFF2-40B4-BE49-F238E27FC236}">
              <a16:creationId xmlns:a16="http://schemas.microsoft.com/office/drawing/2014/main" id="{00000000-0008-0000-0200-00000E000000}"/>
            </a:ext>
          </a:extLst>
        </xdr:cNvPr>
        <xdr:cNvGrpSpPr/>
      </xdr:nvGrpSpPr>
      <xdr:grpSpPr>
        <a:xfrm>
          <a:off x="2223869" y="9525"/>
          <a:ext cx="3271337" cy="1009711"/>
          <a:chOff x="1997423" y="9525"/>
          <a:chExt cx="3217997" cy="1047811"/>
        </a:xfrm>
      </xdr:grpSpPr>
      <xdr:sp macro="" textlink="">
        <xdr:nvSpPr>
          <xdr:cNvPr id="10" name="Rectangle 9">
            <a:extLst>
              <a:ext uri="{FF2B5EF4-FFF2-40B4-BE49-F238E27FC236}">
                <a16:creationId xmlns:a16="http://schemas.microsoft.com/office/drawing/2014/main" id="{00000000-0008-0000-0200-00000A000000}"/>
              </a:ext>
            </a:extLst>
          </xdr:cNvPr>
          <xdr:cNvSpPr/>
        </xdr:nvSpPr>
        <xdr:spPr>
          <a:xfrm>
            <a:off x="2359755" y="9525"/>
            <a:ext cx="2464585" cy="593304"/>
          </a:xfrm>
          <a:prstGeom prst="rect">
            <a:avLst/>
          </a:prstGeom>
          <a:noFill/>
          <a:ln>
            <a:noFill/>
          </a:ln>
        </xdr:spPr>
        <xdr:txBody>
          <a:bodyPr wrap="none" lIns="91440" tIns="45720" rIns="91440" bIns="45720">
            <a:noAutofit/>
          </a:bodyPr>
          <a:lstStyle/>
          <a:p>
            <a:pPr algn="ctr"/>
            <a:r>
              <a:rPr lang="en-US" sz="3200" b="1" cap="none" spc="0" baseline="0">
                <a:ln w="12700" cmpd="sng">
                  <a:noFill/>
                  <a:prstDash val="solid"/>
                </a:ln>
                <a:solidFill>
                  <a:srgbClr val="C49D01"/>
                </a:solidFill>
                <a:effectLst/>
              </a:rPr>
              <a:t>EVERGREEN</a:t>
            </a:r>
          </a:p>
        </xdr:txBody>
      </xdr:sp>
      <xdr:sp macro="" textlink="">
        <xdr:nvSpPr>
          <xdr:cNvPr id="11" name="Rectangle 10">
            <a:extLst>
              <a:ext uri="{FF2B5EF4-FFF2-40B4-BE49-F238E27FC236}">
                <a16:creationId xmlns:a16="http://schemas.microsoft.com/office/drawing/2014/main" id="{00000000-0008-0000-0200-00000B000000}"/>
              </a:ext>
            </a:extLst>
          </xdr:cNvPr>
          <xdr:cNvSpPr/>
        </xdr:nvSpPr>
        <xdr:spPr>
          <a:xfrm>
            <a:off x="1997423" y="276225"/>
            <a:ext cx="3217997" cy="781111"/>
          </a:xfrm>
          <a:prstGeom prst="rect">
            <a:avLst/>
          </a:prstGeom>
          <a:noFill/>
          <a:ln>
            <a:noFill/>
          </a:ln>
        </xdr:spPr>
        <xdr:txBody>
          <a:bodyPr wrap="none" lIns="91440" tIns="45720" rIns="91440" bIns="45720">
            <a:noAutofit/>
          </a:bodyPr>
          <a:lstStyle/>
          <a:p>
            <a:pPr algn="ctr"/>
            <a:r>
              <a:rPr lang="en-US" sz="4400" b="1" cap="none" spc="0" baseline="0">
                <a:ln w="12700" cmpd="sng">
                  <a:noFill/>
                  <a:prstDash val="solid"/>
                </a:ln>
                <a:solidFill>
                  <a:srgbClr val="C49D01"/>
                </a:solidFill>
                <a:effectLst/>
              </a:rPr>
              <a:t>DASHBOARD</a:t>
            </a:r>
          </a:p>
        </xdr:txBody>
      </xdr:sp>
    </xdr:grpSp>
    <xdr:clientData/>
  </xdr:twoCellAnchor>
  <xdr:twoCellAnchor editAs="oneCell">
    <xdr:from>
      <xdr:col>3</xdr:col>
      <xdr:colOff>14645</xdr:colOff>
      <xdr:row>0</xdr:row>
      <xdr:rowOff>22711</xdr:rowOff>
    </xdr:from>
    <xdr:to>
      <xdr:col>4</xdr:col>
      <xdr:colOff>99419</xdr:colOff>
      <xdr:row>4</xdr:row>
      <xdr:rowOff>180975</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3825" y="22711"/>
          <a:ext cx="747714" cy="889784"/>
        </a:xfrm>
        <a:prstGeom prst="rect">
          <a:avLst/>
        </a:prstGeom>
      </xdr:spPr>
    </xdr:pic>
    <xdr:clientData/>
  </xdr:twoCellAnchor>
  <xdr:twoCellAnchor>
    <xdr:from>
      <xdr:col>10</xdr:col>
      <xdr:colOff>177165</xdr:colOff>
      <xdr:row>0</xdr:row>
      <xdr:rowOff>123824</xdr:rowOff>
    </xdr:from>
    <xdr:to>
      <xdr:col>14</xdr:col>
      <xdr:colOff>177165</xdr:colOff>
      <xdr:row>5</xdr:row>
      <xdr:rowOff>95250</xdr:rowOff>
    </xdr:to>
    <xdr:grpSp>
      <xdr:nvGrpSpPr>
        <xdr:cNvPr id="3" name="Group 2">
          <a:extLst>
            <a:ext uri="{FF2B5EF4-FFF2-40B4-BE49-F238E27FC236}">
              <a16:creationId xmlns:a16="http://schemas.microsoft.com/office/drawing/2014/main" id="{D6515824-C647-4A47-B07E-E0A453D44493}"/>
            </a:ext>
          </a:extLst>
        </xdr:cNvPr>
        <xdr:cNvGrpSpPr/>
      </xdr:nvGrpSpPr>
      <xdr:grpSpPr>
        <a:xfrm>
          <a:off x="5937885" y="123824"/>
          <a:ext cx="2438400" cy="885826"/>
          <a:chOff x="5556885" y="123824"/>
          <a:chExt cx="2438400" cy="885826"/>
        </a:xfrm>
      </xdr:grpSpPr>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5556885" y="123824"/>
            <a:ext cx="2286000" cy="866775"/>
          </a:xfrm>
          <a:prstGeom prst="roundRect">
            <a:avLst/>
          </a:prstGeom>
          <a:solidFill>
            <a:srgbClr val="C49D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85000"/>
                  </a:schemeClr>
                </a:solidFill>
              </a:rPr>
              <a:t>Total</a:t>
            </a:r>
            <a:r>
              <a:rPr lang="en-US" sz="1600" b="1" baseline="0">
                <a:solidFill>
                  <a:schemeClr val="bg1">
                    <a:lumMod val="85000"/>
                  </a:schemeClr>
                </a:solidFill>
              </a:rPr>
              <a:t> Sales</a:t>
            </a:r>
            <a:endParaRPr lang="en-US" sz="1600" b="1">
              <a:solidFill>
                <a:schemeClr val="bg1">
                  <a:lumMod val="85000"/>
                </a:schemeClr>
              </a:solidFill>
            </a:endParaRPr>
          </a:p>
        </xdr:txBody>
      </xdr:sp>
      <xdr:sp macro="" textlink="'Pivot-table'!E4">
        <xdr:nvSpPr>
          <xdr:cNvPr id="18" name="Rectangle 17">
            <a:extLst>
              <a:ext uri="{FF2B5EF4-FFF2-40B4-BE49-F238E27FC236}">
                <a16:creationId xmlns:a16="http://schemas.microsoft.com/office/drawing/2014/main" id="{00000000-0008-0000-0200-000012000000}"/>
              </a:ext>
            </a:extLst>
          </xdr:cNvPr>
          <xdr:cNvSpPr/>
        </xdr:nvSpPr>
        <xdr:spPr>
          <a:xfrm>
            <a:off x="5556885" y="445770"/>
            <a:ext cx="1533525" cy="529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27BC5D3-BEA6-453D-AA46-950622A6411E}" type="TxLink">
              <a:rPr lang="en-US" sz="2400" b="0" i="0" u="none" strike="noStrike">
                <a:solidFill>
                  <a:srgbClr val="000000"/>
                </a:solidFill>
                <a:latin typeface="Bernard MT Condensed" panose="02050806060905020404" pitchFamily="18" charset="0"/>
                <a:cs typeface="Calibri"/>
              </a:rPr>
              <a:pPr algn="ctr"/>
              <a:t>$1,079,382</a:t>
            </a:fld>
            <a:endParaRPr lang="en-US" sz="2400">
              <a:latin typeface="Bernard MT Condensed" panose="02050806060905020404" pitchFamily="18" charset="0"/>
            </a:endParaRPr>
          </a:p>
        </xdr:txBody>
      </xdr:sp>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6823710" y="152400"/>
          <a:ext cx="1171575" cy="857250"/>
        </xdr:xfrm>
        <a:graphic>
          <a:graphicData uri="http://schemas.openxmlformats.org/drawingml/2006/chart">
            <c:chart xmlns:c="http://schemas.openxmlformats.org/drawingml/2006/chart" xmlns:r="http://schemas.openxmlformats.org/officeDocument/2006/relationships" r:id="rId2"/>
          </a:graphicData>
        </a:graphic>
      </xdr:graphicFrame>
      <xdr:sp macro="" textlink="'Pivot-table'!F52">
        <xdr:nvSpPr>
          <xdr:cNvPr id="22" name="Rectangle 21">
            <a:extLst>
              <a:ext uri="{FF2B5EF4-FFF2-40B4-BE49-F238E27FC236}">
                <a16:creationId xmlns:a16="http://schemas.microsoft.com/office/drawing/2014/main" id="{00000000-0008-0000-0200-000016000000}"/>
              </a:ext>
            </a:extLst>
          </xdr:cNvPr>
          <xdr:cNvSpPr/>
        </xdr:nvSpPr>
        <xdr:spPr>
          <a:xfrm>
            <a:off x="7118986" y="432435"/>
            <a:ext cx="600074" cy="3467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2C8EE95-57A9-4CD3-A8B1-F90D4C52BB6C}" type="TxLink">
              <a:rPr lang="en-US" sz="1600" b="1" i="0" u="none" strike="noStrike">
                <a:ln>
                  <a:noFill/>
                </a:ln>
                <a:solidFill>
                  <a:schemeClr val="tx1"/>
                </a:solidFill>
                <a:latin typeface="Calibri"/>
                <a:cs typeface="Calibri"/>
              </a:rPr>
              <a:pPr algn="l"/>
              <a:t>86%</a:t>
            </a:fld>
            <a:endParaRPr lang="en-US" sz="1600" b="1">
              <a:ln>
                <a:noFill/>
              </a:ln>
              <a:solidFill>
                <a:schemeClr val="tx1"/>
              </a:solidFill>
            </a:endParaRPr>
          </a:p>
        </xdr:txBody>
      </xdr:sp>
    </xdr:grpSp>
    <xdr:clientData/>
  </xdr:twoCellAnchor>
  <xdr:twoCellAnchor>
    <xdr:from>
      <xdr:col>19</xdr:col>
      <xdr:colOff>541019</xdr:colOff>
      <xdr:row>0</xdr:row>
      <xdr:rowOff>123824</xdr:rowOff>
    </xdr:from>
    <xdr:to>
      <xdr:col>23</xdr:col>
      <xdr:colOff>531495</xdr:colOff>
      <xdr:row>5</xdr:row>
      <xdr:rowOff>133350</xdr:rowOff>
    </xdr:to>
    <xdr:grpSp>
      <xdr:nvGrpSpPr>
        <xdr:cNvPr id="5" name="Group 4">
          <a:extLst>
            <a:ext uri="{FF2B5EF4-FFF2-40B4-BE49-F238E27FC236}">
              <a16:creationId xmlns:a16="http://schemas.microsoft.com/office/drawing/2014/main" id="{BD491638-0416-45F0-82CC-A8C21F7F5DCE}"/>
            </a:ext>
          </a:extLst>
        </xdr:cNvPr>
        <xdr:cNvGrpSpPr/>
      </xdr:nvGrpSpPr>
      <xdr:grpSpPr>
        <a:xfrm>
          <a:off x="11788139" y="123824"/>
          <a:ext cx="2428876" cy="923926"/>
          <a:chOff x="11407139" y="131444"/>
          <a:chExt cx="2428876" cy="923926"/>
        </a:xfrm>
      </xdr:grpSpPr>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11407139" y="131444"/>
            <a:ext cx="2286000" cy="866775"/>
          </a:xfrm>
          <a:prstGeom prst="roundRect">
            <a:avLst/>
          </a:prstGeom>
          <a:solidFill>
            <a:srgbClr val="C49D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85000"/>
                  </a:schemeClr>
                </a:solidFill>
              </a:rPr>
              <a:t>Total</a:t>
            </a:r>
            <a:r>
              <a:rPr lang="en-US" sz="1600" b="1" baseline="0">
                <a:solidFill>
                  <a:schemeClr val="bg1">
                    <a:lumMod val="85000"/>
                  </a:schemeClr>
                </a:solidFill>
              </a:rPr>
              <a:t> Customers</a:t>
            </a:r>
          </a:p>
        </xdr:txBody>
      </xdr:sp>
      <xdr:sp macro="" textlink="'Pivot-table'!G4">
        <xdr:nvSpPr>
          <xdr:cNvPr id="20" name="Rectangle 19">
            <a:extLst>
              <a:ext uri="{FF2B5EF4-FFF2-40B4-BE49-F238E27FC236}">
                <a16:creationId xmlns:a16="http://schemas.microsoft.com/office/drawing/2014/main" id="{00000000-0008-0000-0200-000014000000}"/>
              </a:ext>
            </a:extLst>
          </xdr:cNvPr>
          <xdr:cNvSpPr/>
        </xdr:nvSpPr>
        <xdr:spPr>
          <a:xfrm>
            <a:off x="11407139" y="478155"/>
            <a:ext cx="1076324" cy="529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3570823-FCBF-43EC-BD41-F7B8188598B2}" type="TxLink">
              <a:rPr lang="en-US" sz="2400" b="0" i="0" u="none" strike="noStrike">
                <a:solidFill>
                  <a:srgbClr val="000000"/>
                </a:solidFill>
                <a:latin typeface="Bernard MT Condensed" panose="02050806060905020404" pitchFamily="18" charset="0"/>
                <a:cs typeface="Calibri"/>
              </a:rPr>
              <a:pPr algn="ctr"/>
              <a:t> 9,360 </a:t>
            </a:fld>
            <a:endParaRPr lang="en-US" sz="6000">
              <a:latin typeface="Bernard MT Condensed" panose="02050806060905020404" pitchFamily="18" charset="0"/>
            </a:endParaRPr>
          </a:p>
        </xdr:txBody>
      </xdr:sp>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12664440" y="190500"/>
          <a:ext cx="1171575" cy="864870"/>
        </xdr:xfrm>
        <a:graphic>
          <a:graphicData uri="http://schemas.openxmlformats.org/drawingml/2006/chart">
            <c:chart xmlns:c="http://schemas.openxmlformats.org/drawingml/2006/chart" xmlns:r="http://schemas.openxmlformats.org/officeDocument/2006/relationships" r:id="rId3"/>
          </a:graphicData>
        </a:graphic>
      </xdr:graphicFrame>
      <xdr:sp macro="" textlink="'Pivot-table'!F54">
        <xdr:nvSpPr>
          <xdr:cNvPr id="28" name="Rectangle 27">
            <a:extLst>
              <a:ext uri="{FF2B5EF4-FFF2-40B4-BE49-F238E27FC236}">
                <a16:creationId xmlns:a16="http://schemas.microsoft.com/office/drawing/2014/main" id="{00000000-0008-0000-0200-00001C000000}"/>
              </a:ext>
            </a:extLst>
          </xdr:cNvPr>
          <xdr:cNvSpPr/>
        </xdr:nvSpPr>
        <xdr:spPr>
          <a:xfrm>
            <a:off x="12997816" y="468630"/>
            <a:ext cx="600074" cy="3467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BC89B73-B4EA-439A-AD9C-A8C5C03E6A34}" type="TxLink">
              <a:rPr lang="en-US" sz="1600" b="1" i="0" u="none" strike="noStrike">
                <a:ln>
                  <a:noFill/>
                </a:ln>
                <a:solidFill>
                  <a:srgbClr val="000000"/>
                </a:solidFill>
                <a:latin typeface="Calibri"/>
                <a:cs typeface="Calibri"/>
              </a:rPr>
              <a:pPr algn="l"/>
              <a:t>84%</a:t>
            </a:fld>
            <a:endParaRPr lang="en-US" sz="3600" b="1">
              <a:ln>
                <a:noFill/>
              </a:ln>
              <a:solidFill>
                <a:schemeClr val="tx1"/>
              </a:solidFill>
            </a:endParaRPr>
          </a:p>
        </xdr:txBody>
      </xdr:sp>
    </xdr:grpSp>
    <xdr:clientData/>
  </xdr:twoCellAnchor>
  <xdr:twoCellAnchor>
    <xdr:from>
      <xdr:col>3</xdr:col>
      <xdr:colOff>100964</xdr:colOff>
      <xdr:row>5</xdr:row>
      <xdr:rowOff>45720</xdr:rowOff>
    </xdr:from>
    <xdr:to>
      <xdr:col>10</xdr:col>
      <xdr:colOff>43815</xdr:colOff>
      <xdr:row>22</xdr:row>
      <xdr:rowOff>137160</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30480</xdr:colOff>
      <xdr:row>22</xdr:row>
      <xdr:rowOff>76200</xdr:rowOff>
    </xdr:from>
    <xdr:to>
      <xdr:col>14</xdr:col>
      <xdr:colOff>22860</xdr:colOff>
      <xdr:row>33</xdr:row>
      <xdr:rowOff>83820</xdr:rowOff>
    </xdr:to>
    <xdr:graphicFrame macro="">
      <xdr:nvGraphicFramePr>
        <xdr:cNvPr id="35" name="Chart 34">
          <a:extLst>
            <a:ext uri="{FF2B5EF4-FFF2-40B4-BE49-F238E27FC236}">
              <a16:creationId xmlns:a16="http://schemas.microsoft.com/office/drawing/2014/main" id="{86DD6FB9-3525-4B7E-8B6F-161A73869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73344</xdr:colOff>
      <xdr:row>9</xdr:row>
      <xdr:rowOff>129540</xdr:rowOff>
    </xdr:from>
    <xdr:to>
      <xdr:col>18</xdr:col>
      <xdr:colOff>63818</xdr:colOff>
      <xdr:row>11</xdr:row>
      <xdr:rowOff>110489</xdr:rowOff>
    </xdr:to>
    <xdr:sp macro="" textlink="'Pivot-table'!U56">
      <xdr:nvSpPr>
        <xdr:cNvPr id="31" name="Rectangle 30">
          <a:extLst>
            <a:ext uri="{FF2B5EF4-FFF2-40B4-BE49-F238E27FC236}">
              <a16:creationId xmlns:a16="http://schemas.microsoft.com/office/drawing/2014/main" id="{602687B8-E368-4CF5-92CF-E8F84EE0D727}"/>
            </a:ext>
          </a:extLst>
        </xdr:cNvPr>
        <xdr:cNvSpPr/>
      </xdr:nvSpPr>
      <xdr:spPr>
        <a:xfrm>
          <a:off x="9720264" y="1775460"/>
          <a:ext cx="600074" cy="3467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DB90485-0A17-454C-8E1D-B9CD327FD1B9}" type="TxLink">
            <a:rPr lang="en-US" sz="1600" b="1" i="0" u="none" strike="noStrike">
              <a:ln>
                <a:noFill/>
              </a:ln>
              <a:solidFill>
                <a:srgbClr val="000000"/>
              </a:solidFill>
              <a:latin typeface="Calibri"/>
              <a:cs typeface="Calibri"/>
            </a:rPr>
            <a:pPr algn="l"/>
            <a:t> </a:t>
          </a:fld>
          <a:endParaRPr lang="en-US" sz="2400" b="1">
            <a:ln>
              <a:noFill/>
            </a:ln>
            <a:solidFill>
              <a:schemeClr val="tx1"/>
            </a:solidFill>
          </a:endParaRPr>
        </a:p>
      </xdr:txBody>
    </xdr:sp>
    <xdr:clientData/>
  </xdr:twoCellAnchor>
  <xdr:twoCellAnchor>
    <xdr:from>
      <xdr:col>15</xdr:col>
      <xdr:colOff>92391</xdr:colOff>
      <xdr:row>0</xdr:row>
      <xdr:rowOff>123824</xdr:rowOff>
    </xdr:from>
    <xdr:to>
      <xdr:col>19</xdr:col>
      <xdr:colOff>16192</xdr:colOff>
      <xdr:row>5</xdr:row>
      <xdr:rowOff>85725</xdr:rowOff>
    </xdr:to>
    <xdr:grpSp>
      <xdr:nvGrpSpPr>
        <xdr:cNvPr id="38" name="Group 37">
          <a:extLst>
            <a:ext uri="{FF2B5EF4-FFF2-40B4-BE49-F238E27FC236}">
              <a16:creationId xmlns:a16="http://schemas.microsoft.com/office/drawing/2014/main" id="{B176E4BF-6B46-40E7-A4F7-2BB575F4AD30}"/>
            </a:ext>
          </a:extLst>
        </xdr:cNvPr>
        <xdr:cNvGrpSpPr/>
      </xdr:nvGrpSpPr>
      <xdr:grpSpPr>
        <a:xfrm>
          <a:off x="8901111" y="123824"/>
          <a:ext cx="2362201" cy="876301"/>
          <a:chOff x="8215312" y="1495424"/>
          <a:chExt cx="2362201" cy="876301"/>
        </a:xfrm>
      </xdr:grpSpPr>
      <xdr:sp macro="" textlink="">
        <xdr:nvSpPr>
          <xdr:cNvPr id="23" name="Rounded Rectangle 7">
            <a:extLst>
              <a:ext uri="{FF2B5EF4-FFF2-40B4-BE49-F238E27FC236}">
                <a16:creationId xmlns:a16="http://schemas.microsoft.com/office/drawing/2014/main" id="{FE5FDF30-830D-49DB-9F9F-ACEE33EC4094}"/>
              </a:ext>
            </a:extLst>
          </xdr:cNvPr>
          <xdr:cNvSpPr/>
        </xdr:nvSpPr>
        <xdr:spPr>
          <a:xfrm>
            <a:off x="8215312" y="1495424"/>
            <a:ext cx="2286000" cy="866775"/>
          </a:xfrm>
          <a:prstGeom prst="roundRect">
            <a:avLst/>
          </a:prstGeom>
          <a:solidFill>
            <a:srgbClr val="C49D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lumMod val="85000"/>
                  </a:schemeClr>
                </a:solidFill>
              </a:rPr>
              <a:t>Total</a:t>
            </a:r>
            <a:r>
              <a:rPr lang="en-US" sz="1600" b="1" baseline="0">
                <a:solidFill>
                  <a:schemeClr val="bg1">
                    <a:lumMod val="85000"/>
                  </a:schemeClr>
                </a:solidFill>
              </a:rPr>
              <a:t> Profit</a:t>
            </a:r>
            <a:endParaRPr lang="en-US" sz="1600" b="1">
              <a:solidFill>
                <a:schemeClr val="bg1">
                  <a:lumMod val="85000"/>
                </a:schemeClr>
              </a:solidFill>
            </a:endParaRPr>
          </a:p>
        </xdr:txBody>
      </xdr:sp>
      <xdr:graphicFrame macro="">
        <xdr:nvGraphicFramePr>
          <xdr:cNvPr id="30" name="Chart 29">
            <a:extLst>
              <a:ext uri="{FF2B5EF4-FFF2-40B4-BE49-F238E27FC236}">
                <a16:creationId xmlns:a16="http://schemas.microsoft.com/office/drawing/2014/main" id="{4C080491-1A68-42B4-86B6-80D871D2C073}"/>
              </a:ext>
            </a:extLst>
          </xdr:cNvPr>
          <xdr:cNvGraphicFramePr>
            <a:graphicFrameLocks/>
          </xdr:cNvGraphicFramePr>
        </xdr:nvGraphicFramePr>
        <xdr:xfrm>
          <a:off x="9405938" y="1514475"/>
          <a:ext cx="1171575" cy="857250"/>
        </xdr:xfrm>
        <a:graphic>
          <a:graphicData uri="http://schemas.openxmlformats.org/drawingml/2006/chart">
            <c:chart xmlns:c="http://schemas.openxmlformats.org/drawingml/2006/chart" xmlns:r="http://schemas.openxmlformats.org/officeDocument/2006/relationships" r:id="rId6"/>
          </a:graphicData>
        </a:graphic>
      </xdr:graphicFrame>
      <xdr:sp macro="" textlink="'Pivot-table'!F4">
        <xdr:nvSpPr>
          <xdr:cNvPr id="19" name="Rectangle 18">
            <a:extLst>
              <a:ext uri="{FF2B5EF4-FFF2-40B4-BE49-F238E27FC236}">
                <a16:creationId xmlns:a16="http://schemas.microsoft.com/office/drawing/2014/main" id="{00000000-0008-0000-0200-000013000000}"/>
              </a:ext>
            </a:extLst>
          </xdr:cNvPr>
          <xdr:cNvSpPr/>
        </xdr:nvSpPr>
        <xdr:spPr>
          <a:xfrm>
            <a:off x="8244839" y="1805940"/>
            <a:ext cx="1343024" cy="529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9305EBB-2643-43AE-A64E-0BCD58AAD96F}" type="TxLink">
              <a:rPr lang="en-US" sz="2400" b="0" i="0" u="none" strike="noStrike" cap="none" spc="0">
                <a:ln w="0"/>
                <a:solidFill>
                  <a:srgbClr val="000000"/>
                </a:solidFill>
                <a:effectLst>
                  <a:outerShdw blurRad="38100" dist="19050" dir="2700000" algn="tl" rotWithShape="0">
                    <a:schemeClr val="dk1">
                      <a:alpha val="40000"/>
                    </a:schemeClr>
                  </a:outerShdw>
                </a:effectLst>
                <a:latin typeface="Bernard MT Condensed" panose="02050806060905020404" pitchFamily="18" charset="0"/>
                <a:cs typeface="Calibri"/>
              </a:rPr>
              <a:pPr algn="ctr"/>
              <a:t>$891,111</a:t>
            </a:fld>
            <a:endParaRPr lang="en-US" sz="13800" b="0" cap="none" spc="0">
              <a:ln w="0"/>
              <a:solidFill>
                <a:schemeClr val="tx1"/>
              </a:solidFill>
              <a:effectLst>
                <a:outerShdw blurRad="38100" dist="19050" dir="2700000" algn="tl" rotWithShape="0">
                  <a:schemeClr val="dk1">
                    <a:alpha val="40000"/>
                  </a:schemeClr>
                </a:outerShdw>
              </a:effectLst>
              <a:latin typeface="Bernard MT Condensed" panose="02050806060905020404" pitchFamily="18" charset="0"/>
            </a:endParaRPr>
          </a:p>
        </xdr:txBody>
      </xdr:sp>
    </xdr:grpSp>
    <xdr:clientData/>
  </xdr:twoCellAnchor>
  <xdr:twoCellAnchor>
    <xdr:from>
      <xdr:col>17</xdr:col>
      <xdr:colOff>327660</xdr:colOff>
      <xdr:row>2</xdr:row>
      <xdr:rowOff>60960</xdr:rowOff>
    </xdr:from>
    <xdr:to>
      <xdr:col>18</xdr:col>
      <xdr:colOff>411480</xdr:colOff>
      <xdr:row>4</xdr:row>
      <xdr:rowOff>99060</xdr:rowOff>
    </xdr:to>
    <xdr:sp macro="" textlink="'Pivot-table'!F53">
      <xdr:nvSpPr>
        <xdr:cNvPr id="16" name="Rectangle 15">
          <a:extLst>
            <a:ext uri="{FF2B5EF4-FFF2-40B4-BE49-F238E27FC236}">
              <a16:creationId xmlns:a16="http://schemas.microsoft.com/office/drawing/2014/main" id="{3AA2398A-F080-467F-AE37-7985E8EB40CC}"/>
            </a:ext>
          </a:extLst>
        </xdr:cNvPr>
        <xdr:cNvSpPr/>
      </xdr:nvSpPr>
      <xdr:spPr>
        <a:xfrm>
          <a:off x="9974580" y="426720"/>
          <a:ext cx="69342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2B836C0-9DC9-49F6-A2AC-40F3234A6DC8}" type="TxLink">
            <a:rPr lang="en-US" sz="1600" b="1" i="0" u="none" strike="noStrike">
              <a:solidFill>
                <a:srgbClr val="000000"/>
              </a:solidFill>
              <a:latin typeface="Calibri"/>
              <a:cs typeface="Calibri"/>
            </a:rPr>
            <a:pPr algn="ctr"/>
            <a:t>85%</a:t>
          </a:fld>
          <a:endParaRPr lang="en-NG" sz="1600" b="1"/>
        </a:p>
      </xdr:txBody>
    </xdr:sp>
    <xdr:clientData/>
  </xdr:twoCellAnchor>
  <xdr:twoCellAnchor>
    <xdr:from>
      <xdr:col>10</xdr:col>
      <xdr:colOff>228600</xdr:colOff>
      <xdr:row>5</xdr:row>
      <xdr:rowOff>144780</xdr:rowOff>
    </xdr:from>
    <xdr:to>
      <xdr:col>16</xdr:col>
      <xdr:colOff>441960</xdr:colOff>
      <xdr:row>21</xdr:row>
      <xdr:rowOff>129540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3B11B8FB-1685-452F-8E13-F6CF07EBE4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89320" y="1059180"/>
              <a:ext cx="3870960" cy="291084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327660</xdr:colOff>
      <xdr:row>22</xdr:row>
      <xdr:rowOff>76200</xdr:rowOff>
    </xdr:from>
    <xdr:to>
      <xdr:col>23</xdr:col>
      <xdr:colOff>342900</xdr:colOff>
      <xdr:row>33</xdr:row>
      <xdr:rowOff>0</xdr:rowOff>
    </xdr:to>
    <xdr:graphicFrame macro="">
      <xdr:nvGraphicFramePr>
        <xdr:cNvPr id="40" name="Chart 39">
          <a:extLst>
            <a:ext uri="{FF2B5EF4-FFF2-40B4-BE49-F238E27FC236}">
              <a16:creationId xmlns:a16="http://schemas.microsoft.com/office/drawing/2014/main" id="{9281E67B-5ECB-48AA-91BE-F7540DF23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15240</xdr:colOff>
      <xdr:row>6</xdr:row>
      <xdr:rowOff>30480</xdr:rowOff>
    </xdr:from>
    <xdr:to>
      <xdr:col>24</xdr:col>
      <xdr:colOff>182880</xdr:colOff>
      <xdr:row>21</xdr:row>
      <xdr:rowOff>15240</xdr:rowOff>
    </xdr:to>
    <xdr:graphicFrame macro="">
      <xdr:nvGraphicFramePr>
        <xdr:cNvPr id="41" name="Chart 40">
          <a:extLst>
            <a:ext uri="{FF2B5EF4-FFF2-40B4-BE49-F238E27FC236}">
              <a16:creationId xmlns:a16="http://schemas.microsoft.com/office/drawing/2014/main" id="{06E0E8C3-497D-40D6-8176-2E7E7074A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14</xdr:row>
      <xdr:rowOff>91440</xdr:rowOff>
    </xdr:from>
    <xdr:to>
      <xdr:col>3</xdr:col>
      <xdr:colOff>15240</xdr:colOff>
      <xdr:row>27</xdr:row>
      <xdr:rowOff>15240</xdr:rowOff>
    </xdr:to>
    <mc:AlternateContent xmlns:mc="http://schemas.openxmlformats.org/markup-compatibility/2006" xmlns:a14="http://schemas.microsoft.com/office/drawing/2010/main">
      <mc:Choice Requires="a14">
        <xdr:graphicFrame macro="">
          <xdr:nvGraphicFramePr>
            <xdr:cNvPr id="43" name="Region">
              <a:extLst>
                <a:ext uri="{FF2B5EF4-FFF2-40B4-BE49-F238E27FC236}">
                  <a16:creationId xmlns:a16="http://schemas.microsoft.com/office/drawing/2014/main" id="{333A58B5-0ABF-448C-B317-E60380D31D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51760"/>
              <a:ext cx="1455420" cy="23012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3</xdr:col>
      <xdr:colOff>9797</xdr:colOff>
      <xdr:row>34</xdr:row>
      <xdr:rowOff>0</xdr:rowOff>
    </xdr:to>
    <mc:AlternateContent xmlns:mc="http://schemas.openxmlformats.org/markup-compatibility/2006" xmlns:a14="http://schemas.microsoft.com/office/drawing/2010/main">
      <mc:Choice Requires="a14">
        <xdr:graphicFrame macro="">
          <xdr:nvGraphicFramePr>
            <xdr:cNvPr id="44" name="Quarter">
              <a:extLst>
                <a:ext uri="{FF2B5EF4-FFF2-40B4-BE49-F238E27FC236}">
                  <a16:creationId xmlns:a16="http://schemas.microsoft.com/office/drawing/2014/main" id="{63D4E5F9-07D9-4AF2-AC34-A33490672DF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4937760"/>
              <a:ext cx="1449977" cy="12039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5255</xdr:colOff>
      <xdr:row>0</xdr:row>
      <xdr:rowOff>2</xdr:rowOff>
    </xdr:from>
    <xdr:to>
      <xdr:col>3</xdr:col>
      <xdr:colOff>9827</xdr:colOff>
      <xdr:row>14</xdr:row>
      <xdr:rowOff>99060</xdr:rowOff>
    </xdr:to>
    <mc:AlternateContent xmlns:mc="http://schemas.openxmlformats.org/markup-compatibility/2006" xmlns:a14="http://schemas.microsoft.com/office/drawing/2010/main">
      <mc:Choice Requires="a14">
        <xdr:graphicFrame macro="">
          <xdr:nvGraphicFramePr>
            <xdr:cNvPr id="45" name="Months">
              <a:extLst>
                <a:ext uri="{FF2B5EF4-FFF2-40B4-BE49-F238E27FC236}">
                  <a16:creationId xmlns:a16="http://schemas.microsoft.com/office/drawing/2014/main" id="{18AAE2F1-EAED-438E-9176-385E200564F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255" y="2"/>
              <a:ext cx="1444752" cy="26593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Idowu" refreshedDate="45539.571044097225" createdVersion="5" refreshedVersion="7" minRefreshableVersion="3" recordCount="63" xr:uid="{00000000-000A-0000-FFFF-FFFF04000000}">
  <cacheSource type="worksheet">
    <worksheetSource ref="A1:J64" sheet="Raw-Data"/>
  </cacheSource>
  <cacheFields count="11">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23"/>
        </groupItems>
      </fieldGroup>
    </cacheField>
    <cacheField name="Region" numFmtId="0">
      <sharedItems count="7">
        <s v="Argentina"/>
        <s v="Brazil"/>
        <s v="Chicaco"/>
        <s v="Chile"/>
        <s v="Columbia"/>
        <s v="Los Angeles"/>
        <s v="Peru"/>
      </sharedItems>
    </cacheField>
    <cacheField name="Sales" numFmtId="3">
      <sharedItems containsSemiMixedTypes="0" containsString="0" containsNumber="1" containsInteger="1" minValue="1500" maxValue="38602"/>
    </cacheField>
    <cacheField name="Profit" numFmtId="0">
      <sharedItems containsSemiMixedTypes="0" containsString="0" containsNumber="1" containsInteger="1" minValue="2000" maxValue="25000"/>
    </cacheField>
    <cacheField name="Target Sales" numFmtId="0">
      <sharedItems containsSemiMixedTypes="0" containsString="0" containsNumber="1" containsInteger="1" minValue="286" maxValue="5714"/>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Months" numFmtId="0" databaseField="0">
      <fieldGroup base="0">
        <rangePr groupBy="months" startDate="2023-01-01T00:00:00" endDate="2023-09-02T00:00:00"/>
        <groupItems count="14">
          <s v="&lt;1/1/2023"/>
          <s v="Jan"/>
          <s v="Feb"/>
          <s v="Mar"/>
          <s v="Apr"/>
          <s v="May"/>
          <s v="Jun"/>
          <s v="Jul"/>
          <s v="Aug"/>
          <s v="Sep"/>
          <s v="Oct"/>
          <s v="Nov"/>
          <s v="Dec"/>
          <s v="&gt;9/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
    <n v="80"/>
    <x v="0"/>
    <n v="0.89"/>
    <n v="0.85"/>
    <n v="0.72"/>
  </r>
  <r>
    <x v="0"/>
    <x v="1"/>
    <n v="3500"/>
    <n v="3944"/>
    <n v="2857"/>
    <n v="30"/>
    <x v="0"/>
    <n v="0.94"/>
    <n v="0.95"/>
    <n v="0.86"/>
  </r>
  <r>
    <x v="0"/>
    <x v="2"/>
    <n v="1500"/>
    <n v="3293"/>
    <n v="2857"/>
    <n v="15"/>
    <x v="0"/>
    <n v="0.82"/>
    <n v="0.8"/>
    <n v="0.76"/>
  </r>
  <r>
    <x v="0"/>
    <x v="3"/>
    <n v="1500"/>
    <n v="2019"/>
    <n v="2857"/>
    <n v="40"/>
    <x v="0"/>
    <n v="0.79"/>
    <n v="0.79"/>
    <n v="0.79"/>
  </r>
  <r>
    <x v="0"/>
    <x v="4"/>
    <n v="6000"/>
    <n v="2980"/>
    <n v="2857"/>
    <n v="100"/>
    <x v="0"/>
    <n v="0.96"/>
    <n v="0.79"/>
    <n v="0.7"/>
  </r>
  <r>
    <x v="0"/>
    <x v="5"/>
    <n v="2500"/>
    <n v="2209"/>
    <n v="2857"/>
    <n v="15"/>
    <x v="0"/>
    <n v="0.79"/>
    <n v="0.79"/>
    <n v="0.77"/>
  </r>
  <r>
    <x v="0"/>
    <x v="6"/>
    <n v="10000"/>
    <n v="2440"/>
    <n v="2857"/>
    <n v="20"/>
    <x v="0"/>
    <n v="0.75"/>
    <n v="0.72"/>
    <n v="0.93"/>
  </r>
  <r>
    <x v="1"/>
    <x v="0"/>
    <n v="5000"/>
    <n v="2000"/>
    <n v="1429"/>
    <n v="90"/>
    <x v="0"/>
    <n v="0.92"/>
    <n v="0.99"/>
    <n v="0.74"/>
  </r>
  <r>
    <x v="1"/>
    <x v="1"/>
    <n v="15000"/>
    <n v="14431"/>
    <n v="1429"/>
    <n v="30"/>
    <x v="0"/>
    <n v="0.7"/>
    <n v="0.99"/>
    <n v="0.95"/>
  </r>
  <r>
    <x v="1"/>
    <x v="2"/>
    <n v="1500"/>
    <n v="3000"/>
    <n v="1429"/>
    <n v="15"/>
    <x v="0"/>
    <n v="0.91"/>
    <n v="0.98"/>
    <n v="0.89"/>
  </r>
  <r>
    <x v="1"/>
    <x v="3"/>
    <n v="3500"/>
    <n v="4000"/>
    <n v="1429"/>
    <n v="40"/>
    <x v="0"/>
    <n v="0.74"/>
    <n v="0.85"/>
    <n v="0.7"/>
  </r>
  <r>
    <x v="1"/>
    <x v="4"/>
    <n v="6000"/>
    <n v="2000"/>
    <n v="1429"/>
    <n v="100"/>
    <x v="0"/>
    <n v="0.9"/>
    <n v="0.9"/>
    <n v="0.72"/>
  </r>
  <r>
    <x v="1"/>
    <x v="5"/>
    <n v="4000"/>
    <n v="2000"/>
    <n v="1429"/>
    <n v="15"/>
    <x v="0"/>
    <n v="0.95"/>
    <n v="0.97"/>
    <n v="0.81"/>
  </r>
  <r>
    <x v="1"/>
    <x v="6"/>
    <n v="10000"/>
    <n v="2000"/>
    <n v="1429"/>
    <n v="20"/>
    <x v="0"/>
    <n v="0.99"/>
    <n v="0.79"/>
    <n v="0.75"/>
  </r>
  <r>
    <x v="2"/>
    <x v="0"/>
    <n v="10142"/>
    <n v="4000"/>
    <n v="1429"/>
    <n v="45"/>
    <x v="0"/>
    <n v="0.86"/>
    <n v="0.97"/>
    <n v="0.89"/>
  </r>
  <r>
    <x v="2"/>
    <x v="1"/>
    <n v="6349"/>
    <n v="6000"/>
    <n v="1429"/>
    <n v="43"/>
    <x v="0"/>
    <n v="0.83"/>
    <n v="0.72"/>
    <n v="0.74"/>
  </r>
  <r>
    <x v="2"/>
    <x v="2"/>
    <n v="10360"/>
    <n v="6500"/>
    <n v="1429"/>
    <n v="43"/>
    <x v="0"/>
    <n v="0.74"/>
    <n v="0.78"/>
    <n v="0.94"/>
  </r>
  <r>
    <x v="2"/>
    <x v="3"/>
    <n v="10516"/>
    <n v="12000"/>
    <n v="1429"/>
    <n v="43"/>
    <x v="0"/>
    <n v="0.8"/>
    <n v="0.84"/>
    <n v="0.81"/>
  </r>
  <r>
    <x v="2"/>
    <x v="4"/>
    <n v="11417"/>
    <n v="3000"/>
    <n v="1429"/>
    <n v="43"/>
    <x v="0"/>
    <n v="0.89"/>
    <n v="0.99"/>
    <n v="0.97"/>
  </r>
  <r>
    <x v="2"/>
    <x v="5"/>
    <n v="14878"/>
    <n v="2000"/>
    <n v="1429"/>
    <n v="40"/>
    <x v="0"/>
    <n v="0.71"/>
    <n v="0.87"/>
    <n v="0.94"/>
  </r>
  <r>
    <x v="2"/>
    <x v="6"/>
    <n v="10113"/>
    <n v="2000"/>
    <n v="1429"/>
    <n v="43"/>
    <x v="0"/>
    <n v="0.9"/>
    <n v="0.72"/>
    <n v="0.94"/>
  </r>
  <r>
    <x v="3"/>
    <x v="0"/>
    <n v="38089"/>
    <n v="3000"/>
    <n v="5714"/>
    <n v="100"/>
    <x v="1"/>
    <n v="0.89"/>
    <n v="0.85"/>
    <n v="0.87"/>
  </r>
  <r>
    <x v="3"/>
    <x v="1"/>
    <n v="30915"/>
    <n v="4500"/>
    <n v="5714"/>
    <n v="100"/>
    <x v="1"/>
    <n v="0.89"/>
    <n v="0.8"/>
    <n v="0.88"/>
  </r>
  <r>
    <x v="3"/>
    <x v="2"/>
    <n v="27653"/>
    <n v="5500"/>
    <n v="5714"/>
    <n v="100"/>
    <x v="1"/>
    <n v="0.98"/>
    <n v="0.99"/>
    <n v="0.81"/>
  </r>
  <r>
    <x v="3"/>
    <x v="3"/>
    <n v="5880"/>
    <n v="10000"/>
    <n v="5714"/>
    <n v="100"/>
    <x v="1"/>
    <n v="0.81"/>
    <n v="0.91"/>
    <n v="0.95"/>
  </r>
  <r>
    <x v="3"/>
    <x v="4"/>
    <n v="6066"/>
    <n v="2000"/>
    <n v="5714"/>
    <n v="100"/>
    <x v="1"/>
    <n v="0.97"/>
    <n v="0.85"/>
    <n v="0.85"/>
  </r>
  <r>
    <x v="3"/>
    <x v="5"/>
    <n v="7475"/>
    <n v="2000"/>
    <n v="5714"/>
    <n v="100"/>
    <x v="1"/>
    <n v="0.89"/>
    <n v="0.94"/>
    <n v="0.8"/>
  </r>
  <r>
    <x v="3"/>
    <x v="6"/>
    <n v="5597"/>
    <n v="2000"/>
    <n v="5714"/>
    <n v="100"/>
    <x v="1"/>
    <n v="0.88"/>
    <n v="0.94"/>
    <n v="0.7"/>
  </r>
  <r>
    <x v="4"/>
    <x v="0"/>
    <n v="10557"/>
    <n v="20000"/>
    <n v="2857"/>
    <n v="90"/>
    <x v="1"/>
    <n v="0.75"/>
    <n v="0.77"/>
    <n v="0.84"/>
  </r>
  <r>
    <x v="4"/>
    <x v="1"/>
    <n v="31528"/>
    <n v="17000"/>
    <n v="2857"/>
    <n v="80"/>
    <x v="1"/>
    <n v="0.73"/>
    <n v="0.96"/>
    <n v="0.93"/>
  </r>
  <r>
    <x v="4"/>
    <x v="2"/>
    <n v="38602"/>
    <n v="16000"/>
    <n v="2857"/>
    <n v="90"/>
    <x v="1"/>
    <n v="0.93"/>
    <n v="0.74"/>
    <n v="0.93"/>
  </r>
  <r>
    <x v="4"/>
    <x v="3"/>
    <n v="32366"/>
    <n v="12000"/>
    <n v="2857"/>
    <n v="110"/>
    <x v="1"/>
    <n v="0.85"/>
    <n v="0.7"/>
    <n v="0.99"/>
  </r>
  <r>
    <x v="4"/>
    <x v="4"/>
    <n v="26903"/>
    <n v="20500"/>
    <n v="2857"/>
    <n v="90"/>
    <x v="1"/>
    <n v="0.92"/>
    <n v="0.99"/>
    <n v="0.88"/>
  </r>
  <r>
    <x v="4"/>
    <x v="5"/>
    <n v="17269"/>
    <n v="21000"/>
    <n v="2857"/>
    <n v="100"/>
    <x v="1"/>
    <n v="0.75"/>
    <n v="0.97"/>
    <n v="0.83"/>
  </r>
  <r>
    <x v="4"/>
    <x v="6"/>
    <n v="23564"/>
    <n v="21500"/>
    <n v="2857"/>
    <n v="90"/>
    <x v="1"/>
    <n v="0.77"/>
    <n v="0.97"/>
    <n v="0.78"/>
  </r>
  <r>
    <x v="5"/>
    <x v="0"/>
    <n v="15351"/>
    <n v="22000"/>
    <n v="857"/>
    <n v="228"/>
    <x v="1"/>
    <n v="0.79"/>
    <n v="0.75"/>
    <n v="0.93"/>
  </r>
  <r>
    <x v="5"/>
    <x v="1"/>
    <n v="23122"/>
    <n v="18000"/>
    <n v="857"/>
    <n v="220"/>
    <x v="1"/>
    <n v="0.81"/>
    <n v="0.98"/>
    <n v="0.86"/>
  </r>
  <r>
    <x v="5"/>
    <x v="2"/>
    <n v="33018"/>
    <n v="18500"/>
    <n v="857"/>
    <n v="228"/>
    <x v="1"/>
    <n v="0.86"/>
    <n v="0.82"/>
    <n v="0.86"/>
  </r>
  <r>
    <x v="5"/>
    <x v="3"/>
    <n v="33221"/>
    <n v="14314"/>
    <n v="857"/>
    <n v="238"/>
    <x v="1"/>
    <n v="0.72"/>
    <n v="0.95"/>
    <n v="0.9"/>
  </r>
  <r>
    <x v="5"/>
    <x v="4"/>
    <n v="19076"/>
    <n v="21000"/>
    <n v="857"/>
    <n v="228"/>
    <x v="1"/>
    <n v="0.71"/>
    <n v="0.8"/>
    <n v="0.76"/>
  </r>
  <r>
    <x v="5"/>
    <x v="5"/>
    <n v="24643"/>
    <n v="22500"/>
    <n v="857"/>
    <n v="230"/>
    <x v="1"/>
    <n v="0.97"/>
    <n v="0.95"/>
    <n v="0.85"/>
  </r>
  <r>
    <x v="5"/>
    <x v="6"/>
    <n v="23307"/>
    <n v="22900"/>
    <n v="857"/>
    <n v="228"/>
    <x v="1"/>
    <n v="0.95"/>
    <n v="0.85"/>
    <n v="0.91"/>
  </r>
  <r>
    <x v="6"/>
    <x v="0"/>
    <n v="31999"/>
    <n v="25000"/>
    <n v="714"/>
    <n v="250"/>
    <x v="2"/>
    <n v="0.97"/>
    <n v="0.7"/>
    <n v="0.93"/>
  </r>
  <r>
    <x v="6"/>
    <x v="1"/>
    <n v="28555"/>
    <n v="22000"/>
    <n v="714"/>
    <n v="240"/>
    <x v="2"/>
    <n v="0.9"/>
    <n v="0.98"/>
    <n v="0.96"/>
  </r>
  <r>
    <x v="6"/>
    <x v="2"/>
    <n v="24875"/>
    <n v="25000"/>
    <n v="714"/>
    <n v="270"/>
    <x v="2"/>
    <n v="0.9"/>
    <n v="0.95"/>
    <n v="0.98"/>
  </r>
  <r>
    <x v="6"/>
    <x v="3"/>
    <n v="14560"/>
    <n v="25000"/>
    <n v="714"/>
    <n v="259"/>
    <x v="2"/>
    <n v="0.96"/>
    <n v="0.81"/>
    <n v="0.85"/>
  </r>
  <r>
    <x v="6"/>
    <x v="4"/>
    <n v="15710"/>
    <n v="25000"/>
    <n v="714"/>
    <n v="260"/>
    <x v="2"/>
    <n v="0.98"/>
    <n v="0.84"/>
    <n v="0.89"/>
  </r>
  <r>
    <x v="6"/>
    <x v="5"/>
    <n v="11418"/>
    <n v="25000"/>
    <n v="714"/>
    <n v="260"/>
    <x v="2"/>
    <n v="0.76"/>
    <n v="0.7"/>
    <n v="0.86"/>
  </r>
  <r>
    <x v="6"/>
    <x v="6"/>
    <n v="23295"/>
    <n v="25000"/>
    <n v="714"/>
    <n v="261"/>
    <x v="2"/>
    <n v="0.91"/>
    <n v="0.77"/>
    <n v="0.75"/>
  </r>
  <r>
    <x v="7"/>
    <x v="0"/>
    <n v="19907"/>
    <n v="25000"/>
    <n v="714"/>
    <n v="242"/>
    <x v="2"/>
    <n v="0.79"/>
    <n v="0.81"/>
    <n v="0.74"/>
  </r>
  <r>
    <x v="7"/>
    <x v="1"/>
    <n v="20343"/>
    <n v="22500"/>
    <n v="714"/>
    <n v="250"/>
    <x v="2"/>
    <n v="0.85"/>
    <n v="0.82"/>
    <n v="0.73"/>
  </r>
  <r>
    <x v="7"/>
    <x v="2"/>
    <n v="20606"/>
    <n v="25000"/>
    <n v="714"/>
    <n v="242"/>
    <x v="2"/>
    <n v="0.88"/>
    <n v="0.84"/>
    <n v="0.75"/>
  </r>
  <r>
    <x v="7"/>
    <x v="3"/>
    <n v="18738"/>
    <n v="25000"/>
    <n v="714"/>
    <n v="242"/>
    <x v="2"/>
    <n v="0.81"/>
    <n v="0.92"/>
    <n v="0.91"/>
  </r>
  <r>
    <x v="7"/>
    <x v="4"/>
    <n v="21783"/>
    <n v="25000"/>
    <n v="714"/>
    <n v="242"/>
    <x v="2"/>
    <n v="0.84"/>
    <n v="0.73"/>
    <n v="0.99"/>
  </r>
  <r>
    <x v="7"/>
    <x v="5"/>
    <n v="19461"/>
    <n v="25000"/>
    <n v="714"/>
    <n v="240"/>
    <x v="2"/>
    <n v="0.93"/>
    <n v="0.79"/>
    <n v="0.72"/>
  </r>
  <r>
    <x v="7"/>
    <x v="6"/>
    <n v="23192"/>
    <n v="25000"/>
    <n v="714"/>
    <n v="242"/>
    <x v="2"/>
    <n v="0.84"/>
    <n v="0.79"/>
    <n v="0.8"/>
  </r>
  <r>
    <x v="8"/>
    <x v="0"/>
    <n v="28261"/>
    <n v="22500"/>
    <n v="286"/>
    <n v="285"/>
    <x v="2"/>
    <n v="0.85"/>
    <n v="0.91"/>
    <n v="0.84"/>
  </r>
  <r>
    <x v="8"/>
    <x v="1"/>
    <n v="18213"/>
    <n v="21500"/>
    <n v="286"/>
    <n v="275"/>
    <x v="2"/>
    <n v="0.86"/>
    <n v="0.75"/>
    <n v="0.96"/>
  </r>
  <r>
    <x v="8"/>
    <x v="2"/>
    <n v="27007"/>
    <n v="24000"/>
    <n v="286"/>
    <n v="285"/>
    <x v="2"/>
    <n v="0.96"/>
    <n v="0.77"/>
    <n v="0.92"/>
  </r>
  <r>
    <x v="8"/>
    <x v="3"/>
    <n v="18373"/>
    <n v="24500"/>
    <n v="286"/>
    <n v="290"/>
    <x v="2"/>
    <n v="0.99"/>
    <n v="0.97"/>
    <n v="0.73"/>
  </r>
  <r>
    <x v="8"/>
    <x v="4"/>
    <n v="29438"/>
    <n v="24500"/>
    <n v="286"/>
    <n v="310"/>
    <x v="2"/>
    <n v="0.77"/>
    <n v="0.72"/>
    <n v="0.85"/>
  </r>
  <r>
    <x v="8"/>
    <x v="5"/>
    <n v="19420"/>
    <n v="24500"/>
    <n v="286"/>
    <n v="270"/>
    <x v="2"/>
    <n v="0.77"/>
    <n v="0.96"/>
    <n v="0.78"/>
  </r>
  <r>
    <x v="8"/>
    <x v="6"/>
    <n v="21251"/>
    <n v="24500"/>
    <n v="286"/>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um of sale/profit/cust"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3:C4"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3" showAll="0"/>
    <pivotField dataField="1" showAll="0"/>
    <pivotField showAll="0"/>
    <pivotField dataField="1" showAll="0"/>
    <pivotField showAll="0">
      <items count="4">
        <item x="0"/>
        <item x="1"/>
        <item x="2"/>
        <item t="default"/>
      </items>
    </pivotField>
    <pivotField numFmtId="9" showAll="0"/>
    <pivotField numFmtId="9" showAll="0"/>
    <pivotField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Sales" fld="2" baseField="0" baseItem="0" numFmtId="164"/>
    <dataField name="Sum of Profit" fld="3" baseField="0" baseItem="0"/>
    <dataField name="Sum of Customers" fld="5" baseField="0" baseItem="0" numFmtId="165"/>
  </dataFields>
  <formats count="2">
    <format dxfId="87">
      <pivotArea outline="0" collapsedLevelsAreSubtotals="1" fieldPosition="0"/>
    </format>
    <format dxfId="8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average compl rate"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52:C53"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dataField="1" numFmtId="9"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Average of Sales Completion Rate" fld="7" subtotal="average" baseField="0" baseItem="0" numFmtId="9"/>
    <dataField name="Average of Profit Completion Rate" fld="8" subtotal="average" baseField="0" baseItem="0"/>
    <dataField name="Average of Customer Completion Rate" fld="9" subtotal="average" baseField="0" baseItem="0"/>
  </dataFields>
  <formats count="2">
    <format dxfId="89">
      <pivotArea outline="0" collapsedLevelsAreSubtotals="1" fieldPosition="0">
        <references count="1">
          <reference field="4294967294" count="1" selected="0">
            <x v="0"/>
          </reference>
        </references>
      </pivotArea>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E13E0E-C7EE-4DBD-B5A1-F1669B58CECC}" name="customer per region"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57:B65"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numFmtId="3" showAll="0"/>
    <pivotField showAll="0"/>
    <pivotField showAll="0"/>
    <pivotField dataField="1" showAll="0"/>
    <pivotField showAll="0">
      <items count="4">
        <item x="0"/>
        <item x="1"/>
        <item x="2"/>
        <item t="default"/>
      </items>
    </pivotField>
    <pivotField numFmtId="9" showAll="0"/>
    <pivotField numFmtId="9"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Sum of Customers" fld="5" baseField="0" baseItem="0" numFmtId="165"/>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B3FB32-73DE-4689-AE96-4D362E0EA901}" name="cust per month"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34:B44"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3" showAll="0"/>
    <pivotField showAll="0"/>
    <pivotField showAll="0"/>
    <pivotField dataField="1" showAll="0"/>
    <pivotField showAll="0">
      <items count="4">
        <item x="0"/>
        <item x="1"/>
        <item x="2"/>
        <item t="default"/>
      </items>
    </pivotField>
    <pivotField numFmtId="9" showAll="0"/>
    <pivotField numFmtId="9"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0">
    <i>
      <x v="1"/>
    </i>
    <i>
      <x v="2"/>
    </i>
    <i>
      <x v="3"/>
    </i>
    <i>
      <x v="4"/>
    </i>
    <i>
      <x v="5"/>
    </i>
    <i>
      <x v="6"/>
    </i>
    <i>
      <x v="7"/>
    </i>
    <i>
      <x v="8"/>
    </i>
    <i>
      <x v="9"/>
    </i>
    <i t="grand">
      <x/>
    </i>
  </rowItems>
  <colItems count="1">
    <i/>
  </colItems>
  <dataFields count="1">
    <dataField name="Sum of Customers" fld="5" baseField="0" baseItem="0"/>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rofit/sales per region"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22:C30" firstHeaderRow="0"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dataField="1" numFmtId="3" showAll="0"/>
    <pivotField dataField="1" showAll="0"/>
    <pivotField showAll="0"/>
    <pivotField showAll="0"/>
    <pivotField showAll="0">
      <items count="4">
        <item x="0"/>
        <item x="1"/>
        <item x="2"/>
        <item t="default"/>
      </items>
    </pivotField>
    <pivotField numFmtId="9" showAll="0"/>
    <pivotField numFmtId="9" showAll="0"/>
    <pivotField numFmtId="9" showAll="0"/>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Profit" fld="3" baseField="0" baseItem="0"/>
    <dataField name="Sum of Sales" fld="2"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sales per month"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8:C18" firstHeaderRow="0"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3" showAll="0"/>
    <pivotField showAll="0"/>
    <pivotField dataField="1" showAll="0"/>
    <pivotField showAll="0"/>
    <pivotField showAll="0">
      <items count="4">
        <item x="0"/>
        <item x="1"/>
        <item x="2"/>
        <item t="default"/>
      </items>
    </pivotField>
    <pivotField numFmtId="9" showAll="0"/>
    <pivotField numFmtId="9" showAll="0"/>
    <pivotField numFmtId="9" showAll="0"/>
    <pivotField axis="axisRow" showAll="0">
      <items count="15">
        <item x="0"/>
        <item x="1"/>
        <item x="2"/>
        <item x="3"/>
        <item x="4"/>
        <item x="5"/>
        <item x="6"/>
        <item x="7"/>
        <item x="8"/>
        <item x="9"/>
        <item x="10"/>
        <item x="11"/>
        <item x="12"/>
        <item x="13"/>
        <item t="default"/>
      </items>
    </pivotField>
  </pivotFields>
  <rowFields count="1">
    <field x="1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Target Sales" fld="4" baseField="0" baseItem="0"/>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402D54-C05D-4425-9219-EC26D8176098}" sourceName="Region">
  <pivotTables>
    <pivotTable tabId="3" name="sum of sale/profit/cust"/>
    <pivotTable tabId="3" name="average compl rate"/>
    <pivotTable tabId="3" name="cust per month"/>
    <pivotTable tabId="3" name="sales per month"/>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5E09C23-D83D-4B38-ACE9-C550495E6150}" sourceName="Months">
  <pivotTables>
    <pivotTable tabId="3" name="sum of sale/profit/cust"/>
    <pivotTable tabId="3" name="average compl rate"/>
    <pivotTable tabId="3" name="customer per region"/>
    <pivotTable tabId="3" name="profit/sales per region"/>
  </pivotTables>
  <data>
    <tabular pivotCacheId="1">
      <items count="14">
        <i x="1" s="1"/>
        <i x="2" s="1"/>
        <i x="3" s="1"/>
        <i x="4" s="1"/>
        <i x="5" s="1"/>
        <i x="6" s="1"/>
        <i x="7" s="1"/>
        <i x="8" s="1"/>
        <i x="9" s="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3DD32839-9FEF-407B-AD48-B9083A03967E}" sourceName="Quarter">
  <pivotTables>
    <pivotTable tabId="3" name="sum of sale/profit/cust"/>
    <pivotTable tabId="3" name="average compl rate"/>
    <pivotTable tabId="3" name="cust per month"/>
    <pivotTable tabId="3" name="customer per region"/>
    <pivotTable tabId="3" name="profit/sales per region"/>
    <pivotTable tabId="3" name="sales per month"/>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585C340-2985-4519-AB70-3F5C345FD75E}" cache="Slicer_Region" caption="Region" style="myslicer" rowHeight="237744"/>
  <slicer name="Months" xr10:uid="{34A8AD7D-ABDA-4E28-B70E-775A951D717A}" cache="Slicer_Months" caption="Months" style="myslicer" rowHeight="219456"/>
  <slicer name="Quarter" xr10:uid="{D1689606-5238-4A37-A801-73FDA522190A}" cache="Slicer_Quarter" caption="Quarter" style="my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64" totalsRowShown="0" headerRowDxfId="85" dataDxfId="84">
  <autoFilter ref="A1:J64" xr:uid="{00000000-0009-0000-0100-000001000000}"/>
  <tableColumns count="10">
    <tableColumn id="1" xr3:uid="{00000000-0010-0000-0000-000001000000}" name="Month" dataDxfId="83"/>
    <tableColumn id="2" xr3:uid="{00000000-0010-0000-0000-000002000000}" name="Region" dataDxfId="82"/>
    <tableColumn id="3" xr3:uid="{00000000-0010-0000-0000-000003000000}" name="Sales" dataDxfId="81"/>
    <tableColumn id="4" xr3:uid="{00000000-0010-0000-0000-000004000000}" name="Profit" dataDxfId="80"/>
    <tableColumn id="5" xr3:uid="{00000000-0010-0000-0000-000005000000}" name="Target Sales" dataDxfId="79"/>
    <tableColumn id="6" xr3:uid="{00000000-0010-0000-0000-000006000000}" name="Customers" dataDxfId="78"/>
    <tableColumn id="7" xr3:uid="{00000000-0010-0000-0000-000007000000}" name="Quarter" dataDxfId="77"/>
    <tableColumn id="8" xr3:uid="{00000000-0010-0000-0000-000008000000}" name="Sales Completion Rate" dataDxfId="76"/>
    <tableColumn id="9" xr3:uid="{00000000-0010-0000-0000-000009000000}" name="Profit Completion Rate" dataDxfId="75"/>
    <tableColumn id="10" xr3:uid="{00000000-0010-0000-0000-00000A000000}" name="Customer Completion Rate" dataDxfId="7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65"/>
  <sheetViews>
    <sheetView topLeftCell="A25" zoomScale="85" zoomScaleNormal="85" workbookViewId="0">
      <selection activeCell="C16" sqref="C16"/>
    </sheetView>
  </sheetViews>
  <sheetFormatPr defaultRowHeight="14.4" x14ac:dyDescent="0.3"/>
  <cols>
    <col min="1" max="1" width="13.44140625" bestFit="1" customWidth="1"/>
    <col min="2" max="2" width="12.88671875" bestFit="1" customWidth="1"/>
    <col min="3" max="3" width="18.6640625" bestFit="1" customWidth="1"/>
    <col min="5" max="5" width="20.109375" customWidth="1"/>
    <col min="6" max="6" width="12.5546875" bestFit="1" customWidth="1"/>
    <col min="7" max="7" width="17.33203125" bestFit="1" customWidth="1"/>
    <col min="13" max="13" width="13.88671875" bestFit="1" customWidth="1"/>
    <col min="14" max="14" width="12.6640625" bestFit="1" customWidth="1"/>
  </cols>
  <sheetData>
    <row r="2" spans="1:14" x14ac:dyDescent="0.3">
      <c r="A2" s="19" t="s">
        <v>25</v>
      </c>
      <c r="B2" s="19"/>
      <c r="C2" s="19"/>
    </row>
    <row r="3" spans="1:14" x14ac:dyDescent="0.3">
      <c r="A3" t="s">
        <v>20</v>
      </c>
      <c r="B3" t="s">
        <v>21</v>
      </c>
      <c r="C3" t="s">
        <v>22</v>
      </c>
      <c r="E3" t="str">
        <f t="shared" ref="E3:G3" si="0">A3</f>
        <v>Sum of Sales</v>
      </c>
      <c r="F3" t="str">
        <f t="shared" si="0"/>
        <v>Sum of Profit</v>
      </c>
      <c r="G3" t="str">
        <f t="shared" si="0"/>
        <v>Sum of Customers</v>
      </c>
    </row>
    <row r="4" spans="1:14" x14ac:dyDescent="0.3">
      <c r="A4" s="15">
        <v>1079382</v>
      </c>
      <c r="B4" s="15">
        <v>891111</v>
      </c>
      <c r="C4" s="16">
        <v>9360</v>
      </c>
      <c r="E4" s="21">
        <f>GETPIVOTDATA("Sum of Sales",$A$3)</f>
        <v>1079382</v>
      </c>
      <c r="F4" s="21">
        <f>GETPIVOTDATA("Sum of Profit",$A$3)</f>
        <v>891111</v>
      </c>
      <c r="G4" s="23">
        <f>GETPIVOTDATA("Sum of Customers",$A$3)</f>
        <v>9360</v>
      </c>
    </row>
    <row r="5" spans="1:14" x14ac:dyDescent="0.3">
      <c r="A5" s="15"/>
      <c r="B5" s="15"/>
      <c r="C5" s="16"/>
    </row>
    <row r="6" spans="1:14" x14ac:dyDescent="0.3">
      <c r="A6" s="15"/>
      <c r="B6" s="15"/>
      <c r="C6" s="16"/>
    </row>
    <row r="7" spans="1:14" x14ac:dyDescent="0.3">
      <c r="A7" s="19" t="s">
        <v>26</v>
      </c>
      <c r="B7" s="19"/>
      <c r="C7" s="19"/>
    </row>
    <row r="8" spans="1:14" x14ac:dyDescent="0.3">
      <c r="A8" s="17" t="s">
        <v>23</v>
      </c>
      <c r="B8" t="s">
        <v>20</v>
      </c>
      <c r="C8" t="s">
        <v>33</v>
      </c>
      <c r="E8" s="22" t="str">
        <f t="shared" ref="E8" si="1">A8</f>
        <v>Row Labels</v>
      </c>
      <c r="F8" s="22" t="str">
        <f t="shared" ref="F8" si="2">B8</f>
        <v>Sum of Sales</v>
      </c>
      <c r="G8" s="22" t="str">
        <f t="shared" ref="G8" si="3">C8</f>
        <v>Sum of Target Sales</v>
      </c>
      <c r="L8" t="str">
        <f t="shared" ref="L8" si="4">A8</f>
        <v>Row Labels</v>
      </c>
      <c r="M8" t="str">
        <f t="shared" ref="M8" si="5">B8</f>
        <v>Sum of Sales</v>
      </c>
      <c r="N8" t="str">
        <f t="shared" ref="N8" si="6">C8</f>
        <v>Sum of Target Sales</v>
      </c>
    </row>
    <row r="9" spans="1:14" x14ac:dyDescent="0.3">
      <c r="A9" s="18" t="s">
        <v>34</v>
      </c>
      <c r="B9" s="15">
        <v>30000</v>
      </c>
      <c r="C9" s="15">
        <v>19999</v>
      </c>
      <c r="E9" s="26" t="s">
        <v>34</v>
      </c>
      <c r="F9" s="23">
        <f>GETPIVOTDATA("Sum of Sales",$A$8,"Months",E9)</f>
        <v>30000</v>
      </c>
      <c r="G9" s="23">
        <f>GETPIVOTDATA("Sum of Target Sales",$A$8,"Months",E9)</f>
        <v>19999</v>
      </c>
      <c r="L9" t="s">
        <v>34</v>
      </c>
      <c r="M9" s="23">
        <f>GETPIVOTDATA("Sum of Sales",$A$8,"Months",L9)</f>
        <v>30000</v>
      </c>
      <c r="N9" s="23">
        <f>_xlfn.XLOOKUP(L9,$A$9:$A$17,$C$9:$C$17,0)</f>
        <v>19999</v>
      </c>
    </row>
    <row r="10" spans="1:14" x14ac:dyDescent="0.3">
      <c r="A10" s="18" t="s">
        <v>35</v>
      </c>
      <c r="B10" s="15">
        <v>45000</v>
      </c>
      <c r="C10" s="15">
        <v>10003</v>
      </c>
      <c r="E10" s="26" t="s">
        <v>35</v>
      </c>
      <c r="F10" s="23">
        <f t="shared" ref="F10:F17" si="7">GETPIVOTDATA("Sum of Sales",$A$8,"Months",E10)</f>
        <v>45000</v>
      </c>
      <c r="G10" s="23">
        <f t="shared" ref="G10:G17" si="8">GETPIVOTDATA("Sum of Target Sales",$A$8,"Months",E10)</f>
        <v>10003</v>
      </c>
      <c r="L10" t="s">
        <v>35</v>
      </c>
      <c r="M10" s="23">
        <f t="shared" ref="M10:M17" si="9">GETPIVOTDATA("Sum of Sales",$A$8,"Months",L10)</f>
        <v>45000</v>
      </c>
      <c r="N10" s="23">
        <f t="shared" ref="N10:N17" si="10">_xlfn.XLOOKUP(L10,$A$9:$A$17,$C$9:$C$17,0)</f>
        <v>10003</v>
      </c>
    </row>
    <row r="11" spans="1:14" x14ac:dyDescent="0.3">
      <c r="A11" s="18" t="s">
        <v>36</v>
      </c>
      <c r="B11" s="15">
        <v>73775</v>
      </c>
      <c r="C11" s="15">
        <v>10003</v>
      </c>
      <c r="E11" s="26" t="s">
        <v>36</v>
      </c>
      <c r="F11" s="23">
        <f t="shared" si="7"/>
        <v>73775</v>
      </c>
      <c r="G11" s="23">
        <f t="shared" si="8"/>
        <v>10003</v>
      </c>
      <c r="L11" t="s">
        <v>36</v>
      </c>
      <c r="M11" s="23">
        <f t="shared" si="9"/>
        <v>73775</v>
      </c>
      <c r="N11" s="23">
        <f t="shared" si="10"/>
        <v>10003</v>
      </c>
    </row>
    <row r="12" spans="1:14" x14ac:dyDescent="0.3">
      <c r="A12" s="18" t="s">
        <v>37</v>
      </c>
      <c r="B12" s="15">
        <v>121675</v>
      </c>
      <c r="C12" s="15">
        <v>39998</v>
      </c>
      <c r="E12" s="26" t="s">
        <v>37</v>
      </c>
      <c r="F12" s="23">
        <f t="shared" si="7"/>
        <v>121675</v>
      </c>
      <c r="G12" s="23">
        <f t="shared" si="8"/>
        <v>39998</v>
      </c>
      <c r="L12" t="s">
        <v>37</v>
      </c>
      <c r="M12" s="23">
        <f t="shared" si="9"/>
        <v>121675</v>
      </c>
      <c r="N12" s="23">
        <f t="shared" si="10"/>
        <v>39998</v>
      </c>
    </row>
    <row r="13" spans="1:14" x14ac:dyDescent="0.3">
      <c r="A13" s="18" t="s">
        <v>38</v>
      </c>
      <c r="B13" s="15">
        <v>180789</v>
      </c>
      <c r="C13" s="15">
        <v>19999</v>
      </c>
      <c r="E13" s="26" t="s">
        <v>38</v>
      </c>
      <c r="F13" s="23">
        <f t="shared" si="7"/>
        <v>180789</v>
      </c>
      <c r="G13" s="23">
        <f t="shared" si="8"/>
        <v>19999</v>
      </c>
      <c r="L13" t="s">
        <v>38</v>
      </c>
      <c r="M13" s="23">
        <f t="shared" si="9"/>
        <v>180789</v>
      </c>
      <c r="N13" s="23">
        <f t="shared" si="10"/>
        <v>19999</v>
      </c>
    </row>
    <row r="14" spans="1:14" x14ac:dyDescent="0.3">
      <c r="A14" s="18" t="s">
        <v>39</v>
      </c>
      <c r="B14" s="15">
        <v>171738</v>
      </c>
      <c r="C14" s="15">
        <v>5999</v>
      </c>
      <c r="E14" s="26" t="s">
        <v>39</v>
      </c>
      <c r="F14" s="23">
        <f t="shared" si="7"/>
        <v>171738</v>
      </c>
      <c r="G14" s="23">
        <f t="shared" si="8"/>
        <v>5999</v>
      </c>
      <c r="L14" t="s">
        <v>39</v>
      </c>
      <c r="M14" s="23">
        <f t="shared" si="9"/>
        <v>171738</v>
      </c>
      <c r="N14" s="23">
        <f t="shared" si="10"/>
        <v>5999</v>
      </c>
    </row>
    <row r="15" spans="1:14" x14ac:dyDescent="0.3">
      <c r="A15" s="18" t="s">
        <v>40</v>
      </c>
      <c r="B15" s="15">
        <v>150412</v>
      </c>
      <c r="C15" s="15">
        <v>4998</v>
      </c>
      <c r="E15" s="26" t="s">
        <v>40</v>
      </c>
      <c r="F15" s="23">
        <f t="shared" si="7"/>
        <v>150412</v>
      </c>
      <c r="G15" s="23">
        <f t="shared" si="8"/>
        <v>4998</v>
      </c>
      <c r="L15" t="s">
        <v>40</v>
      </c>
      <c r="M15" s="23">
        <f t="shared" si="9"/>
        <v>150412</v>
      </c>
      <c r="N15" s="23">
        <f t="shared" si="10"/>
        <v>4998</v>
      </c>
    </row>
    <row r="16" spans="1:14" x14ac:dyDescent="0.3">
      <c r="A16" s="18" t="s">
        <v>41</v>
      </c>
      <c r="B16" s="15">
        <v>144030</v>
      </c>
      <c r="C16" s="15">
        <v>4998</v>
      </c>
      <c r="E16" s="26" t="s">
        <v>41</v>
      </c>
      <c r="F16" s="23">
        <f t="shared" si="7"/>
        <v>144030</v>
      </c>
      <c r="G16" s="23">
        <f t="shared" si="8"/>
        <v>4998</v>
      </c>
      <c r="L16" t="s">
        <v>41</v>
      </c>
      <c r="M16" s="23">
        <f t="shared" si="9"/>
        <v>144030</v>
      </c>
      <c r="N16" s="23">
        <f t="shared" si="10"/>
        <v>4998</v>
      </c>
    </row>
    <row r="17" spans="1:14" x14ac:dyDescent="0.3">
      <c r="A17" s="18" t="s">
        <v>42</v>
      </c>
      <c r="B17" s="15">
        <v>161963</v>
      </c>
      <c r="C17" s="15">
        <v>2002</v>
      </c>
      <c r="E17" s="26" t="s">
        <v>42</v>
      </c>
      <c r="F17" s="23">
        <f t="shared" si="7"/>
        <v>161963</v>
      </c>
      <c r="G17" s="23">
        <f t="shared" si="8"/>
        <v>2002</v>
      </c>
      <c r="L17" t="s">
        <v>42</v>
      </c>
      <c r="M17" s="23">
        <f t="shared" si="9"/>
        <v>161963</v>
      </c>
      <c r="N17" s="23">
        <f t="shared" si="10"/>
        <v>2002</v>
      </c>
    </row>
    <row r="18" spans="1:14" x14ac:dyDescent="0.3">
      <c r="A18" s="18" t="s">
        <v>24</v>
      </c>
      <c r="B18" s="15">
        <v>1079382</v>
      </c>
      <c r="C18" s="15">
        <v>117999</v>
      </c>
      <c r="E18" s="22" t="str">
        <f t="shared" ref="E18:G18" si="11">A18</f>
        <v>Grand Total</v>
      </c>
      <c r="F18" s="23">
        <f t="shared" si="11"/>
        <v>1079382</v>
      </c>
      <c r="G18" s="23">
        <f t="shared" si="11"/>
        <v>117999</v>
      </c>
    </row>
    <row r="21" spans="1:14" x14ac:dyDescent="0.3">
      <c r="A21" s="19" t="s">
        <v>27</v>
      </c>
      <c r="B21" s="19"/>
      <c r="C21" s="19"/>
    </row>
    <row r="22" spans="1:14" x14ac:dyDescent="0.3">
      <c r="A22" s="17" t="s">
        <v>23</v>
      </c>
      <c r="B22" t="s">
        <v>21</v>
      </c>
      <c r="C22" t="s">
        <v>20</v>
      </c>
      <c r="E22" t="str">
        <f t="shared" ref="E22:E30" si="12">A22</f>
        <v>Row Labels</v>
      </c>
      <c r="F22" t="str">
        <f t="shared" ref="F22:F30" si="13">B22</f>
        <v>Sum of Profit</v>
      </c>
      <c r="G22" t="str">
        <f t="shared" ref="G22:G30" si="14">C22</f>
        <v>Sum of Sales</v>
      </c>
    </row>
    <row r="23" spans="1:14" x14ac:dyDescent="0.3">
      <c r="A23" s="18" t="s">
        <v>10</v>
      </c>
      <c r="B23" s="21">
        <v>126081</v>
      </c>
      <c r="C23" s="21">
        <v>164306</v>
      </c>
      <c r="E23" t="str">
        <f t="shared" si="12"/>
        <v>Argentina</v>
      </c>
      <c r="F23" s="23">
        <f t="shared" si="13"/>
        <v>126081</v>
      </c>
      <c r="G23" s="23">
        <f t="shared" si="14"/>
        <v>164306</v>
      </c>
    </row>
    <row r="24" spans="1:14" x14ac:dyDescent="0.3">
      <c r="A24" s="18" t="s">
        <v>12</v>
      </c>
      <c r="B24" s="21">
        <v>129875</v>
      </c>
      <c r="C24" s="21">
        <v>177525</v>
      </c>
      <c r="E24" t="str">
        <f t="shared" si="12"/>
        <v>Brazil</v>
      </c>
      <c r="F24" s="23">
        <f t="shared" si="13"/>
        <v>129875</v>
      </c>
      <c r="G24" s="23">
        <f t="shared" si="14"/>
        <v>177525</v>
      </c>
    </row>
    <row r="25" spans="1:14" x14ac:dyDescent="0.3">
      <c r="A25" s="18" t="s">
        <v>13</v>
      </c>
      <c r="B25" s="21">
        <v>126793</v>
      </c>
      <c r="C25" s="21">
        <v>185121</v>
      </c>
      <c r="E25" t="str">
        <f t="shared" si="12"/>
        <v>Chicaco</v>
      </c>
      <c r="F25" s="23">
        <f t="shared" si="13"/>
        <v>126793</v>
      </c>
      <c r="G25" s="23">
        <f t="shared" si="14"/>
        <v>185121</v>
      </c>
    </row>
    <row r="26" spans="1:14" x14ac:dyDescent="0.3">
      <c r="A26" s="18" t="s">
        <v>14</v>
      </c>
      <c r="B26" s="21">
        <v>128833</v>
      </c>
      <c r="C26" s="21">
        <v>138654</v>
      </c>
      <c r="E26" t="str">
        <f t="shared" si="12"/>
        <v>Chile</v>
      </c>
      <c r="F26" s="23">
        <f t="shared" si="13"/>
        <v>128833</v>
      </c>
      <c r="G26" s="23">
        <f t="shared" si="14"/>
        <v>138654</v>
      </c>
    </row>
    <row r="27" spans="1:14" x14ac:dyDescent="0.3">
      <c r="A27" s="18" t="s">
        <v>15</v>
      </c>
      <c r="B27" s="21">
        <v>125980</v>
      </c>
      <c r="C27" s="21">
        <v>142393</v>
      </c>
      <c r="E27" t="str">
        <f t="shared" si="12"/>
        <v>Columbia</v>
      </c>
      <c r="F27" s="23">
        <f t="shared" si="13"/>
        <v>125980</v>
      </c>
      <c r="G27" s="23">
        <f t="shared" si="14"/>
        <v>142393</v>
      </c>
    </row>
    <row r="28" spans="1:14" x14ac:dyDescent="0.3">
      <c r="A28" s="18" t="s">
        <v>16</v>
      </c>
      <c r="B28" s="21">
        <v>126209</v>
      </c>
      <c r="C28" s="21">
        <v>121064</v>
      </c>
      <c r="E28" t="str">
        <f t="shared" si="12"/>
        <v>Los Angeles</v>
      </c>
      <c r="F28" s="23">
        <f t="shared" si="13"/>
        <v>126209</v>
      </c>
      <c r="G28" s="23">
        <f t="shared" si="14"/>
        <v>121064</v>
      </c>
    </row>
    <row r="29" spans="1:14" x14ac:dyDescent="0.3">
      <c r="A29" s="18" t="s">
        <v>17</v>
      </c>
      <c r="B29" s="21">
        <v>127340</v>
      </c>
      <c r="C29" s="21">
        <v>150319</v>
      </c>
      <c r="E29" t="str">
        <f t="shared" si="12"/>
        <v>Peru</v>
      </c>
      <c r="F29" s="23">
        <f t="shared" si="13"/>
        <v>127340</v>
      </c>
      <c r="G29" s="23">
        <f t="shared" si="14"/>
        <v>150319</v>
      </c>
    </row>
    <row r="30" spans="1:14" x14ac:dyDescent="0.3">
      <c r="A30" s="18" t="s">
        <v>24</v>
      </c>
      <c r="B30" s="21">
        <v>891111</v>
      </c>
      <c r="C30" s="21">
        <v>1079382</v>
      </c>
      <c r="E30" t="str">
        <f t="shared" si="12"/>
        <v>Grand Total</v>
      </c>
      <c r="F30" s="23">
        <f t="shared" si="13"/>
        <v>891111</v>
      </c>
      <c r="G30" s="23">
        <f t="shared" si="14"/>
        <v>1079382</v>
      </c>
    </row>
    <row r="31" spans="1:14" x14ac:dyDescent="0.3">
      <c r="A31" s="18"/>
      <c r="B31" s="15"/>
      <c r="C31" s="15"/>
    </row>
    <row r="32" spans="1:14" x14ac:dyDescent="0.3">
      <c r="A32" s="18"/>
      <c r="B32" s="15"/>
      <c r="C32" s="15"/>
    </row>
    <row r="33" spans="1:6" ht="18" customHeight="1" x14ac:dyDescent="0.3">
      <c r="A33" s="20" t="s">
        <v>28</v>
      </c>
      <c r="B33" s="19"/>
      <c r="C33" s="19"/>
    </row>
    <row r="34" spans="1:6" x14ac:dyDescent="0.3">
      <c r="A34" s="17" t="s">
        <v>23</v>
      </c>
      <c r="B34" t="s">
        <v>22</v>
      </c>
      <c r="E34" t="str">
        <f t="shared" ref="E34:E44" si="15">A34</f>
        <v>Row Labels</v>
      </c>
      <c r="F34" t="str">
        <f t="shared" ref="F34" si="16">B34</f>
        <v>Sum of Customers</v>
      </c>
    </row>
    <row r="35" spans="1:6" x14ac:dyDescent="0.3">
      <c r="A35" s="18" t="s">
        <v>34</v>
      </c>
      <c r="B35" s="21">
        <v>300</v>
      </c>
      <c r="E35" t="s">
        <v>34</v>
      </c>
      <c r="F35" s="23">
        <f>_xlfn.XLOOKUP(E35,$A$35:$A$43,$B$35:$B$43,NA())</f>
        <v>300</v>
      </c>
    </row>
    <row r="36" spans="1:6" x14ac:dyDescent="0.3">
      <c r="A36" s="18" t="s">
        <v>35</v>
      </c>
      <c r="B36" s="21">
        <v>310</v>
      </c>
      <c r="E36" t="s">
        <v>35</v>
      </c>
      <c r="F36" s="23">
        <f t="shared" ref="F36:F43" si="17">_xlfn.XLOOKUP(E36,$A$35:$A$43,$B$35:$B$43,NA())</f>
        <v>310</v>
      </c>
    </row>
    <row r="37" spans="1:6" x14ac:dyDescent="0.3">
      <c r="A37" s="18" t="s">
        <v>36</v>
      </c>
      <c r="B37" s="21">
        <v>300</v>
      </c>
      <c r="E37" t="s">
        <v>36</v>
      </c>
      <c r="F37" s="23">
        <f t="shared" si="17"/>
        <v>300</v>
      </c>
    </row>
    <row r="38" spans="1:6" x14ac:dyDescent="0.3">
      <c r="A38" s="18" t="s">
        <v>37</v>
      </c>
      <c r="B38" s="21">
        <v>700</v>
      </c>
      <c r="E38" t="s">
        <v>37</v>
      </c>
      <c r="F38" s="23">
        <f t="shared" si="17"/>
        <v>700</v>
      </c>
    </row>
    <row r="39" spans="1:6" x14ac:dyDescent="0.3">
      <c r="A39" s="18" t="s">
        <v>38</v>
      </c>
      <c r="B39" s="21">
        <v>650</v>
      </c>
      <c r="E39" t="s">
        <v>38</v>
      </c>
      <c r="F39" s="23">
        <f t="shared" si="17"/>
        <v>650</v>
      </c>
    </row>
    <row r="40" spans="1:6" x14ac:dyDescent="0.3">
      <c r="A40" s="18" t="s">
        <v>39</v>
      </c>
      <c r="B40" s="21">
        <v>1600</v>
      </c>
      <c r="E40" t="s">
        <v>39</v>
      </c>
      <c r="F40" s="23">
        <f t="shared" si="17"/>
        <v>1600</v>
      </c>
    </row>
    <row r="41" spans="1:6" x14ac:dyDescent="0.3">
      <c r="A41" s="18" t="s">
        <v>40</v>
      </c>
      <c r="B41" s="21">
        <v>1800</v>
      </c>
      <c r="E41" t="s">
        <v>40</v>
      </c>
      <c r="F41" s="23">
        <f t="shared" si="17"/>
        <v>1800</v>
      </c>
    </row>
    <row r="42" spans="1:6" x14ac:dyDescent="0.3">
      <c r="A42" s="18" t="s">
        <v>41</v>
      </c>
      <c r="B42" s="21">
        <v>1700</v>
      </c>
      <c r="E42" t="s">
        <v>41</v>
      </c>
      <c r="F42" s="23">
        <f t="shared" si="17"/>
        <v>1700</v>
      </c>
    </row>
    <row r="43" spans="1:6" x14ac:dyDescent="0.3">
      <c r="A43" s="18" t="s">
        <v>42</v>
      </c>
      <c r="B43" s="21">
        <v>2000</v>
      </c>
      <c r="E43" t="s">
        <v>42</v>
      </c>
      <c r="F43" s="23">
        <f t="shared" si="17"/>
        <v>2000</v>
      </c>
    </row>
    <row r="44" spans="1:6" x14ac:dyDescent="0.3">
      <c r="A44" s="18" t="s">
        <v>24</v>
      </c>
      <c r="B44" s="21">
        <v>9360</v>
      </c>
      <c r="E44" t="str">
        <f t="shared" si="15"/>
        <v>Grand Total</v>
      </c>
      <c r="F44">
        <f>SUM(F35:F43)</f>
        <v>9360</v>
      </c>
    </row>
    <row r="51" spans="1:9" x14ac:dyDescent="0.3">
      <c r="A51" s="19" t="s">
        <v>32</v>
      </c>
      <c r="B51" s="19"/>
      <c r="C51" s="19"/>
    </row>
    <row r="52" spans="1:9" ht="28.8" x14ac:dyDescent="0.3">
      <c r="A52" t="s">
        <v>29</v>
      </c>
      <c r="B52" t="s">
        <v>30</v>
      </c>
      <c r="C52" t="s">
        <v>31</v>
      </c>
      <c r="E52" s="25" t="str">
        <f>A52</f>
        <v>Average of Sales Completion Rate</v>
      </c>
      <c r="F52" s="1">
        <f>GETPIVOTDATA("Average of Sales Completion Rate",$A$52)</f>
        <v>0.85555555555555574</v>
      </c>
      <c r="G52" s="24">
        <f>1-F52</f>
        <v>0.14444444444444426</v>
      </c>
      <c r="H52" s="24"/>
      <c r="I52" s="24"/>
    </row>
    <row r="53" spans="1:9" ht="28.8" x14ac:dyDescent="0.3">
      <c r="A53" s="1">
        <v>0.85555555555555574</v>
      </c>
      <c r="B53" s="1">
        <v>0.85492063492063519</v>
      </c>
      <c r="C53" s="1">
        <v>0.8447619047619046</v>
      </c>
      <c r="E53" s="25" t="str">
        <f>B52</f>
        <v>Average of Profit Completion Rate</v>
      </c>
      <c r="F53" s="1">
        <f>GETPIVOTDATA("Average of Profit Completion Rate",$A$52)</f>
        <v>0.85492063492063519</v>
      </c>
      <c r="G53" s="24">
        <f t="shared" ref="G53:G54" si="18">1-F53</f>
        <v>0.14507936507936481</v>
      </c>
      <c r="H53" s="24"/>
      <c r="I53" s="24"/>
    </row>
    <row r="54" spans="1:9" ht="28.8" x14ac:dyDescent="0.3">
      <c r="E54" s="25" t="str">
        <f>C52</f>
        <v>Average of Customer Completion Rate</v>
      </c>
      <c r="F54" s="24">
        <f>GETPIVOTDATA("Average of Customer Completion Rate",$A$52)</f>
        <v>0.8447619047619046</v>
      </c>
      <c r="G54" s="24">
        <f t="shared" si="18"/>
        <v>0.1552380952380954</v>
      </c>
      <c r="H54" s="24"/>
      <c r="I54" s="24"/>
    </row>
    <row r="56" spans="1:9" x14ac:dyDescent="0.3">
      <c r="A56" s="19" t="s">
        <v>43</v>
      </c>
      <c r="B56" s="19"/>
      <c r="C56" s="19"/>
    </row>
    <row r="57" spans="1:9" x14ac:dyDescent="0.3">
      <c r="A57" s="17" t="s">
        <v>23</v>
      </c>
      <c r="B57" t="s">
        <v>22</v>
      </c>
      <c r="E57" t="str">
        <f t="shared" ref="E57:F64" si="19">A57</f>
        <v>Row Labels</v>
      </c>
      <c r="F57" t="str">
        <f t="shared" si="19"/>
        <v>Sum of Customers</v>
      </c>
    </row>
    <row r="58" spans="1:9" x14ac:dyDescent="0.3">
      <c r="A58" s="18" t="s">
        <v>10</v>
      </c>
      <c r="B58" s="16">
        <v>1410</v>
      </c>
      <c r="E58" t="str">
        <f t="shared" si="19"/>
        <v>Argentina</v>
      </c>
      <c r="F58">
        <f t="shared" si="19"/>
        <v>1410</v>
      </c>
    </row>
    <row r="59" spans="1:9" x14ac:dyDescent="0.3">
      <c r="A59" s="18" t="s">
        <v>12</v>
      </c>
      <c r="B59" s="16">
        <v>1268</v>
      </c>
      <c r="E59" t="str">
        <f t="shared" si="19"/>
        <v>Brazil</v>
      </c>
      <c r="F59">
        <f t="shared" si="19"/>
        <v>1268</v>
      </c>
    </row>
    <row r="60" spans="1:9" x14ac:dyDescent="0.3">
      <c r="A60" s="18" t="s">
        <v>13</v>
      </c>
      <c r="B60" s="16">
        <v>1288</v>
      </c>
      <c r="E60" t="str">
        <f t="shared" si="19"/>
        <v>Chicaco</v>
      </c>
      <c r="F60">
        <f t="shared" si="19"/>
        <v>1288</v>
      </c>
    </row>
    <row r="61" spans="1:9" x14ac:dyDescent="0.3">
      <c r="A61" s="18" t="s">
        <v>14</v>
      </c>
      <c r="B61" s="16">
        <v>1362</v>
      </c>
      <c r="E61" t="str">
        <f t="shared" si="19"/>
        <v>Chile</v>
      </c>
      <c r="F61">
        <f t="shared" si="19"/>
        <v>1362</v>
      </c>
    </row>
    <row r="62" spans="1:9" x14ac:dyDescent="0.3">
      <c r="A62" s="18" t="s">
        <v>15</v>
      </c>
      <c r="B62" s="16">
        <v>1473</v>
      </c>
      <c r="E62" t="str">
        <f t="shared" si="19"/>
        <v>Columbia</v>
      </c>
      <c r="F62">
        <f t="shared" si="19"/>
        <v>1473</v>
      </c>
    </row>
    <row r="63" spans="1:9" x14ac:dyDescent="0.3">
      <c r="A63" s="18" t="s">
        <v>16</v>
      </c>
      <c r="B63" s="16">
        <v>1270</v>
      </c>
      <c r="E63" t="str">
        <f t="shared" si="19"/>
        <v>Los Angeles</v>
      </c>
      <c r="F63">
        <f t="shared" si="19"/>
        <v>1270</v>
      </c>
    </row>
    <row r="64" spans="1:9" x14ac:dyDescent="0.3">
      <c r="A64" s="18" t="s">
        <v>17</v>
      </c>
      <c r="B64" s="16">
        <v>1289</v>
      </c>
      <c r="E64" t="str">
        <f t="shared" si="19"/>
        <v>Peru</v>
      </c>
      <c r="F64">
        <f t="shared" si="19"/>
        <v>1289</v>
      </c>
    </row>
    <row r="65" spans="1:2" x14ac:dyDescent="0.3">
      <c r="A65" s="18" t="s">
        <v>24</v>
      </c>
      <c r="B65" s="16">
        <v>9360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4" sqref="E24"/>
    </sheetView>
  </sheetViews>
  <sheetFormatPr defaultColWidth="50.109375" defaultRowHeight="14.4" x14ac:dyDescent="0.3"/>
  <cols>
    <col min="1" max="1" width="9.88671875" style="4" customWidth="1"/>
    <col min="2" max="2" width="12.109375" style="4" bestFit="1" customWidth="1"/>
    <col min="3" max="3" width="8" style="4" customWidth="1"/>
    <col min="4" max="4" width="8.6640625" style="4" customWidth="1"/>
    <col min="5" max="5" width="14.88671875" style="4" customWidth="1"/>
    <col min="6" max="6" width="13.33203125" style="4" customWidth="1"/>
    <col min="7" max="7" width="10.88671875" style="4" customWidth="1"/>
    <col min="8" max="8" width="24.88671875" style="4" customWidth="1"/>
    <col min="9" max="9" width="25.5546875" style="4" customWidth="1"/>
    <col min="10" max="10" width="29.33203125" style="4" customWidth="1"/>
    <col min="11" max="16384" width="50.109375" style="4"/>
  </cols>
  <sheetData>
    <row r="1" spans="1:26" ht="15.6" x14ac:dyDescent="0.3">
      <c r="A1" s="2" t="s">
        <v>0</v>
      </c>
      <c r="B1" s="2" t="s">
        <v>1</v>
      </c>
      <c r="C1" s="2"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spans="1:26" ht="15.6" x14ac:dyDescent="0.3">
      <c r="A2" s="5">
        <v>44927</v>
      </c>
      <c r="B2" s="6" t="s">
        <v>10</v>
      </c>
      <c r="C2" s="7">
        <v>5000</v>
      </c>
      <c r="D2" s="7">
        <v>2581</v>
      </c>
      <c r="E2" s="7">
        <v>2857</v>
      </c>
      <c r="F2" s="8">
        <v>80</v>
      </c>
      <c r="G2" s="6" t="s">
        <v>11</v>
      </c>
      <c r="H2" s="9">
        <v>0.89</v>
      </c>
      <c r="I2" s="9">
        <v>0.85</v>
      </c>
      <c r="J2" s="9">
        <v>0.72</v>
      </c>
      <c r="K2" s="3"/>
      <c r="L2" s="3"/>
      <c r="M2" s="3"/>
      <c r="N2" s="3"/>
      <c r="O2" s="3"/>
      <c r="P2" s="3"/>
      <c r="Q2" s="3"/>
      <c r="R2" s="3"/>
      <c r="S2" s="3"/>
      <c r="T2" s="3"/>
      <c r="U2" s="3"/>
      <c r="V2" s="3"/>
      <c r="W2" s="3"/>
      <c r="X2" s="3"/>
      <c r="Y2" s="3"/>
      <c r="Z2" s="3"/>
    </row>
    <row r="3" spans="1:26" ht="15.6" x14ac:dyDescent="0.3">
      <c r="A3" s="10">
        <v>44927</v>
      </c>
      <c r="B3" s="11" t="s">
        <v>12</v>
      </c>
      <c r="C3" s="12">
        <v>3500</v>
      </c>
      <c r="D3" s="12">
        <v>3944</v>
      </c>
      <c r="E3" s="12">
        <v>2857</v>
      </c>
      <c r="F3" s="13">
        <v>30</v>
      </c>
      <c r="G3" s="11" t="s">
        <v>11</v>
      </c>
      <c r="H3" s="14">
        <v>0.94</v>
      </c>
      <c r="I3" s="14">
        <v>0.95</v>
      </c>
      <c r="J3" s="14">
        <v>0.86</v>
      </c>
      <c r="K3" s="3"/>
      <c r="L3" s="3"/>
      <c r="M3" s="3"/>
      <c r="N3" s="3"/>
      <c r="O3" s="3"/>
      <c r="P3" s="3"/>
      <c r="Q3" s="3"/>
      <c r="R3" s="3"/>
      <c r="S3" s="3"/>
      <c r="T3" s="3"/>
      <c r="U3" s="3"/>
      <c r="V3" s="3"/>
      <c r="W3" s="3"/>
      <c r="X3" s="3"/>
      <c r="Y3" s="3"/>
      <c r="Z3" s="3"/>
    </row>
    <row r="4" spans="1:26" ht="15.6" x14ac:dyDescent="0.3">
      <c r="A4" s="5">
        <v>44927</v>
      </c>
      <c r="B4" s="6" t="s">
        <v>13</v>
      </c>
      <c r="C4" s="7">
        <v>1500</v>
      </c>
      <c r="D4" s="8">
        <v>3293</v>
      </c>
      <c r="E4" s="7">
        <v>2857</v>
      </c>
      <c r="F4" s="8">
        <v>15</v>
      </c>
      <c r="G4" s="6" t="s">
        <v>11</v>
      </c>
      <c r="H4" s="9">
        <v>0.82</v>
      </c>
      <c r="I4" s="9">
        <v>0.8</v>
      </c>
      <c r="J4" s="9">
        <v>0.76</v>
      </c>
      <c r="K4" s="3"/>
      <c r="L4" s="3"/>
      <c r="M4" s="3"/>
      <c r="N4" s="3"/>
      <c r="O4" s="3"/>
      <c r="P4" s="3"/>
      <c r="Q4" s="3"/>
      <c r="R4" s="3"/>
      <c r="S4" s="3"/>
      <c r="T4" s="3"/>
      <c r="U4" s="3"/>
      <c r="V4" s="3"/>
      <c r="W4" s="3"/>
      <c r="X4" s="3"/>
      <c r="Y4" s="3"/>
      <c r="Z4" s="3"/>
    </row>
    <row r="5" spans="1:26" ht="15.6" x14ac:dyDescent="0.3">
      <c r="A5" s="10">
        <v>44927</v>
      </c>
      <c r="B5" s="11" t="s">
        <v>14</v>
      </c>
      <c r="C5" s="12">
        <v>1500</v>
      </c>
      <c r="D5" s="13">
        <v>2019</v>
      </c>
      <c r="E5" s="12">
        <v>2857</v>
      </c>
      <c r="F5" s="13">
        <v>40</v>
      </c>
      <c r="G5" s="11" t="s">
        <v>11</v>
      </c>
      <c r="H5" s="14">
        <v>0.79</v>
      </c>
      <c r="I5" s="14">
        <v>0.79</v>
      </c>
      <c r="J5" s="14">
        <v>0.79</v>
      </c>
      <c r="K5" s="3"/>
      <c r="L5" s="3"/>
      <c r="M5" s="3"/>
      <c r="N5" s="3"/>
      <c r="O5" s="3"/>
      <c r="P5" s="3"/>
      <c r="Q5" s="3"/>
      <c r="R5" s="3"/>
      <c r="S5" s="3"/>
      <c r="T5" s="3"/>
      <c r="U5" s="3"/>
      <c r="V5" s="3"/>
      <c r="W5" s="3"/>
      <c r="X5" s="3"/>
      <c r="Y5" s="3"/>
      <c r="Z5" s="3"/>
    </row>
    <row r="6" spans="1:26" ht="15.6" x14ac:dyDescent="0.3">
      <c r="A6" s="5">
        <v>44927</v>
      </c>
      <c r="B6" s="6" t="s">
        <v>15</v>
      </c>
      <c r="C6" s="7">
        <v>6000</v>
      </c>
      <c r="D6" s="8">
        <v>2980</v>
      </c>
      <c r="E6" s="7">
        <v>2857</v>
      </c>
      <c r="F6" s="8">
        <v>100</v>
      </c>
      <c r="G6" s="6" t="s">
        <v>11</v>
      </c>
      <c r="H6" s="9">
        <v>0.96</v>
      </c>
      <c r="I6" s="9">
        <v>0.79</v>
      </c>
      <c r="J6" s="9">
        <v>0.7</v>
      </c>
      <c r="K6" s="3"/>
      <c r="L6" s="3"/>
      <c r="M6" s="3"/>
      <c r="N6" s="3"/>
      <c r="O6" s="3"/>
      <c r="P6" s="3"/>
      <c r="Q6" s="3"/>
      <c r="R6" s="3"/>
      <c r="S6" s="3"/>
      <c r="T6" s="3"/>
      <c r="U6" s="3"/>
      <c r="V6" s="3"/>
      <c r="W6" s="3"/>
      <c r="X6" s="3"/>
      <c r="Y6" s="3"/>
      <c r="Z6" s="3"/>
    </row>
    <row r="7" spans="1:26" ht="15.6" x14ac:dyDescent="0.3">
      <c r="A7" s="10">
        <v>44927</v>
      </c>
      <c r="B7" s="11" t="s">
        <v>16</v>
      </c>
      <c r="C7" s="12">
        <v>2500</v>
      </c>
      <c r="D7" s="13">
        <v>2209</v>
      </c>
      <c r="E7" s="12">
        <v>2857</v>
      </c>
      <c r="F7" s="13">
        <v>15</v>
      </c>
      <c r="G7" s="11" t="s">
        <v>11</v>
      </c>
      <c r="H7" s="14">
        <v>0.79</v>
      </c>
      <c r="I7" s="14">
        <v>0.79</v>
      </c>
      <c r="J7" s="14">
        <v>0.77</v>
      </c>
      <c r="K7" s="3"/>
      <c r="L7" s="3"/>
      <c r="M7" s="3"/>
      <c r="N7" s="3"/>
      <c r="O7" s="3"/>
      <c r="P7" s="3"/>
      <c r="Q7" s="3"/>
      <c r="R7" s="3"/>
      <c r="S7" s="3"/>
      <c r="T7" s="3"/>
      <c r="U7" s="3"/>
      <c r="V7" s="3"/>
      <c r="W7" s="3"/>
      <c r="X7" s="3"/>
      <c r="Y7" s="3"/>
      <c r="Z7" s="3"/>
    </row>
    <row r="8" spans="1:26" ht="15.6" x14ac:dyDescent="0.3">
      <c r="A8" s="5">
        <v>44927</v>
      </c>
      <c r="B8" s="6" t="s">
        <v>17</v>
      </c>
      <c r="C8" s="7">
        <v>10000</v>
      </c>
      <c r="D8" s="8">
        <v>2440</v>
      </c>
      <c r="E8" s="7">
        <v>2857</v>
      </c>
      <c r="F8" s="8">
        <v>20</v>
      </c>
      <c r="G8" s="6" t="s">
        <v>11</v>
      </c>
      <c r="H8" s="9">
        <v>0.75</v>
      </c>
      <c r="I8" s="9">
        <v>0.72</v>
      </c>
      <c r="J8" s="9">
        <v>0.93</v>
      </c>
      <c r="K8" s="3"/>
      <c r="L8" s="3"/>
      <c r="M8" s="3"/>
      <c r="N8" s="3"/>
      <c r="O8" s="3"/>
      <c r="P8" s="3"/>
      <c r="Q8" s="3"/>
      <c r="R8" s="3"/>
      <c r="S8" s="3"/>
      <c r="T8" s="3"/>
      <c r="U8" s="3"/>
      <c r="V8" s="3"/>
      <c r="W8" s="3"/>
      <c r="X8" s="3"/>
      <c r="Y8" s="3"/>
      <c r="Z8" s="3"/>
    </row>
    <row r="9" spans="1:26" ht="15.6" x14ac:dyDescent="0.3">
      <c r="A9" s="10">
        <v>44958</v>
      </c>
      <c r="B9" s="11" t="s">
        <v>10</v>
      </c>
      <c r="C9" s="12">
        <v>5000</v>
      </c>
      <c r="D9" s="12">
        <v>2000</v>
      </c>
      <c r="E9" s="12">
        <v>1429</v>
      </c>
      <c r="F9" s="13">
        <v>90</v>
      </c>
      <c r="G9" s="11" t="s">
        <v>11</v>
      </c>
      <c r="H9" s="14">
        <v>0.92</v>
      </c>
      <c r="I9" s="14">
        <v>0.99</v>
      </c>
      <c r="J9" s="14">
        <v>0.74</v>
      </c>
      <c r="K9" s="3"/>
      <c r="L9" s="3"/>
      <c r="M9" s="3"/>
      <c r="N9" s="3"/>
      <c r="O9" s="3"/>
      <c r="P9" s="3"/>
      <c r="Q9" s="3"/>
      <c r="R9" s="3"/>
      <c r="S9" s="3"/>
      <c r="T9" s="3"/>
      <c r="U9" s="3"/>
      <c r="V9" s="3"/>
      <c r="W9" s="3"/>
      <c r="X9" s="3"/>
      <c r="Y9" s="3"/>
      <c r="Z9" s="3"/>
    </row>
    <row r="10" spans="1:26" ht="15.6" x14ac:dyDescent="0.3">
      <c r="A10" s="5">
        <v>44958</v>
      </c>
      <c r="B10" s="6" t="s">
        <v>12</v>
      </c>
      <c r="C10" s="7">
        <v>15000</v>
      </c>
      <c r="D10" s="7">
        <v>14431</v>
      </c>
      <c r="E10" s="7">
        <v>1429</v>
      </c>
      <c r="F10" s="8">
        <v>30</v>
      </c>
      <c r="G10" s="6" t="s">
        <v>11</v>
      </c>
      <c r="H10" s="9">
        <v>0.7</v>
      </c>
      <c r="I10" s="9">
        <v>0.99</v>
      </c>
      <c r="J10" s="9">
        <v>0.95</v>
      </c>
      <c r="K10" s="3"/>
      <c r="L10" s="3"/>
      <c r="M10" s="3"/>
      <c r="N10" s="3"/>
      <c r="O10" s="3"/>
      <c r="P10" s="3"/>
      <c r="Q10" s="3"/>
      <c r="R10" s="3"/>
      <c r="S10" s="3"/>
      <c r="T10" s="3"/>
      <c r="U10" s="3"/>
      <c r="V10" s="3"/>
      <c r="W10" s="3"/>
      <c r="X10" s="3"/>
      <c r="Y10" s="3"/>
      <c r="Z10" s="3"/>
    </row>
    <row r="11" spans="1:26" ht="15.6" x14ac:dyDescent="0.3">
      <c r="A11" s="10">
        <v>44958</v>
      </c>
      <c r="B11" s="11" t="s">
        <v>13</v>
      </c>
      <c r="C11" s="12">
        <v>1500</v>
      </c>
      <c r="D11" s="13">
        <v>3000</v>
      </c>
      <c r="E11" s="12">
        <v>1429</v>
      </c>
      <c r="F11" s="13">
        <v>15</v>
      </c>
      <c r="G11" s="11" t="s">
        <v>11</v>
      </c>
      <c r="H11" s="14">
        <v>0.91</v>
      </c>
      <c r="I11" s="14">
        <v>0.98</v>
      </c>
      <c r="J11" s="14">
        <v>0.89</v>
      </c>
      <c r="K11" s="3"/>
      <c r="L11" s="3"/>
      <c r="M11" s="3"/>
      <c r="N11" s="3"/>
      <c r="O11" s="3"/>
      <c r="P11" s="3"/>
      <c r="Q11" s="3"/>
      <c r="R11" s="3"/>
      <c r="S11" s="3"/>
      <c r="T11" s="3"/>
      <c r="U11" s="3"/>
      <c r="V11" s="3"/>
      <c r="W11" s="3"/>
      <c r="X11" s="3"/>
      <c r="Y11" s="3"/>
      <c r="Z11" s="3"/>
    </row>
    <row r="12" spans="1:26" ht="15.6" x14ac:dyDescent="0.3">
      <c r="A12" s="5">
        <v>44958</v>
      </c>
      <c r="B12" s="6" t="s">
        <v>14</v>
      </c>
      <c r="C12" s="7">
        <v>3500</v>
      </c>
      <c r="D12" s="8">
        <v>4000</v>
      </c>
      <c r="E12" s="7">
        <v>1429</v>
      </c>
      <c r="F12" s="8">
        <v>40</v>
      </c>
      <c r="G12" s="6" t="s">
        <v>11</v>
      </c>
      <c r="H12" s="9">
        <v>0.74</v>
      </c>
      <c r="I12" s="9">
        <v>0.85</v>
      </c>
      <c r="J12" s="9">
        <v>0.7</v>
      </c>
      <c r="K12" s="3"/>
      <c r="L12" s="3"/>
      <c r="M12" s="3"/>
      <c r="N12" s="3"/>
      <c r="O12" s="3"/>
      <c r="P12" s="3"/>
      <c r="Q12" s="3"/>
      <c r="R12" s="3"/>
      <c r="S12" s="3"/>
      <c r="T12" s="3"/>
      <c r="U12" s="3"/>
      <c r="V12" s="3"/>
      <c r="W12" s="3"/>
      <c r="X12" s="3"/>
      <c r="Y12" s="3"/>
      <c r="Z12" s="3"/>
    </row>
    <row r="13" spans="1:26" ht="15.6" x14ac:dyDescent="0.3">
      <c r="A13" s="10">
        <v>44958</v>
      </c>
      <c r="B13" s="11" t="s">
        <v>15</v>
      </c>
      <c r="C13" s="12">
        <v>6000</v>
      </c>
      <c r="D13" s="13">
        <v>2000</v>
      </c>
      <c r="E13" s="12">
        <v>1429</v>
      </c>
      <c r="F13" s="13">
        <v>100</v>
      </c>
      <c r="G13" s="11" t="s">
        <v>11</v>
      </c>
      <c r="H13" s="14">
        <v>0.9</v>
      </c>
      <c r="I13" s="14">
        <v>0.9</v>
      </c>
      <c r="J13" s="14">
        <v>0.72</v>
      </c>
      <c r="K13" s="3"/>
      <c r="L13" s="3"/>
      <c r="M13" s="3"/>
      <c r="N13" s="3"/>
      <c r="O13" s="3"/>
      <c r="P13" s="3"/>
      <c r="Q13" s="3"/>
      <c r="R13" s="3"/>
      <c r="S13" s="3"/>
      <c r="T13" s="3"/>
      <c r="U13" s="3"/>
      <c r="V13" s="3"/>
      <c r="W13" s="3"/>
      <c r="X13" s="3"/>
      <c r="Y13" s="3"/>
      <c r="Z13" s="3"/>
    </row>
    <row r="14" spans="1:26" ht="15.6" x14ac:dyDescent="0.3">
      <c r="A14" s="5">
        <v>44958</v>
      </c>
      <c r="B14" s="6" t="s">
        <v>16</v>
      </c>
      <c r="C14" s="7">
        <v>4000</v>
      </c>
      <c r="D14" s="8">
        <v>2000</v>
      </c>
      <c r="E14" s="7">
        <v>1429</v>
      </c>
      <c r="F14" s="8">
        <v>15</v>
      </c>
      <c r="G14" s="6" t="s">
        <v>11</v>
      </c>
      <c r="H14" s="9">
        <v>0.95</v>
      </c>
      <c r="I14" s="9">
        <v>0.97</v>
      </c>
      <c r="J14" s="9">
        <v>0.81</v>
      </c>
      <c r="K14" s="3"/>
      <c r="L14" s="3"/>
      <c r="M14" s="3"/>
      <c r="N14" s="3"/>
      <c r="O14" s="3"/>
      <c r="P14" s="3"/>
      <c r="Q14" s="3"/>
      <c r="R14" s="3"/>
      <c r="S14" s="3"/>
      <c r="T14" s="3"/>
      <c r="U14" s="3"/>
      <c r="V14" s="3"/>
      <c r="W14" s="3"/>
      <c r="X14" s="3"/>
      <c r="Y14" s="3"/>
      <c r="Z14" s="3"/>
    </row>
    <row r="15" spans="1:26" ht="15.6" x14ac:dyDescent="0.3">
      <c r="A15" s="10">
        <v>44958</v>
      </c>
      <c r="B15" s="11" t="s">
        <v>17</v>
      </c>
      <c r="C15" s="12">
        <v>10000</v>
      </c>
      <c r="D15" s="13">
        <v>2000</v>
      </c>
      <c r="E15" s="12">
        <v>1429</v>
      </c>
      <c r="F15" s="13">
        <v>20</v>
      </c>
      <c r="G15" s="11" t="s">
        <v>11</v>
      </c>
      <c r="H15" s="14">
        <v>0.99</v>
      </c>
      <c r="I15" s="14">
        <v>0.79</v>
      </c>
      <c r="J15" s="14">
        <v>0.75</v>
      </c>
      <c r="K15" s="3"/>
      <c r="L15" s="3"/>
      <c r="M15" s="3"/>
      <c r="N15" s="3"/>
      <c r="O15" s="3"/>
      <c r="P15" s="3"/>
      <c r="Q15" s="3"/>
      <c r="R15" s="3"/>
      <c r="S15" s="3"/>
      <c r="T15" s="3"/>
      <c r="U15" s="3"/>
      <c r="V15" s="3"/>
      <c r="W15" s="3"/>
      <c r="X15" s="3"/>
      <c r="Y15" s="3"/>
      <c r="Z15" s="3"/>
    </row>
    <row r="16" spans="1:26" ht="15.6" x14ac:dyDescent="0.3">
      <c r="A16" s="5">
        <v>44986</v>
      </c>
      <c r="B16" s="6" t="s">
        <v>10</v>
      </c>
      <c r="C16" s="7">
        <v>10142</v>
      </c>
      <c r="D16" s="7">
        <v>4000</v>
      </c>
      <c r="E16" s="7">
        <v>1429</v>
      </c>
      <c r="F16" s="8">
        <v>45</v>
      </c>
      <c r="G16" s="6" t="s">
        <v>11</v>
      </c>
      <c r="H16" s="9">
        <v>0.86</v>
      </c>
      <c r="I16" s="9">
        <v>0.97</v>
      </c>
      <c r="J16" s="9">
        <v>0.89</v>
      </c>
      <c r="K16" s="3"/>
      <c r="L16" s="3"/>
      <c r="M16" s="3"/>
      <c r="N16" s="3"/>
      <c r="O16" s="3"/>
      <c r="P16" s="3"/>
      <c r="Q16" s="3"/>
      <c r="R16" s="3"/>
      <c r="S16" s="3"/>
      <c r="T16" s="3"/>
      <c r="U16" s="3"/>
      <c r="V16" s="3"/>
      <c r="W16" s="3"/>
      <c r="X16" s="3"/>
      <c r="Y16" s="3"/>
      <c r="Z16" s="3"/>
    </row>
    <row r="17" spans="1:26" ht="15.6" x14ac:dyDescent="0.3">
      <c r="A17" s="10">
        <v>44986</v>
      </c>
      <c r="B17" s="11" t="s">
        <v>12</v>
      </c>
      <c r="C17" s="7">
        <v>6349</v>
      </c>
      <c r="D17" s="12">
        <v>6000</v>
      </c>
      <c r="E17" s="12">
        <v>1429</v>
      </c>
      <c r="F17" s="13">
        <v>43</v>
      </c>
      <c r="G17" s="11" t="s">
        <v>11</v>
      </c>
      <c r="H17" s="14">
        <v>0.83</v>
      </c>
      <c r="I17" s="14">
        <v>0.72</v>
      </c>
      <c r="J17" s="14">
        <v>0.74</v>
      </c>
      <c r="K17" s="3"/>
      <c r="L17" s="3"/>
      <c r="M17" s="3"/>
      <c r="N17" s="3"/>
      <c r="O17" s="3"/>
      <c r="P17" s="3"/>
      <c r="Q17" s="3"/>
      <c r="R17" s="3"/>
      <c r="S17" s="3"/>
      <c r="T17" s="3"/>
      <c r="U17" s="3"/>
      <c r="V17" s="3"/>
      <c r="W17" s="3"/>
      <c r="X17" s="3"/>
      <c r="Y17" s="3"/>
      <c r="Z17" s="3"/>
    </row>
    <row r="18" spans="1:26" ht="15.6" x14ac:dyDescent="0.3">
      <c r="A18" s="5">
        <v>44986</v>
      </c>
      <c r="B18" s="6" t="s">
        <v>13</v>
      </c>
      <c r="C18" s="7">
        <v>10360</v>
      </c>
      <c r="D18" s="8">
        <v>6500</v>
      </c>
      <c r="E18" s="7">
        <v>1429</v>
      </c>
      <c r="F18" s="8">
        <v>43</v>
      </c>
      <c r="G18" s="6" t="s">
        <v>11</v>
      </c>
      <c r="H18" s="9">
        <v>0.74</v>
      </c>
      <c r="I18" s="9">
        <v>0.78</v>
      </c>
      <c r="J18" s="9">
        <v>0.94</v>
      </c>
      <c r="K18" s="3"/>
      <c r="L18" s="3"/>
      <c r="M18" s="3"/>
      <c r="N18" s="3"/>
      <c r="O18" s="3"/>
      <c r="P18" s="3"/>
      <c r="Q18" s="3"/>
      <c r="R18" s="3"/>
      <c r="S18" s="3"/>
      <c r="T18" s="3"/>
      <c r="U18" s="3"/>
      <c r="V18" s="3"/>
      <c r="W18" s="3"/>
      <c r="X18" s="3"/>
      <c r="Y18" s="3"/>
      <c r="Z18" s="3"/>
    </row>
    <row r="19" spans="1:26" ht="15.6" x14ac:dyDescent="0.3">
      <c r="A19" s="10">
        <v>44986</v>
      </c>
      <c r="B19" s="11" t="s">
        <v>14</v>
      </c>
      <c r="C19" s="7">
        <v>10516</v>
      </c>
      <c r="D19" s="13">
        <v>12000</v>
      </c>
      <c r="E19" s="12">
        <v>1429</v>
      </c>
      <c r="F19" s="13">
        <v>43</v>
      </c>
      <c r="G19" s="11" t="s">
        <v>11</v>
      </c>
      <c r="H19" s="14">
        <v>0.8</v>
      </c>
      <c r="I19" s="14">
        <v>0.84</v>
      </c>
      <c r="J19" s="14">
        <v>0.81</v>
      </c>
      <c r="K19" s="3"/>
      <c r="L19" s="3"/>
      <c r="M19" s="3"/>
      <c r="N19" s="3"/>
      <c r="O19" s="3"/>
      <c r="P19" s="3"/>
      <c r="Q19" s="3"/>
      <c r="R19" s="3"/>
      <c r="S19" s="3"/>
      <c r="T19" s="3"/>
      <c r="U19" s="3"/>
      <c r="V19" s="3"/>
      <c r="W19" s="3"/>
      <c r="X19" s="3"/>
      <c r="Y19" s="3"/>
      <c r="Z19" s="3"/>
    </row>
    <row r="20" spans="1:26" ht="15.6" x14ac:dyDescent="0.3">
      <c r="A20" s="5">
        <v>44986</v>
      </c>
      <c r="B20" s="6" t="s">
        <v>15</v>
      </c>
      <c r="C20" s="7">
        <v>11417</v>
      </c>
      <c r="D20" s="8">
        <v>3000</v>
      </c>
      <c r="E20" s="7">
        <v>1429</v>
      </c>
      <c r="F20" s="8">
        <v>43</v>
      </c>
      <c r="G20" s="6" t="s">
        <v>11</v>
      </c>
      <c r="H20" s="9">
        <v>0.89</v>
      </c>
      <c r="I20" s="9">
        <v>0.99</v>
      </c>
      <c r="J20" s="9">
        <v>0.97</v>
      </c>
      <c r="K20" s="3"/>
      <c r="L20" s="3"/>
      <c r="M20" s="3"/>
      <c r="N20" s="3"/>
      <c r="O20" s="3"/>
      <c r="P20" s="3"/>
      <c r="Q20" s="3"/>
      <c r="R20" s="3"/>
      <c r="S20" s="3"/>
      <c r="T20" s="3"/>
      <c r="U20" s="3"/>
      <c r="V20" s="3"/>
      <c r="W20" s="3"/>
      <c r="X20" s="3"/>
      <c r="Y20" s="3"/>
      <c r="Z20" s="3"/>
    </row>
    <row r="21" spans="1:26" ht="15.6" x14ac:dyDescent="0.3">
      <c r="A21" s="10">
        <v>44986</v>
      </c>
      <c r="B21" s="11" t="s">
        <v>16</v>
      </c>
      <c r="C21" s="7">
        <v>14878</v>
      </c>
      <c r="D21" s="13">
        <v>2000</v>
      </c>
      <c r="E21" s="12">
        <v>1429</v>
      </c>
      <c r="F21" s="13">
        <v>40</v>
      </c>
      <c r="G21" s="11" t="s">
        <v>11</v>
      </c>
      <c r="H21" s="14">
        <v>0.71</v>
      </c>
      <c r="I21" s="14">
        <v>0.87</v>
      </c>
      <c r="J21" s="14">
        <v>0.94</v>
      </c>
      <c r="K21" s="3"/>
      <c r="L21" s="3"/>
      <c r="M21" s="3"/>
      <c r="N21" s="3"/>
      <c r="O21" s="3"/>
      <c r="P21" s="3"/>
      <c r="Q21" s="3"/>
      <c r="R21" s="3"/>
      <c r="S21" s="3"/>
      <c r="T21" s="3"/>
      <c r="U21" s="3"/>
      <c r="V21" s="3"/>
      <c r="W21" s="3"/>
      <c r="X21" s="3"/>
      <c r="Y21" s="3"/>
      <c r="Z21" s="3"/>
    </row>
    <row r="22" spans="1:26" ht="15.6" x14ac:dyDescent="0.3">
      <c r="A22" s="5">
        <v>44986</v>
      </c>
      <c r="B22" s="6" t="s">
        <v>17</v>
      </c>
      <c r="C22" s="7">
        <v>10113</v>
      </c>
      <c r="D22" s="8">
        <v>2000</v>
      </c>
      <c r="E22" s="7">
        <v>1429</v>
      </c>
      <c r="F22" s="8">
        <v>43</v>
      </c>
      <c r="G22" s="6" t="s">
        <v>11</v>
      </c>
      <c r="H22" s="9">
        <v>0.9</v>
      </c>
      <c r="I22" s="9">
        <v>0.72</v>
      </c>
      <c r="J22" s="9">
        <v>0.94</v>
      </c>
      <c r="K22" s="3"/>
      <c r="L22" s="3"/>
      <c r="M22" s="3"/>
      <c r="N22" s="3"/>
      <c r="O22" s="3"/>
      <c r="P22" s="3"/>
      <c r="Q22" s="3"/>
      <c r="R22" s="3"/>
      <c r="S22" s="3"/>
      <c r="T22" s="3"/>
      <c r="U22" s="3"/>
      <c r="V22" s="3"/>
      <c r="W22" s="3"/>
      <c r="X22" s="3"/>
      <c r="Y22" s="3"/>
      <c r="Z22" s="3"/>
    </row>
    <row r="23" spans="1:26" ht="15.6" x14ac:dyDescent="0.3">
      <c r="A23" s="10">
        <v>45017</v>
      </c>
      <c r="B23" s="11" t="s">
        <v>10</v>
      </c>
      <c r="C23" s="12">
        <v>38089</v>
      </c>
      <c r="D23" s="12">
        <v>3000</v>
      </c>
      <c r="E23" s="12">
        <v>5714</v>
      </c>
      <c r="F23" s="13">
        <v>100</v>
      </c>
      <c r="G23" s="11" t="s">
        <v>18</v>
      </c>
      <c r="H23" s="14">
        <v>0.89</v>
      </c>
      <c r="I23" s="14">
        <v>0.85</v>
      </c>
      <c r="J23" s="14">
        <v>0.87</v>
      </c>
      <c r="K23" s="3"/>
      <c r="L23" s="3"/>
      <c r="M23" s="3"/>
      <c r="N23" s="3"/>
      <c r="O23" s="3"/>
      <c r="P23" s="3"/>
      <c r="Q23" s="3"/>
      <c r="R23" s="3"/>
      <c r="S23" s="3"/>
      <c r="T23" s="3"/>
      <c r="U23" s="3"/>
      <c r="V23" s="3"/>
      <c r="W23" s="3"/>
      <c r="X23" s="3"/>
      <c r="Y23" s="3"/>
      <c r="Z23" s="3"/>
    </row>
    <row r="24" spans="1:26" ht="15.6" x14ac:dyDescent="0.3">
      <c r="A24" s="5">
        <v>45017</v>
      </c>
      <c r="B24" s="6" t="s">
        <v>12</v>
      </c>
      <c r="C24" s="12">
        <v>30915</v>
      </c>
      <c r="D24" s="7">
        <v>4500</v>
      </c>
      <c r="E24" s="7">
        <v>5714</v>
      </c>
      <c r="F24" s="8">
        <v>100</v>
      </c>
      <c r="G24" s="6" t="s">
        <v>18</v>
      </c>
      <c r="H24" s="9">
        <v>0.89</v>
      </c>
      <c r="I24" s="9">
        <v>0.8</v>
      </c>
      <c r="J24" s="9">
        <v>0.88</v>
      </c>
      <c r="K24" s="3"/>
      <c r="L24" s="3"/>
      <c r="M24" s="3"/>
      <c r="N24" s="3"/>
      <c r="O24" s="3"/>
      <c r="P24" s="3"/>
      <c r="Q24" s="3"/>
      <c r="R24" s="3"/>
      <c r="S24" s="3"/>
      <c r="T24" s="3"/>
      <c r="U24" s="3"/>
      <c r="V24" s="3"/>
      <c r="W24" s="3"/>
      <c r="X24" s="3"/>
      <c r="Y24" s="3"/>
      <c r="Z24" s="3"/>
    </row>
    <row r="25" spans="1:26" ht="15.6" x14ac:dyDescent="0.3">
      <c r="A25" s="10">
        <v>45017</v>
      </c>
      <c r="B25" s="11" t="s">
        <v>13</v>
      </c>
      <c r="C25" s="12">
        <v>27653</v>
      </c>
      <c r="D25" s="13">
        <v>5500</v>
      </c>
      <c r="E25" s="12">
        <v>5714</v>
      </c>
      <c r="F25" s="13">
        <v>100</v>
      </c>
      <c r="G25" s="11" t="s">
        <v>18</v>
      </c>
      <c r="H25" s="14">
        <v>0.98</v>
      </c>
      <c r="I25" s="14">
        <v>0.99</v>
      </c>
      <c r="J25" s="14">
        <v>0.81</v>
      </c>
      <c r="K25" s="3"/>
      <c r="L25" s="3"/>
      <c r="M25" s="3"/>
      <c r="N25" s="3"/>
      <c r="O25" s="3"/>
      <c r="P25" s="3"/>
      <c r="Q25" s="3"/>
      <c r="R25" s="3"/>
      <c r="S25" s="3"/>
      <c r="T25" s="3"/>
      <c r="U25" s="3"/>
      <c r="V25" s="3"/>
      <c r="W25" s="3"/>
      <c r="X25" s="3"/>
      <c r="Y25" s="3"/>
      <c r="Z25" s="3"/>
    </row>
    <row r="26" spans="1:26" ht="15.6" x14ac:dyDescent="0.3">
      <c r="A26" s="5">
        <v>45017</v>
      </c>
      <c r="B26" s="6" t="s">
        <v>14</v>
      </c>
      <c r="C26" s="12">
        <v>5880</v>
      </c>
      <c r="D26" s="8">
        <v>10000</v>
      </c>
      <c r="E26" s="7">
        <v>5714</v>
      </c>
      <c r="F26" s="8">
        <v>100</v>
      </c>
      <c r="G26" s="6" t="s">
        <v>18</v>
      </c>
      <c r="H26" s="9">
        <v>0.81</v>
      </c>
      <c r="I26" s="9">
        <v>0.91</v>
      </c>
      <c r="J26" s="9">
        <v>0.95</v>
      </c>
      <c r="K26" s="3"/>
      <c r="L26" s="3"/>
      <c r="M26" s="3"/>
      <c r="N26" s="3"/>
      <c r="O26" s="3"/>
      <c r="P26" s="3"/>
      <c r="Q26" s="3"/>
      <c r="R26" s="3"/>
      <c r="S26" s="3"/>
      <c r="T26" s="3"/>
      <c r="U26" s="3"/>
      <c r="V26" s="3"/>
      <c r="W26" s="3"/>
      <c r="X26" s="3"/>
      <c r="Y26" s="3"/>
      <c r="Z26" s="3"/>
    </row>
    <row r="27" spans="1:26" ht="15.6" x14ac:dyDescent="0.3">
      <c r="A27" s="10">
        <v>45017</v>
      </c>
      <c r="B27" s="11" t="s">
        <v>15</v>
      </c>
      <c r="C27" s="12">
        <v>6066</v>
      </c>
      <c r="D27" s="13">
        <v>2000</v>
      </c>
      <c r="E27" s="12">
        <v>5714</v>
      </c>
      <c r="F27" s="13">
        <v>100</v>
      </c>
      <c r="G27" s="11" t="s">
        <v>18</v>
      </c>
      <c r="H27" s="14">
        <v>0.97</v>
      </c>
      <c r="I27" s="14">
        <v>0.85</v>
      </c>
      <c r="J27" s="14">
        <v>0.85</v>
      </c>
      <c r="K27" s="3"/>
      <c r="L27" s="3"/>
      <c r="M27" s="3"/>
      <c r="N27" s="3"/>
      <c r="O27" s="3"/>
      <c r="P27" s="3"/>
      <c r="Q27" s="3"/>
      <c r="R27" s="3"/>
      <c r="S27" s="3"/>
      <c r="T27" s="3"/>
      <c r="U27" s="3"/>
      <c r="V27" s="3"/>
      <c r="W27" s="3"/>
      <c r="X27" s="3"/>
      <c r="Y27" s="3"/>
      <c r="Z27" s="3"/>
    </row>
    <row r="28" spans="1:26" ht="15.6" x14ac:dyDescent="0.3">
      <c r="A28" s="5">
        <v>45017</v>
      </c>
      <c r="B28" s="6" t="s">
        <v>16</v>
      </c>
      <c r="C28" s="12">
        <v>7475</v>
      </c>
      <c r="D28" s="8">
        <v>2000</v>
      </c>
      <c r="E28" s="7">
        <v>5714</v>
      </c>
      <c r="F28" s="8">
        <v>100</v>
      </c>
      <c r="G28" s="6" t="s">
        <v>18</v>
      </c>
      <c r="H28" s="9">
        <v>0.89</v>
      </c>
      <c r="I28" s="9">
        <v>0.94</v>
      </c>
      <c r="J28" s="9">
        <v>0.8</v>
      </c>
      <c r="K28" s="3"/>
      <c r="L28" s="3"/>
      <c r="M28" s="3"/>
      <c r="N28" s="3"/>
      <c r="O28" s="3"/>
      <c r="P28" s="3"/>
      <c r="Q28" s="3"/>
      <c r="R28" s="3"/>
      <c r="S28" s="3"/>
      <c r="T28" s="3"/>
      <c r="U28" s="3"/>
      <c r="V28" s="3"/>
      <c r="W28" s="3"/>
      <c r="X28" s="3"/>
      <c r="Y28" s="3"/>
      <c r="Z28" s="3"/>
    </row>
    <row r="29" spans="1:26" ht="15.6" x14ac:dyDescent="0.3">
      <c r="A29" s="10">
        <v>45017</v>
      </c>
      <c r="B29" s="11" t="s">
        <v>17</v>
      </c>
      <c r="C29" s="12">
        <v>5597</v>
      </c>
      <c r="D29" s="13">
        <v>2000</v>
      </c>
      <c r="E29" s="12">
        <v>5714</v>
      </c>
      <c r="F29" s="13">
        <v>100</v>
      </c>
      <c r="G29" s="11" t="s">
        <v>18</v>
      </c>
      <c r="H29" s="14">
        <v>0.88</v>
      </c>
      <c r="I29" s="14">
        <v>0.94</v>
      </c>
      <c r="J29" s="14">
        <v>0.7</v>
      </c>
      <c r="K29" s="3"/>
      <c r="L29" s="3"/>
      <c r="M29" s="3"/>
      <c r="N29" s="3"/>
      <c r="O29" s="3"/>
      <c r="P29" s="3"/>
      <c r="Q29" s="3"/>
      <c r="R29" s="3"/>
      <c r="S29" s="3"/>
      <c r="T29" s="3"/>
      <c r="U29" s="3"/>
      <c r="V29" s="3"/>
      <c r="W29" s="3"/>
      <c r="X29" s="3"/>
      <c r="Y29" s="3"/>
      <c r="Z29" s="3"/>
    </row>
    <row r="30" spans="1:26" ht="15.6" x14ac:dyDescent="0.3">
      <c r="A30" s="5">
        <v>45047</v>
      </c>
      <c r="B30" s="6" t="s">
        <v>10</v>
      </c>
      <c r="C30" s="12">
        <v>10557</v>
      </c>
      <c r="D30" s="7">
        <v>20000</v>
      </c>
      <c r="E30" s="7">
        <v>2857</v>
      </c>
      <c r="F30" s="8">
        <v>90</v>
      </c>
      <c r="G30" s="6" t="s">
        <v>18</v>
      </c>
      <c r="H30" s="9">
        <v>0.75</v>
      </c>
      <c r="I30" s="9">
        <v>0.77</v>
      </c>
      <c r="J30" s="9">
        <v>0.84</v>
      </c>
      <c r="K30" s="3"/>
      <c r="L30" s="3"/>
      <c r="M30" s="3"/>
      <c r="N30" s="3"/>
      <c r="O30" s="3"/>
      <c r="P30" s="3"/>
      <c r="Q30" s="3"/>
      <c r="R30" s="3"/>
      <c r="S30" s="3"/>
      <c r="T30" s="3"/>
      <c r="U30" s="3"/>
      <c r="V30" s="3"/>
      <c r="W30" s="3"/>
      <c r="X30" s="3"/>
      <c r="Y30" s="3"/>
      <c r="Z30" s="3"/>
    </row>
    <row r="31" spans="1:26" ht="15.6" x14ac:dyDescent="0.3">
      <c r="A31" s="10">
        <v>45047</v>
      </c>
      <c r="B31" s="11" t="s">
        <v>12</v>
      </c>
      <c r="C31" s="12">
        <v>31528</v>
      </c>
      <c r="D31" s="12">
        <v>17000</v>
      </c>
      <c r="E31" s="12">
        <v>2857</v>
      </c>
      <c r="F31" s="13">
        <v>80</v>
      </c>
      <c r="G31" s="11" t="s">
        <v>18</v>
      </c>
      <c r="H31" s="14">
        <v>0.73</v>
      </c>
      <c r="I31" s="14">
        <v>0.96</v>
      </c>
      <c r="J31" s="14">
        <v>0.93</v>
      </c>
      <c r="K31" s="3"/>
      <c r="L31" s="3"/>
      <c r="M31" s="3"/>
      <c r="N31" s="3"/>
      <c r="O31" s="3"/>
      <c r="P31" s="3"/>
      <c r="Q31" s="3"/>
      <c r="R31" s="3"/>
      <c r="S31" s="3"/>
      <c r="T31" s="3"/>
      <c r="U31" s="3"/>
      <c r="V31" s="3"/>
      <c r="W31" s="3"/>
      <c r="X31" s="3"/>
      <c r="Y31" s="3"/>
      <c r="Z31" s="3"/>
    </row>
    <row r="32" spans="1:26" ht="15.6" x14ac:dyDescent="0.3">
      <c r="A32" s="5">
        <v>45047</v>
      </c>
      <c r="B32" s="6" t="s">
        <v>13</v>
      </c>
      <c r="C32" s="12">
        <v>38602</v>
      </c>
      <c r="D32" s="8">
        <v>16000</v>
      </c>
      <c r="E32" s="7">
        <v>2857</v>
      </c>
      <c r="F32" s="8">
        <v>90</v>
      </c>
      <c r="G32" s="6" t="s">
        <v>18</v>
      </c>
      <c r="H32" s="9">
        <v>0.93</v>
      </c>
      <c r="I32" s="9">
        <v>0.74</v>
      </c>
      <c r="J32" s="9">
        <v>0.93</v>
      </c>
      <c r="K32" s="3"/>
      <c r="L32" s="3"/>
      <c r="M32" s="3"/>
      <c r="N32" s="3"/>
      <c r="O32" s="3"/>
      <c r="P32" s="3"/>
      <c r="Q32" s="3"/>
      <c r="R32" s="3"/>
      <c r="S32" s="3"/>
      <c r="T32" s="3"/>
      <c r="U32" s="3"/>
      <c r="V32" s="3"/>
      <c r="W32" s="3"/>
      <c r="X32" s="3"/>
      <c r="Y32" s="3"/>
      <c r="Z32" s="3"/>
    </row>
    <row r="33" spans="1:26" ht="15.6" x14ac:dyDescent="0.3">
      <c r="A33" s="10">
        <v>45047</v>
      </c>
      <c r="B33" s="11" t="s">
        <v>14</v>
      </c>
      <c r="C33" s="12">
        <v>32366</v>
      </c>
      <c r="D33" s="13">
        <v>12000</v>
      </c>
      <c r="E33" s="12">
        <v>2857</v>
      </c>
      <c r="F33" s="13">
        <v>110</v>
      </c>
      <c r="G33" s="11" t="s">
        <v>18</v>
      </c>
      <c r="H33" s="14">
        <v>0.85</v>
      </c>
      <c r="I33" s="14">
        <v>0.7</v>
      </c>
      <c r="J33" s="14">
        <v>0.99</v>
      </c>
      <c r="K33" s="3"/>
      <c r="L33" s="3"/>
      <c r="M33" s="3"/>
      <c r="N33" s="3"/>
      <c r="O33" s="3"/>
      <c r="P33" s="3"/>
      <c r="Q33" s="3"/>
      <c r="R33" s="3"/>
      <c r="S33" s="3"/>
      <c r="T33" s="3"/>
      <c r="U33" s="3"/>
      <c r="V33" s="3"/>
      <c r="W33" s="3"/>
      <c r="X33" s="3"/>
      <c r="Y33" s="3"/>
      <c r="Z33" s="3"/>
    </row>
    <row r="34" spans="1:26" ht="15.6" x14ac:dyDescent="0.3">
      <c r="A34" s="5">
        <v>45047</v>
      </c>
      <c r="B34" s="6" t="s">
        <v>15</v>
      </c>
      <c r="C34" s="12">
        <v>26903</v>
      </c>
      <c r="D34" s="8">
        <v>20500</v>
      </c>
      <c r="E34" s="7">
        <v>2857</v>
      </c>
      <c r="F34" s="8">
        <v>90</v>
      </c>
      <c r="G34" s="6" t="s">
        <v>18</v>
      </c>
      <c r="H34" s="9">
        <v>0.92</v>
      </c>
      <c r="I34" s="9">
        <v>0.99</v>
      </c>
      <c r="J34" s="9">
        <v>0.88</v>
      </c>
      <c r="K34" s="3"/>
      <c r="L34" s="3"/>
      <c r="M34" s="3"/>
      <c r="N34" s="3"/>
      <c r="O34" s="3"/>
      <c r="P34" s="3"/>
      <c r="Q34" s="3"/>
      <c r="R34" s="3"/>
      <c r="S34" s="3"/>
      <c r="T34" s="3"/>
      <c r="U34" s="3"/>
      <c r="V34" s="3"/>
      <c r="W34" s="3"/>
      <c r="X34" s="3"/>
      <c r="Y34" s="3"/>
      <c r="Z34" s="3"/>
    </row>
    <row r="35" spans="1:26" ht="15.6" x14ac:dyDescent="0.3">
      <c r="A35" s="10">
        <v>45047</v>
      </c>
      <c r="B35" s="11" t="s">
        <v>16</v>
      </c>
      <c r="C35" s="12">
        <v>17269</v>
      </c>
      <c r="D35" s="13">
        <v>21000</v>
      </c>
      <c r="E35" s="12">
        <v>2857</v>
      </c>
      <c r="F35" s="13">
        <v>100</v>
      </c>
      <c r="G35" s="11" t="s">
        <v>18</v>
      </c>
      <c r="H35" s="14">
        <v>0.75</v>
      </c>
      <c r="I35" s="14">
        <v>0.97</v>
      </c>
      <c r="J35" s="14">
        <v>0.83</v>
      </c>
      <c r="K35" s="3"/>
      <c r="L35" s="3"/>
      <c r="M35" s="3"/>
      <c r="N35" s="3"/>
      <c r="O35" s="3"/>
      <c r="P35" s="3"/>
      <c r="Q35" s="3"/>
      <c r="R35" s="3"/>
      <c r="S35" s="3"/>
      <c r="T35" s="3"/>
      <c r="U35" s="3"/>
      <c r="V35" s="3"/>
      <c r="W35" s="3"/>
      <c r="X35" s="3"/>
      <c r="Y35" s="3"/>
      <c r="Z35" s="3"/>
    </row>
    <row r="36" spans="1:26" ht="15.6" x14ac:dyDescent="0.3">
      <c r="A36" s="5">
        <v>45047</v>
      </c>
      <c r="B36" s="6" t="s">
        <v>17</v>
      </c>
      <c r="C36" s="12">
        <v>23564</v>
      </c>
      <c r="D36" s="8">
        <v>21500</v>
      </c>
      <c r="E36" s="7">
        <v>2857</v>
      </c>
      <c r="F36" s="8">
        <v>90</v>
      </c>
      <c r="G36" s="6" t="s">
        <v>18</v>
      </c>
      <c r="H36" s="9">
        <v>0.77</v>
      </c>
      <c r="I36" s="9">
        <v>0.97</v>
      </c>
      <c r="J36" s="9">
        <v>0.78</v>
      </c>
      <c r="K36" s="3"/>
      <c r="L36" s="3"/>
      <c r="M36" s="3"/>
      <c r="N36" s="3"/>
      <c r="O36" s="3"/>
      <c r="P36" s="3"/>
      <c r="Q36" s="3"/>
      <c r="R36" s="3"/>
      <c r="S36" s="3"/>
      <c r="T36" s="3"/>
      <c r="U36" s="3"/>
      <c r="V36" s="3"/>
      <c r="W36" s="3"/>
      <c r="X36" s="3"/>
      <c r="Y36" s="3"/>
      <c r="Z36" s="3"/>
    </row>
    <row r="37" spans="1:26" ht="15.6" x14ac:dyDescent="0.3">
      <c r="A37" s="10">
        <v>45078</v>
      </c>
      <c r="B37" s="11" t="s">
        <v>10</v>
      </c>
      <c r="C37" s="12">
        <v>15351</v>
      </c>
      <c r="D37" s="12">
        <v>22000</v>
      </c>
      <c r="E37" s="13">
        <v>857</v>
      </c>
      <c r="F37" s="13">
        <v>228</v>
      </c>
      <c r="G37" s="11" t="s">
        <v>18</v>
      </c>
      <c r="H37" s="14">
        <v>0.79</v>
      </c>
      <c r="I37" s="14">
        <v>0.75</v>
      </c>
      <c r="J37" s="14">
        <v>0.93</v>
      </c>
      <c r="K37" s="3"/>
      <c r="L37" s="3"/>
      <c r="M37" s="3"/>
      <c r="N37" s="3"/>
      <c r="O37" s="3"/>
      <c r="P37" s="3"/>
      <c r="Q37" s="3"/>
      <c r="R37" s="3"/>
      <c r="S37" s="3"/>
      <c r="T37" s="3"/>
      <c r="U37" s="3"/>
      <c r="V37" s="3"/>
      <c r="W37" s="3"/>
      <c r="X37" s="3"/>
      <c r="Y37" s="3"/>
      <c r="Z37" s="3"/>
    </row>
    <row r="38" spans="1:26" ht="15.6" x14ac:dyDescent="0.3">
      <c r="A38" s="5">
        <v>45078</v>
      </c>
      <c r="B38" s="6" t="s">
        <v>12</v>
      </c>
      <c r="C38" s="12">
        <v>23122</v>
      </c>
      <c r="D38" s="7">
        <v>18000</v>
      </c>
      <c r="E38" s="8">
        <v>857</v>
      </c>
      <c r="F38" s="8">
        <v>220</v>
      </c>
      <c r="G38" s="6" t="s">
        <v>18</v>
      </c>
      <c r="H38" s="9">
        <v>0.81</v>
      </c>
      <c r="I38" s="9">
        <v>0.98</v>
      </c>
      <c r="J38" s="9">
        <v>0.86</v>
      </c>
      <c r="K38" s="3"/>
      <c r="L38" s="3"/>
      <c r="M38" s="3"/>
      <c r="N38" s="3"/>
      <c r="O38" s="3"/>
      <c r="P38" s="3"/>
      <c r="Q38" s="3"/>
      <c r="R38" s="3"/>
      <c r="S38" s="3"/>
      <c r="T38" s="3"/>
      <c r="U38" s="3"/>
      <c r="V38" s="3"/>
      <c r="W38" s="3"/>
      <c r="X38" s="3"/>
      <c r="Y38" s="3"/>
      <c r="Z38" s="3"/>
    </row>
    <row r="39" spans="1:26" ht="15.6" x14ac:dyDescent="0.3">
      <c r="A39" s="10">
        <v>45078</v>
      </c>
      <c r="B39" s="11" t="s">
        <v>13</v>
      </c>
      <c r="C39" s="12">
        <v>33018</v>
      </c>
      <c r="D39" s="13">
        <v>18500</v>
      </c>
      <c r="E39" s="13">
        <v>857</v>
      </c>
      <c r="F39" s="13">
        <v>228</v>
      </c>
      <c r="G39" s="11" t="s">
        <v>18</v>
      </c>
      <c r="H39" s="14">
        <v>0.86</v>
      </c>
      <c r="I39" s="14">
        <v>0.82</v>
      </c>
      <c r="J39" s="14">
        <v>0.86</v>
      </c>
      <c r="K39" s="3"/>
      <c r="L39" s="3"/>
      <c r="M39" s="3"/>
      <c r="N39" s="3"/>
      <c r="O39" s="3"/>
      <c r="P39" s="3"/>
      <c r="Q39" s="3"/>
      <c r="R39" s="3"/>
      <c r="S39" s="3"/>
      <c r="T39" s="3"/>
      <c r="U39" s="3"/>
      <c r="V39" s="3"/>
      <c r="W39" s="3"/>
      <c r="X39" s="3"/>
      <c r="Y39" s="3"/>
      <c r="Z39" s="3"/>
    </row>
    <row r="40" spans="1:26" ht="15.6" x14ac:dyDescent="0.3">
      <c r="A40" s="5">
        <v>45078</v>
      </c>
      <c r="B40" s="6" t="s">
        <v>14</v>
      </c>
      <c r="C40" s="12">
        <v>33221</v>
      </c>
      <c r="D40" s="8">
        <v>14314</v>
      </c>
      <c r="E40" s="8">
        <v>857</v>
      </c>
      <c r="F40" s="8">
        <v>238</v>
      </c>
      <c r="G40" s="6" t="s">
        <v>18</v>
      </c>
      <c r="H40" s="9">
        <v>0.72</v>
      </c>
      <c r="I40" s="9">
        <v>0.95</v>
      </c>
      <c r="J40" s="9">
        <v>0.9</v>
      </c>
      <c r="K40" s="3"/>
      <c r="L40" s="3"/>
      <c r="M40" s="3"/>
      <c r="N40" s="3"/>
      <c r="O40" s="3"/>
      <c r="P40" s="3"/>
      <c r="Q40" s="3"/>
      <c r="R40" s="3"/>
      <c r="S40" s="3"/>
      <c r="T40" s="3"/>
      <c r="U40" s="3"/>
      <c r="V40" s="3"/>
      <c r="W40" s="3"/>
      <c r="X40" s="3"/>
      <c r="Y40" s="3"/>
      <c r="Z40" s="3"/>
    </row>
    <row r="41" spans="1:26" ht="15.6" x14ac:dyDescent="0.3">
      <c r="A41" s="10">
        <v>45078</v>
      </c>
      <c r="B41" s="11" t="s">
        <v>15</v>
      </c>
      <c r="C41" s="12">
        <v>19076</v>
      </c>
      <c r="D41" s="13">
        <v>21000</v>
      </c>
      <c r="E41" s="13">
        <v>857</v>
      </c>
      <c r="F41" s="13">
        <v>228</v>
      </c>
      <c r="G41" s="11" t="s">
        <v>18</v>
      </c>
      <c r="H41" s="14">
        <v>0.71</v>
      </c>
      <c r="I41" s="14">
        <v>0.8</v>
      </c>
      <c r="J41" s="14">
        <v>0.76</v>
      </c>
      <c r="K41" s="3"/>
      <c r="L41" s="3"/>
      <c r="M41" s="3"/>
      <c r="N41" s="3"/>
      <c r="O41" s="3"/>
      <c r="P41" s="3"/>
      <c r="Q41" s="3"/>
      <c r="R41" s="3"/>
      <c r="S41" s="3"/>
      <c r="T41" s="3"/>
      <c r="U41" s="3"/>
      <c r="V41" s="3"/>
      <c r="W41" s="3"/>
      <c r="X41" s="3"/>
      <c r="Y41" s="3"/>
      <c r="Z41" s="3"/>
    </row>
    <row r="42" spans="1:26" ht="15.6" x14ac:dyDescent="0.3">
      <c r="A42" s="5">
        <v>45078</v>
      </c>
      <c r="B42" s="6" t="s">
        <v>16</v>
      </c>
      <c r="C42" s="12">
        <v>24643</v>
      </c>
      <c r="D42" s="8">
        <v>22500</v>
      </c>
      <c r="E42" s="8">
        <v>857</v>
      </c>
      <c r="F42" s="8">
        <v>230</v>
      </c>
      <c r="G42" s="6" t="s">
        <v>18</v>
      </c>
      <c r="H42" s="9">
        <v>0.97</v>
      </c>
      <c r="I42" s="9">
        <v>0.95</v>
      </c>
      <c r="J42" s="9">
        <v>0.85</v>
      </c>
      <c r="K42" s="3"/>
      <c r="L42" s="3"/>
      <c r="M42" s="3"/>
      <c r="N42" s="3"/>
      <c r="O42" s="3"/>
      <c r="P42" s="3"/>
      <c r="Q42" s="3"/>
      <c r="R42" s="3"/>
      <c r="S42" s="3"/>
      <c r="T42" s="3"/>
      <c r="U42" s="3"/>
      <c r="V42" s="3"/>
      <c r="W42" s="3"/>
      <c r="X42" s="3"/>
      <c r="Y42" s="3"/>
      <c r="Z42" s="3"/>
    </row>
    <row r="43" spans="1:26" ht="15.6" x14ac:dyDescent="0.3">
      <c r="A43" s="10">
        <v>45078</v>
      </c>
      <c r="B43" s="11" t="s">
        <v>17</v>
      </c>
      <c r="C43" s="12">
        <v>23307</v>
      </c>
      <c r="D43" s="13">
        <v>22900</v>
      </c>
      <c r="E43" s="13">
        <v>857</v>
      </c>
      <c r="F43" s="13">
        <v>228</v>
      </c>
      <c r="G43" s="11" t="s">
        <v>18</v>
      </c>
      <c r="H43" s="14">
        <v>0.95</v>
      </c>
      <c r="I43" s="14">
        <v>0.85</v>
      </c>
      <c r="J43" s="14">
        <v>0.91</v>
      </c>
      <c r="K43" s="3"/>
      <c r="L43" s="3"/>
      <c r="M43" s="3"/>
      <c r="N43" s="3"/>
      <c r="O43" s="3"/>
      <c r="P43" s="3"/>
      <c r="Q43" s="3"/>
      <c r="R43" s="3"/>
      <c r="S43" s="3"/>
      <c r="T43" s="3"/>
      <c r="U43" s="3"/>
      <c r="V43" s="3"/>
      <c r="W43" s="3"/>
      <c r="X43" s="3"/>
      <c r="Y43" s="3"/>
      <c r="Z43" s="3"/>
    </row>
    <row r="44" spans="1:26" ht="15.6" x14ac:dyDescent="0.3">
      <c r="A44" s="5">
        <v>45108</v>
      </c>
      <c r="B44" s="6" t="s">
        <v>10</v>
      </c>
      <c r="C44" s="12">
        <v>31999</v>
      </c>
      <c r="D44" s="7">
        <v>25000</v>
      </c>
      <c r="E44" s="8">
        <v>714</v>
      </c>
      <c r="F44" s="8">
        <v>250</v>
      </c>
      <c r="G44" s="6" t="s">
        <v>19</v>
      </c>
      <c r="H44" s="9">
        <v>0.97</v>
      </c>
      <c r="I44" s="9">
        <v>0.7</v>
      </c>
      <c r="J44" s="9">
        <v>0.93</v>
      </c>
      <c r="K44" s="3"/>
      <c r="L44" s="3"/>
      <c r="M44" s="3"/>
      <c r="N44" s="3"/>
      <c r="O44" s="3"/>
      <c r="P44" s="3"/>
      <c r="Q44" s="3"/>
      <c r="R44" s="3"/>
      <c r="S44" s="3"/>
      <c r="T44" s="3"/>
      <c r="U44" s="3"/>
      <c r="V44" s="3"/>
      <c r="W44" s="3"/>
      <c r="X44" s="3"/>
      <c r="Y44" s="3"/>
      <c r="Z44" s="3"/>
    </row>
    <row r="45" spans="1:26" ht="15.6" x14ac:dyDescent="0.3">
      <c r="A45" s="10">
        <v>45108</v>
      </c>
      <c r="B45" s="11" t="s">
        <v>12</v>
      </c>
      <c r="C45" s="12">
        <v>28555</v>
      </c>
      <c r="D45" s="12">
        <v>22000</v>
      </c>
      <c r="E45" s="13">
        <v>714</v>
      </c>
      <c r="F45" s="13">
        <v>240</v>
      </c>
      <c r="G45" s="11" t="s">
        <v>19</v>
      </c>
      <c r="H45" s="14">
        <v>0.9</v>
      </c>
      <c r="I45" s="14">
        <v>0.98</v>
      </c>
      <c r="J45" s="14">
        <v>0.96</v>
      </c>
      <c r="K45" s="3"/>
      <c r="L45" s="3"/>
      <c r="M45" s="3"/>
      <c r="N45" s="3"/>
      <c r="O45" s="3"/>
      <c r="P45" s="3"/>
      <c r="Q45" s="3"/>
      <c r="R45" s="3"/>
      <c r="S45" s="3"/>
      <c r="T45" s="3"/>
      <c r="U45" s="3"/>
      <c r="V45" s="3"/>
      <c r="W45" s="3"/>
      <c r="X45" s="3"/>
      <c r="Y45" s="3"/>
      <c r="Z45" s="3"/>
    </row>
    <row r="46" spans="1:26" ht="15.6" x14ac:dyDescent="0.3">
      <c r="A46" s="5">
        <v>45108</v>
      </c>
      <c r="B46" s="6" t="s">
        <v>13</v>
      </c>
      <c r="C46" s="12">
        <v>24875</v>
      </c>
      <c r="D46" s="8">
        <v>25000</v>
      </c>
      <c r="E46" s="8">
        <v>714</v>
      </c>
      <c r="F46" s="8">
        <v>270</v>
      </c>
      <c r="G46" s="6" t="s">
        <v>19</v>
      </c>
      <c r="H46" s="9">
        <v>0.9</v>
      </c>
      <c r="I46" s="9">
        <v>0.95</v>
      </c>
      <c r="J46" s="9">
        <v>0.98</v>
      </c>
      <c r="K46" s="3"/>
      <c r="L46" s="3"/>
      <c r="M46" s="3"/>
      <c r="N46" s="3"/>
      <c r="O46" s="3"/>
      <c r="P46" s="3"/>
      <c r="Q46" s="3"/>
      <c r="R46" s="3"/>
      <c r="S46" s="3"/>
      <c r="T46" s="3"/>
      <c r="U46" s="3"/>
      <c r="V46" s="3"/>
      <c r="W46" s="3"/>
      <c r="X46" s="3"/>
      <c r="Y46" s="3"/>
      <c r="Z46" s="3"/>
    </row>
    <row r="47" spans="1:26" ht="15.6" x14ac:dyDescent="0.3">
      <c r="A47" s="10">
        <v>45108</v>
      </c>
      <c r="B47" s="11" t="s">
        <v>14</v>
      </c>
      <c r="C47" s="12">
        <v>14560</v>
      </c>
      <c r="D47" s="13">
        <v>25000</v>
      </c>
      <c r="E47" s="13">
        <v>714</v>
      </c>
      <c r="F47" s="13">
        <v>259</v>
      </c>
      <c r="G47" s="11" t="s">
        <v>19</v>
      </c>
      <c r="H47" s="14">
        <v>0.96</v>
      </c>
      <c r="I47" s="14">
        <v>0.81</v>
      </c>
      <c r="J47" s="14">
        <v>0.85</v>
      </c>
      <c r="K47" s="3"/>
      <c r="L47" s="3"/>
      <c r="M47" s="3"/>
      <c r="N47" s="3"/>
      <c r="O47" s="3"/>
      <c r="P47" s="3"/>
      <c r="Q47" s="3"/>
      <c r="R47" s="3"/>
      <c r="S47" s="3"/>
      <c r="T47" s="3"/>
      <c r="U47" s="3"/>
      <c r="V47" s="3"/>
      <c r="W47" s="3"/>
      <c r="X47" s="3"/>
      <c r="Y47" s="3"/>
      <c r="Z47" s="3"/>
    </row>
    <row r="48" spans="1:26" ht="15.6" x14ac:dyDescent="0.3">
      <c r="A48" s="5">
        <v>45108</v>
      </c>
      <c r="B48" s="6" t="s">
        <v>15</v>
      </c>
      <c r="C48" s="12">
        <v>15710</v>
      </c>
      <c r="D48" s="8">
        <v>25000</v>
      </c>
      <c r="E48" s="8">
        <v>714</v>
      </c>
      <c r="F48" s="8">
        <v>260</v>
      </c>
      <c r="G48" s="6" t="s">
        <v>19</v>
      </c>
      <c r="H48" s="9">
        <v>0.98</v>
      </c>
      <c r="I48" s="9">
        <v>0.84</v>
      </c>
      <c r="J48" s="9">
        <v>0.89</v>
      </c>
      <c r="K48" s="3"/>
      <c r="L48" s="3"/>
      <c r="M48" s="3"/>
      <c r="N48" s="3"/>
      <c r="O48" s="3"/>
      <c r="P48" s="3"/>
      <c r="Q48" s="3"/>
      <c r="R48" s="3"/>
      <c r="S48" s="3"/>
      <c r="T48" s="3"/>
      <c r="U48" s="3"/>
      <c r="V48" s="3"/>
      <c r="W48" s="3"/>
      <c r="X48" s="3"/>
      <c r="Y48" s="3"/>
      <c r="Z48" s="3"/>
    </row>
    <row r="49" spans="1:26" ht="15.6" x14ac:dyDescent="0.3">
      <c r="A49" s="10">
        <v>45108</v>
      </c>
      <c r="B49" s="11" t="s">
        <v>16</v>
      </c>
      <c r="C49" s="12">
        <v>11418</v>
      </c>
      <c r="D49" s="13">
        <v>25000</v>
      </c>
      <c r="E49" s="13">
        <v>714</v>
      </c>
      <c r="F49" s="13">
        <v>260</v>
      </c>
      <c r="G49" s="11" t="s">
        <v>19</v>
      </c>
      <c r="H49" s="14">
        <v>0.76</v>
      </c>
      <c r="I49" s="14">
        <v>0.7</v>
      </c>
      <c r="J49" s="14">
        <v>0.86</v>
      </c>
      <c r="K49" s="3"/>
      <c r="L49" s="3"/>
      <c r="M49" s="3"/>
      <c r="N49" s="3"/>
      <c r="O49" s="3"/>
      <c r="P49" s="3"/>
      <c r="Q49" s="3"/>
      <c r="R49" s="3"/>
      <c r="S49" s="3"/>
      <c r="T49" s="3"/>
      <c r="U49" s="3"/>
      <c r="V49" s="3"/>
      <c r="W49" s="3"/>
      <c r="X49" s="3"/>
      <c r="Y49" s="3"/>
      <c r="Z49" s="3"/>
    </row>
    <row r="50" spans="1:26" ht="15.6" x14ac:dyDescent="0.3">
      <c r="A50" s="5">
        <v>45108</v>
      </c>
      <c r="B50" s="6" t="s">
        <v>17</v>
      </c>
      <c r="C50" s="12">
        <v>23295</v>
      </c>
      <c r="D50" s="8">
        <v>25000</v>
      </c>
      <c r="E50" s="8">
        <v>714</v>
      </c>
      <c r="F50" s="8">
        <v>261</v>
      </c>
      <c r="G50" s="6" t="s">
        <v>19</v>
      </c>
      <c r="H50" s="9">
        <v>0.91</v>
      </c>
      <c r="I50" s="9">
        <v>0.77</v>
      </c>
      <c r="J50" s="9">
        <v>0.75</v>
      </c>
      <c r="K50" s="3"/>
      <c r="L50" s="3"/>
      <c r="M50" s="3"/>
      <c r="N50" s="3"/>
      <c r="O50" s="3"/>
      <c r="P50" s="3"/>
      <c r="Q50" s="3"/>
      <c r="R50" s="3"/>
      <c r="S50" s="3"/>
      <c r="T50" s="3"/>
      <c r="U50" s="3"/>
      <c r="V50" s="3"/>
      <c r="W50" s="3"/>
      <c r="X50" s="3"/>
      <c r="Y50" s="3"/>
      <c r="Z50" s="3"/>
    </row>
    <row r="51" spans="1:26" ht="15.6" x14ac:dyDescent="0.3">
      <c r="A51" s="10">
        <v>45139</v>
      </c>
      <c r="B51" s="11" t="s">
        <v>10</v>
      </c>
      <c r="C51" s="12">
        <v>19907</v>
      </c>
      <c r="D51" s="12">
        <v>25000</v>
      </c>
      <c r="E51" s="13">
        <v>714</v>
      </c>
      <c r="F51" s="13">
        <v>242</v>
      </c>
      <c r="G51" s="11" t="s">
        <v>19</v>
      </c>
      <c r="H51" s="14">
        <v>0.79</v>
      </c>
      <c r="I51" s="14">
        <v>0.81</v>
      </c>
      <c r="J51" s="14">
        <v>0.74</v>
      </c>
      <c r="K51" s="3"/>
      <c r="L51" s="3"/>
      <c r="M51" s="3"/>
      <c r="N51" s="3"/>
      <c r="O51" s="3"/>
      <c r="P51" s="3"/>
      <c r="Q51" s="3"/>
      <c r="R51" s="3"/>
      <c r="S51" s="3"/>
      <c r="T51" s="3"/>
      <c r="U51" s="3"/>
      <c r="V51" s="3"/>
      <c r="W51" s="3"/>
      <c r="X51" s="3"/>
      <c r="Y51" s="3"/>
      <c r="Z51" s="3"/>
    </row>
    <row r="52" spans="1:26" ht="15.6" x14ac:dyDescent="0.3">
      <c r="A52" s="5">
        <v>45139</v>
      </c>
      <c r="B52" s="6" t="s">
        <v>12</v>
      </c>
      <c r="C52" s="12">
        <v>20343</v>
      </c>
      <c r="D52" s="7">
        <v>22500</v>
      </c>
      <c r="E52" s="8">
        <v>714</v>
      </c>
      <c r="F52" s="8">
        <v>250</v>
      </c>
      <c r="G52" s="6" t="s">
        <v>19</v>
      </c>
      <c r="H52" s="9">
        <v>0.85</v>
      </c>
      <c r="I52" s="9">
        <v>0.82</v>
      </c>
      <c r="J52" s="9">
        <v>0.73</v>
      </c>
      <c r="K52" s="3"/>
      <c r="L52" s="3"/>
      <c r="M52" s="3"/>
      <c r="N52" s="3"/>
      <c r="O52" s="3"/>
      <c r="P52" s="3"/>
      <c r="Q52" s="3"/>
      <c r="R52" s="3"/>
      <c r="S52" s="3"/>
      <c r="T52" s="3"/>
      <c r="U52" s="3"/>
      <c r="V52" s="3"/>
      <c r="W52" s="3"/>
      <c r="X52" s="3"/>
      <c r="Y52" s="3"/>
      <c r="Z52" s="3"/>
    </row>
    <row r="53" spans="1:26" ht="15.6" x14ac:dyDescent="0.3">
      <c r="A53" s="10">
        <v>45139</v>
      </c>
      <c r="B53" s="11" t="s">
        <v>13</v>
      </c>
      <c r="C53" s="12">
        <v>20606</v>
      </c>
      <c r="D53" s="13">
        <v>25000</v>
      </c>
      <c r="E53" s="13">
        <v>714</v>
      </c>
      <c r="F53" s="13">
        <v>242</v>
      </c>
      <c r="G53" s="11" t="s">
        <v>19</v>
      </c>
      <c r="H53" s="14">
        <v>0.88</v>
      </c>
      <c r="I53" s="14">
        <v>0.84</v>
      </c>
      <c r="J53" s="14">
        <v>0.75</v>
      </c>
      <c r="K53" s="3"/>
      <c r="L53" s="3"/>
      <c r="M53" s="3"/>
      <c r="N53" s="3"/>
      <c r="O53" s="3"/>
      <c r="P53" s="3"/>
      <c r="Q53" s="3"/>
      <c r="R53" s="3"/>
      <c r="S53" s="3"/>
      <c r="T53" s="3"/>
      <c r="U53" s="3"/>
      <c r="V53" s="3"/>
      <c r="W53" s="3"/>
      <c r="X53" s="3"/>
      <c r="Y53" s="3"/>
      <c r="Z53" s="3"/>
    </row>
    <row r="54" spans="1:26" ht="15.6" x14ac:dyDescent="0.3">
      <c r="A54" s="5">
        <v>45139</v>
      </c>
      <c r="B54" s="6" t="s">
        <v>14</v>
      </c>
      <c r="C54" s="12">
        <v>18738</v>
      </c>
      <c r="D54" s="8">
        <v>25000</v>
      </c>
      <c r="E54" s="8">
        <v>714</v>
      </c>
      <c r="F54" s="8">
        <v>242</v>
      </c>
      <c r="G54" s="6" t="s">
        <v>19</v>
      </c>
      <c r="H54" s="9">
        <v>0.81</v>
      </c>
      <c r="I54" s="9">
        <v>0.92</v>
      </c>
      <c r="J54" s="9">
        <v>0.91</v>
      </c>
      <c r="K54" s="3"/>
      <c r="L54" s="3"/>
      <c r="M54" s="3"/>
      <c r="N54" s="3"/>
      <c r="O54" s="3"/>
      <c r="P54" s="3"/>
      <c r="Q54" s="3"/>
      <c r="R54" s="3"/>
      <c r="S54" s="3"/>
      <c r="T54" s="3"/>
      <c r="U54" s="3"/>
      <c r="V54" s="3"/>
      <c r="W54" s="3"/>
      <c r="X54" s="3"/>
      <c r="Y54" s="3"/>
      <c r="Z54" s="3"/>
    </row>
    <row r="55" spans="1:26" ht="15.6" x14ac:dyDescent="0.3">
      <c r="A55" s="10">
        <v>45139</v>
      </c>
      <c r="B55" s="11" t="s">
        <v>15</v>
      </c>
      <c r="C55" s="12">
        <v>21783</v>
      </c>
      <c r="D55" s="13">
        <v>25000</v>
      </c>
      <c r="E55" s="13">
        <v>714</v>
      </c>
      <c r="F55" s="13">
        <v>242</v>
      </c>
      <c r="G55" s="11" t="s">
        <v>19</v>
      </c>
      <c r="H55" s="14">
        <v>0.84</v>
      </c>
      <c r="I55" s="14">
        <v>0.73</v>
      </c>
      <c r="J55" s="14">
        <v>0.99</v>
      </c>
      <c r="K55" s="3"/>
      <c r="L55" s="3"/>
      <c r="M55" s="3"/>
      <c r="N55" s="3"/>
      <c r="O55" s="3"/>
      <c r="P55" s="3"/>
      <c r="Q55" s="3"/>
      <c r="R55" s="3"/>
      <c r="S55" s="3"/>
      <c r="T55" s="3"/>
      <c r="U55" s="3"/>
      <c r="V55" s="3"/>
      <c r="W55" s="3"/>
      <c r="X55" s="3"/>
      <c r="Y55" s="3"/>
      <c r="Z55" s="3"/>
    </row>
    <row r="56" spans="1:26" ht="15.6" x14ac:dyDescent="0.3">
      <c r="A56" s="5">
        <v>45139</v>
      </c>
      <c r="B56" s="6" t="s">
        <v>16</v>
      </c>
      <c r="C56" s="12">
        <v>19461</v>
      </c>
      <c r="D56" s="8">
        <v>25000</v>
      </c>
      <c r="E56" s="8">
        <v>714</v>
      </c>
      <c r="F56" s="8">
        <v>240</v>
      </c>
      <c r="G56" s="6" t="s">
        <v>19</v>
      </c>
      <c r="H56" s="9">
        <v>0.93</v>
      </c>
      <c r="I56" s="9">
        <v>0.79</v>
      </c>
      <c r="J56" s="9">
        <v>0.72</v>
      </c>
      <c r="K56" s="3"/>
      <c r="L56" s="3"/>
      <c r="M56" s="3"/>
      <c r="N56" s="3"/>
      <c r="O56" s="3"/>
      <c r="P56" s="3"/>
      <c r="Q56" s="3"/>
      <c r="R56" s="3"/>
      <c r="S56" s="3"/>
      <c r="T56" s="3"/>
      <c r="U56" s="3"/>
      <c r="V56" s="3"/>
      <c r="W56" s="3"/>
      <c r="X56" s="3"/>
      <c r="Y56" s="3"/>
      <c r="Z56" s="3"/>
    </row>
    <row r="57" spans="1:26" ht="15.6" x14ac:dyDescent="0.3">
      <c r="A57" s="10">
        <v>45139</v>
      </c>
      <c r="B57" s="11" t="s">
        <v>17</v>
      </c>
      <c r="C57" s="12">
        <v>23192</v>
      </c>
      <c r="D57" s="13">
        <v>25000</v>
      </c>
      <c r="E57" s="13">
        <v>714</v>
      </c>
      <c r="F57" s="13">
        <v>242</v>
      </c>
      <c r="G57" s="11" t="s">
        <v>19</v>
      </c>
      <c r="H57" s="14">
        <v>0.84</v>
      </c>
      <c r="I57" s="14">
        <v>0.79</v>
      </c>
      <c r="J57" s="14">
        <v>0.8</v>
      </c>
      <c r="K57" s="3"/>
      <c r="L57" s="3"/>
      <c r="M57" s="3"/>
      <c r="N57" s="3"/>
      <c r="O57" s="3"/>
      <c r="P57" s="3"/>
      <c r="Q57" s="3"/>
      <c r="R57" s="3"/>
      <c r="S57" s="3"/>
      <c r="T57" s="3"/>
      <c r="U57" s="3"/>
      <c r="V57" s="3"/>
      <c r="W57" s="3"/>
      <c r="X57" s="3"/>
      <c r="Y57" s="3"/>
      <c r="Z57" s="3"/>
    </row>
    <row r="58" spans="1:26" ht="15.6" x14ac:dyDescent="0.3">
      <c r="A58" s="5">
        <v>45170</v>
      </c>
      <c r="B58" s="6" t="s">
        <v>10</v>
      </c>
      <c r="C58" s="7">
        <v>28261</v>
      </c>
      <c r="D58" s="7">
        <v>22500</v>
      </c>
      <c r="E58" s="8">
        <v>286</v>
      </c>
      <c r="F58" s="8">
        <v>285</v>
      </c>
      <c r="G58" s="6" t="s">
        <v>19</v>
      </c>
      <c r="H58" s="9">
        <v>0.85</v>
      </c>
      <c r="I58" s="9">
        <v>0.91</v>
      </c>
      <c r="J58" s="9">
        <v>0.84</v>
      </c>
      <c r="K58" s="3"/>
      <c r="L58" s="3"/>
      <c r="M58" s="3"/>
      <c r="N58" s="3"/>
      <c r="O58" s="3"/>
      <c r="P58" s="3"/>
      <c r="Q58" s="3"/>
      <c r="R58" s="3"/>
      <c r="S58" s="3"/>
      <c r="T58" s="3"/>
      <c r="U58" s="3"/>
      <c r="V58" s="3"/>
      <c r="W58" s="3"/>
      <c r="X58" s="3"/>
      <c r="Y58" s="3"/>
      <c r="Z58" s="3"/>
    </row>
    <row r="59" spans="1:26" ht="15.6" x14ac:dyDescent="0.3">
      <c r="A59" s="10">
        <v>45170</v>
      </c>
      <c r="B59" s="11" t="s">
        <v>12</v>
      </c>
      <c r="C59" s="7">
        <v>18213</v>
      </c>
      <c r="D59" s="12">
        <v>21500</v>
      </c>
      <c r="E59" s="13">
        <v>286</v>
      </c>
      <c r="F59" s="13">
        <v>275</v>
      </c>
      <c r="G59" s="11" t="s">
        <v>19</v>
      </c>
      <c r="H59" s="14">
        <v>0.86</v>
      </c>
      <c r="I59" s="14">
        <v>0.75</v>
      </c>
      <c r="J59" s="14">
        <v>0.96</v>
      </c>
      <c r="K59" s="3"/>
      <c r="L59" s="3"/>
      <c r="M59" s="3"/>
      <c r="N59" s="3"/>
      <c r="O59" s="3"/>
      <c r="P59" s="3"/>
      <c r="Q59" s="3"/>
      <c r="R59" s="3"/>
      <c r="S59" s="3"/>
      <c r="T59" s="3"/>
      <c r="U59" s="3"/>
      <c r="V59" s="3"/>
      <c r="W59" s="3"/>
      <c r="X59" s="3"/>
      <c r="Y59" s="3"/>
      <c r="Z59" s="3"/>
    </row>
    <row r="60" spans="1:26" ht="15.6" x14ac:dyDescent="0.3">
      <c r="A60" s="5">
        <v>45170</v>
      </c>
      <c r="B60" s="6" t="s">
        <v>13</v>
      </c>
      <c r="C60" s="7">
        <v>27007</v>
      </c>
      <c r="D60" s="8">
        <v>24000</v>
      </c>
      <c r="E60" s="8">
        <v>286</v>
      </c>
      <c r="F60" s="8">
        <v>285</v>
      </c>
      <c r="G60" s="6" t="s">
        <v>19</v>
      </c>
      <c r="H60" s="9">
        <v>0.96</v>
      </c>
      <c r="I60" s="9">
        <v>0.77</v>
      </c>
      <c r="J60" s="9">
        <v>0.92</v>
      </c>
      <c r="K60" s="3"/>
      <c r="L60" s="3"/>
      <c r="M60" s="3"/>
      <c r="N60" s="3"/>
      <c r="O60" s="3"/>
      <c r="P60" s="3"/>
      <c r="Q60" s="3"/>
      <c r="R60" s="3"/>
      <c r="S60" s="3"/>
      <c r="T60" s="3"/>
      <c r="U60" s="3"/>
      <c r="V60" s="3"/>
      <c r="W60" s="3"/>
      <c r="X60" s="3"/>
      <c r="Y60" s="3"/>
      <c r="Z60" s="3"/>
    </row>
    <row r="61" spans="1:26" ht="15.6" x14ac:dyDescent="0.3">
      <c r="A61" s="10">
        <v>45170</v>
      </c>
      <c r="B61" s="11" t="s">
        <v>14</v>
      </c>
      <c r="C61" s="7">
        <v>18373</v>
      </c>
      <c r="D61" s="13">
        <v>24500</v>
      </c>
      <c r="E61" s="13">
        <v>286</v>
      </c>
      <c r="F61" s="13">
        <v>290</v>
      </c>
      <c r="G61" s="11" t="s">
        <v>19</v>
      </c>
      <c r="H61" s="14">
        <v>0.99</v>
      </c>
      <c r="I61" s="14">
        <v>0.97</v>
      </c>
      <c r="J61" s="14">
        <v>0.73</v>
      </c>
      <c r="K61" s="3"/>
      <c r="L61" s="3"/>
      <c r="M61" s="3"/>
      <c r="N61" s="3"/>
      <c r="O61" s="3"/>
      <c r="P61" s="3"/>
      <c r="Q61" s="3"/>
      <c r="R61" s="3"/>
      <c r="S61" s="3"/>
      <c r="T61" s="3"/>
      <c r="U61" s="3"/>
      <c r="V61" s="3"/>
      <c r="W61" s="3"/>
      <c r="X61" s="3"/>
      <c r="Y61" s="3"/>
      <c r="Z61" s="3"/>
    </row>
    <row r="62" spans="1:26" ht="15.6" x14ac:dyDescent="0.3">
      <c r="A62" s="5">
        <v>45170</v>
      </c>
      <c r="B62" s="6" t="s">
        <v>15</v>
      </c>
      <c r="C62" s="7">
        <v>29438</v>
      </c>
      <c r="D62" s="8">
        <v>24500</v>
      </c>
      <c r="E62" s="8">
        <v>286</v>
      </c>
      <c r="F62" s="8">
        <v>310</v>
      </c>
      <c r="G62" s="6" t="s">
        <v>19</v>
      </c>
      <c r="H62" s="9">
        <v>0.77</v>
      </c>
      <c r="I62" s="9">
        <v>0.72</v>
      </c>
      <c r="J62" s="9">
        <v>0.85</v>
      </c>
      <c r="K62" s="3"/>
      <c r="L62" s="3"/>
      <c r="M62" s="3"/>
      <c r="N62" s="3"/>
      <c r="O62" s="3"/>
      <c r="P62" s="3"/>
      <c r="Q62" s="3"/>
      <c r="R62" s="3"/>
      <c r="S62" s="3"/>
      <c r="T62" s="3"/>
      <c r="U62" s="3"/>
      <c r="V62" s="3"/>
      <c r="W62" s="3"/>
      <c r="X62" s="3"/>
      <c r="Y62" s="3"/>
      <c r="Z62" s="3"/>
    </row>
    <row r="63" spans="1:26" ht="15.6" x14ac:dyDescent="0.3">
      <c r="A63" s="10">
        <v>45170</v>
      </c>
      <c r="B63" s="11" t="s">
        <v>16</v>
      </c>
      <c r="C63" s="7">
        <v>19420</v>
      </c>
      <c r="D63" s="13">
        <v>24500</v>
      </c>
      <c r="E63" s="13">
        <v>286</v>
      </c>
      <c r="F63" s="13">
        <v>270</v>
      </c>
      <c r="G63" s="11" t="s">
        <v>19</v>
      </c>
      <c r="H63" s="14">
        <v>0.77</v>
      </c>
      <c r="I63" s="14">
        <v>0.96</v>
      </c>
      <c r="J63" s="14">
        <v>0.78</v>
      </c>
      <c r="K63" s="3"/>
      <c r="L63" s="3"/>
      <c r="M63" s="3"/>
      <c r="N63" s="3"/>
      <c r="O63" s="3"/>
      <c r="P63" s="3"/>
      <c r="Q63" s="3"/>
      <c r="R63" s="3"/>
      <c r="S63" s="3"/>
      <c r="T63" s="3"/>
      <c r="U63" s="3"/>
      <c r="V63" s="3"/>
      <c r="W63" s="3"/>
      <c r="X63" s="3"/>
      <c r="Y63" s="3"/>
      <c r="Z63" s="3"/>
    </row>
    <row r="64" spans="1:26" ht="15.6" x14ac:dyDescent="0.3">
      <c r="A64" s="5">
        <v>45170</v>
      </c>
      <c r="B64" s="6" t="s">
        <v>17</v>
      </c>
      <c r="C64" s="7">
        <v>21251</v>
      </c>
      <c r="D64" s="8">
        <v>24500</v>
      </c>
      <c r="E64" s="8">
        <v>286</v>
      </c>
      <c r="F64" s="8">
        <v>285</v>
      </c>
      <c r="G64" s="6" t="s">
        <v>19</v>
      </c>
      <c r="H64" s="9">
        <v>0.78</v>
      </c>
      <c r="I64" s="9">
        <v>0.8</v>
      </c>
      <c r="J64" s="9">
        <v>0.85</v>
      </c>
      <c r="K64" s="3"/>
      <c r="L64" s="3"/>
      <c r="M64" s="3"/>
      <c r="N64" s="3"/>
      <c r="O64" s="3"/>
      <c r="P64" s="3"/>
      <c r="Q64" s="3"/>
      <c r="R64" s="3"/>
      <c r="S64" s="3"/>
      <c r="T64" s="3"/>
      <c r="U64" s="3"/>
      <c r="V64" s="3"/>
      <c r="W64" s="3"/>
      <c r="X64" s="3"/>
      <c r="Y64" s="3"/>
      <c r="Z64" s="3"/>
    </row>
    <row r="65" spans="1:26" ht="15.6"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6"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6"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6"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6"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6"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6"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6"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6"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6"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6"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6"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6"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6"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6"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6"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6"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6"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6"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6"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6"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6"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6"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6"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6"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6"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6"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6"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6"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6"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6"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6"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6"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6"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6"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6"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6"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6"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6"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6"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6"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6"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6"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6"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6"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6"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6"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6"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6"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6"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6"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6"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6"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6"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6"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6"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6"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6"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6"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6"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6"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6"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6"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6"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6"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6"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6"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6"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6"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3"/>
  <sheetViews>
    <sheetView showGridLines="0" tabSelected="1" zoomScaleNormal="100" workbookViewId="0">
      <selection activeCell="R21" sqref="R21"/>
    </sheetView>
  </sheetViews>
  <sheetFormatPr defaultColWidth="0" defaultRowHeight="14.4" zeroHeight="1" x14ac:dyDescent="0.3"/>
  <cols>
    <col min="1" max="2" width="6.5546875" customWidth="1"/>
    <col min="3" max="3" width="7.88671875" customWidth="1"/>
    <col min="4" max="4" width="9.6640625" customWidth="1"/>
    <col min="5" max="24" width="8.88671875" customWidth="1"/>
    <col min="25" max="26" width="0" hidden="1" customWidth="1"/>
    <col min="27" max="16384" width="8.88671875" hidden="1"/>
  </cols>
  <sheetData>
    <row r="1" spans="1:26" x14ac:dyDescent="0.3">
      <c r="A1" s="28"/>
      <c r="B1" s="28"/>
      <c r="C1" s="28"/>
      <c r="D1" s="27"/>
      <c r="E1" s="27"/>
      <c r="F1" s="27"/>
      <c r="G1" s="27"/>
      <c r="H1" s="27"/>
      <c r="I1" s="27"/>
      <c r="J1" s="27"/>
      <c r="K1" s="27"/>
      <c r="L1" s="27"/>
      <c r="M1" s="27"/>
      <c r="N1" s="27"/>
      <c r="O1" s="27"/>
      <c r="P1" s="27"/>
      <c r="Q1" s="27"/>
      <c r="R1" s="27"/>
      <c r="S1" s="27"/>
      <c r="T1" s="27"/>
      <c r="U1" s="27"/>
      <c r="V1" s="27"/>
      <c r="W1" s="27"/>
      <c r="X1" s="27"/>
      <c r="Y1" s="27"/>
      <c r="Z1" s="27"/>
    </row>
    <row r="2" spans="1:26" x14ac:dyDescent="0.3">
      <c r="A2" s="28"/>
      <c r="B2" s="28"/>
      <c r="C2" s="28"/>
      <c r="D2" s="27"/>
      <c r="E2" s="27"/>
      <c r="F2" s="27"/>
      <c r="G2" s="27"/>
      <c r="H2" s="27"/>
      <c r="I2" s="27"/>
      <c r="J2" s="27"/>
      <c r="K2" s="27"/>
      <c r="L2" s="27"/>
      <c r="M2" s="27"/>
      <c r="N2" s="27"/>
      <c r="O2" s="27"/>
      <c r="P2" s="27"/>
      <c r="Q2" s="27"/>
      <c r="R2" s="27"/>
      <c r="S2" s="27"/>
      <c r="T2" s="27"/>
      <c r="U2" s="27"/>
      <c r="V2" s="27"/>
      <c r="W2" s="27"/>
      <c r="X2" s="27"/>
      <c r="Y2" s="27"/>
      <c r="Z2" s="27"/>
    </row>
    <row r="3" spans="1:26" x14ac:dyDescent="0.3">
      <c r="A3" s="28"/>
      <c r="B3" s="28"/>
      <c r="C3" s="28"/>
      <c r="D3" s="27"/>
      <c r="E3" s="27"/>
      <c r="F3" s="27"/>
      <c r="G3" s="27"/>
      <c r="H3" s="27"/>
      <c r="I3" s="27"/>
      <c r="J3" s="27"/>
      <c r="K3" s="27"/>
      <c r="L3" s="27"/>
      <c r="M3" s="27"/>
      <c r="N3" s="27"/>
      <c r="O3" s="27"/>
      <c r="P3" s="27"/>
      <c r="Q3" s="27"/>
      <c r="R3" s="27"/>
      <c r="S3" s="27"/>
      <c r="T3" s="27"/>
      <c r="U3" s="27"/>
      <c r="V3" s="27"/>
      <c r="W3" s="27"/>
      <c r="X3" s="27"/>
      <c r="Y3" s="27"/>
      <c r="Z3" s="27"/>
    </row>
    <row r="4" spans="1:26" x14ac:dyDescent="0.3">
      <c r="A4" s="28"/>
      <c r="B4" s="28"/>
      <c r="C4" s="28"/>
      <c r="D4" s="27"/>
      <c r="E4" s="27"/>
      <c r="F4" s="27"/>
      <c r="G4" s="27"/>
      <c r="H4" s="27"/>
      <c r="I4" s="27"/>
      <c r="J4" s="27"/>
      <c r="K4" s="27"/>
      <c r="L4" s="27"/>
      <c r="M4" s="27"/>
      <c r="N4" s="27"/>
      <c r="O4" s="27"/>
      <c r="P4" s="27"/>
      <c r="Q4" s="27"/>
      <c r="R4" s="27"/>
      <c r="S4" s="27"/>
      <c r="T4" s="27"/>
      <c r="U4" s="27"/>
      <c r="V4" s="27"/>
      <c r="W4" s="27"/>
      <c r="X4" s="27"/>
      <c r="Y4" s="27"/>
      <c r="Z4" s="27"/>
    </row>
    <row r="5" spans="1:26" x14ac:dyDescent="0.3">
      <c r="A5" s="28"/>
      <c r="B5" s="28"/>
      <c r="C5" s="28"/>
      <c r="D5" s="27"/>
      <c r="E5" s="27"/>
      <c r="F5" s="27"/>
      <c r="G5" s="27"/>
      <c r="H5" s="27"/>
      <c r="I5" s="27"/>
      <c r="J5" s="27"/>
      <c r="K5" s="27"/>
      <c r="L5" s="27"/>
      <c r="M5" s="27"/>
      <c r="N5" s="27"/>
      <c r="O5" s="27"/>
      <c r="P5" s="27"/>
      <c r="Q5" s="27"/>
      <c r="R5" s="27"/>
      <c r="S5" s="27"/>
      <c r="T5" s="27"/>
      <c r="U5" s="27"/>
      <c r="V5" s="27"/>
      <c r="W5" s="27"/>
      <c r="X5" s="27"/>
      <c r="Y5" s="27"/>
      <c r="Z5" s="27"/>
    </row>
    <row r="6" spans="1:26" x14ac:dyDescent="0.3">
      <c r="A6" s="28"/>
      <c r="B6" s="28"/>
      <c r="C6" s="28"/>
      <c r="D6" s="27"/>
      <c r="E6" s="27"/>
      <c r="F6" s="27"/>
      <c r="G6" s="27"/>
      <c r="H6" s="27"/>
      <c r="I6" s="27"/>
      <c r="J6" s="27"/>
      <c r="K6" s="27"/>
      <c r="L6" s="27"/>
      <c r="M6" s="27"/>
      <c r="N6" s="27"/>
      <c r="O6" s="27"/>
      <c r="P6" s="27"/>
      <c r="Q6" s="27"/>
      <c r="R6" s="27"/>
      <c r="S6" s="27"/>
      <c r="T6" s="27"/>
      <c r="U6" s="27"/>
      <c r="V6" s="27"/>
      <c r="W6" s="27"/>
      <c r="X6" s="27"/>
      <c r="Y6" s="27"/>
      <c r="Z6" s="27"/>
    </row>
    <row r="7" spans="1:26" x14ac:dyDescent="0.3">
      <c r="A7" s="28"/>
      <c r="B7" s="28"/>
      <c r="C7" s="28"/>
      <c r="D7" s="27"/>
      <c r="E7" s="27"/>
      <c r="F7" s="27"/>
      <c r="G7" s="27"/>
      <c r="H7" s="27"/>
      <c r="I7" s="27"/>
      <c r="J7" s="27"/>
      <c r="K7" s="27"/>
      <c r="L7" s="27"/>
      <c r="M7" s="27"/>
      <c r="N7" s="27"/>
      <c r="O7" s="27"/>
      <c r="P7" s="27"/>
      <c r="Q7" s="27"/>
      <c r="R7" s="27"/>
      <c r="S7" s="27"/>
      <c r="T7" s="27"/>
      <c r="U7" s="27"/>
      <c r="V7" s="27"/>
      <c r="W7" s="27"/>
      <c r="X7" s="27"/>
      <c r="Y7" s="27"/>
      <c r="Z7" s="27"/>
    </row>
    <row r="8" spans="1:26" x14ac:dyDescent="0.3">
      <c r="A8" s="28"/>
      <c r="B8" s="28"/>
      <c r="C8" s="28"/>
      <c r="D8" s="27"/>
      <c r="E8" s="27"/>
      <c r="F8" s="27"/>
      <c r="G8" s="27"/>
      <c r="H8" s="27"/>
      <c r="I8" s="27"/>
      <c r="J8" s="27"/>
      <c r="K8" s="27"/>
      <c r="L8" s="27"/>
      <c r="M8" s="27"/>
      <c r="N8" s="27"/>
      <c r="O8" s="27"/>
      <c r="P8" s="27"/>
      <c r="Q8" s="27"/>
      <c r="R8" s="27"/>
      <c r="S8" s="27"/>
      <c r="T8" s="27"/>
      <c r="U8" s="27"/>
      <c r="V8" s="27"/>
      <c r="W8" s="27"/>
      <c r="X8" s="27"/>
      <c r="Y8" s="27"/>
      <c r="Z8" s="27"/>
    </row>
    <row r="9" spans="1:26" x14ac:dyDescent="0.3">
      <c r="A9" s="28"/>
      <c r="B9" s="28"/>
      <c r="C9" s="28"/>
      <c r="D9" s="27"/>
      <c r="E9" s="27"/>
      <c r="F9" s="27"/>
      <c r="G9" s="27"/>
      <c r="H9" s="27"/>
      <c r="I9" s="27"/>
      <c r="J9" s="27"/>
      <c r="K9" s="27"/>
      <c r="L9" s="27"/>
      <c r="M9" s="27"/>
      <c r="N9" s="27"/>
      <c r="O9" s="27"/>
      <c r="P9" s="27"/>
      <c r="Q9" s="27"/>
      <c r="R9" s="27"/>
      <c r="S9" s="27"/>
      <c r="T9" s="27"/>
      <c r="U9" s="27"/>
      <c r="V9" s="27"/>
      <c r="W9" s="27"/>
      <c r="X9" s="27"/>
      <c r="Y9" s="27"/>
      <c r="Z9" s="27"/>
    </row>
    <row r="10" spans="1:26" x14ac:dyDescent="0.3">
      <c r="A10" s="28"/>
      <c r="B10" s="28"/>
      <c r="C10" s="28"/>
      <c r="D10" s="27"/>
      <c r="E10" s="27"/>
      <c r="F10" s="27"/>
      <c r="G10" s="27"/>
      <c r="H10" s="27"/>
      <c r="I10" s="27"/>
      <c r="J10" s="27"/>
      <c r="K10" s="27"/>
      <c r="L10" s="27"/>
      <c r="M10" s="27"/>
      <c r="N10" s="27"/>
      <c r="O10" s="27"/>
      <c r="P10" s="27"/>
      <c r="Q10" s="27"/>
      <c r="R10" s="27"/>
      <c r="S10" s="27"/>
      <c r="T10" s="27"/>
      <c r="U10" s="27"/>
      <c r="V10" s="27"/>
      <c r="W10" s="27"/>
      <c r="X10" s="27"/>
      <c r="Y10" s="27"/>
      <c r="Z10" s="27"/>
    </row>
    <row r="11" spans="1:26" x14ac:dyDescent="0.3">
      <c r="A11" s="28"/>
      <c r="B11" s="28"/>
      <c r="C11" s="28"/>
      <c r="D11" s="27"/>
      <c r="E11" s="27"/>
      <c r="F11" s="27"/>
      <c r="G11" s="27"/>
      <c r="H11" s="27"/>
      <c r="I11" s="27"/>
      <c r="J11" s="27"/>
      <c r="K11" s="27"/>
      <c r="L11" s="27"/>
      <c r="M11" s="27"/>
      <c r="N11" s="27"/>
      <c r="O11" s="27"/>
      <c r="P11" s="27"/>
      <c r="Q11" s="27"/>
      <c r="R11" s="27"/>
      <c r="S11" s="27"/>
      <c r="T11" s="27"/>
      <c r="U11" s="27"/>
      <c r="V11" s="27"/>
      <c r="W11" s="27"/>
      <c r="X11" s="27"/>
      <c r="Y11" s="27"/>
      <c r="Z11" s="27"/>
    </row>
    <row r="12" spans="1:26" x14ac:dyDescent="0.3">
      <c r="A12" s="28"/>
      <c r="B12" s="28"/>
      <c r="C12" s="28"/>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3">
      <c r="A13" s="28"/>
      <c r="B13" s="28"/>
      <c r="C13" s="28"/>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3">
      <c r="A14" s="28"/>
      <c r="B14" s="28"/>
      <c r="C14" s="28"/>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3">
      <c r="A15" s="28"/>
      <c r="B15" s="28"/>
      <c r="C15" s="28"/>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3">
      <c r="A16" s="28"/>
      <c r="B16" s="28"/>
      <c r="C16" s="28"/>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3">
      <c r="A17" s="28"/>
      <c r="B17" s="28"/>
      <c r="C17" s="28"/>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3">
      <c r="A18" s="28"/>
      <c r="B18" s="28"/>
      <c r="C18" s="28"/>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3">
      <c r="A19" s="28"/>
      <c r="B19" s="28"/>
      <c r="C19" s="28"/>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3">
      <c r="A20" s="28"/>
      <c r="B20" s="28"/>
      <c r="C20" s="28"/>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3">
      <c r="A21" s="28"/>
      <c r="B21" s="28"/>
      <c r="C21" s="28"/>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3">
      <c r="A22" s="28"/>
      <c r="B22" s="28"/>
      <c r="C22" s="28"/>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3">
      <c r="A23" s="28"/>
      <c r="B23" s="28"/>
      <c r="C23" s="28"/>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3">
      <c r="A24" s="28"/>
      <c r="B24" s="28"/>
      <c r="C24" s="28"/>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3">
      <c r="A25" s="28"/>
      <c r="B25" s="28"/>
      <c r="C25" s="28"/>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3">
      <c r="A26" s="28"/>
      <c r="B26" s="28"/>
      <c r="C26" s="28"/>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3">
      <c r="A27" s="28"/>
      <c r="B27" s="28"/>
      <c r="C27" s="28"/>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3">
      <c r="A28" s="28"/>
      <c r="B28" s="28"/>
      <c r="C28" s="28"/>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3">
      <c r="A29" s="28"/>
      <c r="B29" s="28"/>
      <c r="C29" s="28"/>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3">
      <c r="A30" s="28"/>
      <c r="B30" s="28"/>
      <c r="C30" s="28"/>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3">
      <c r="A31" s="28"/>
      <c r="B31" s="28"/>
      <c r="C31" s="28"/>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3">
      <c r="A32" s="28"/>
      <c r="B32" s="28"/>
      <c r="C32" s="28"/>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3">
      <c r="A33" s="28"/>
      <c r="B33" s="28"/>
      <c r="C33" s="28"/>
      <c r="D33" s="27"/>
      <c r="E33" s="27"/>
      <c r="F33" s="27"/>
      <c r="G33" s="27"/>
      <c r="H33" s="27"/>
      <c r="I33" s="27"/>
      <c r="J33" s="27"/>
      <c r="K33" s="27"/>
      <c r="L33" s="27"/>
      <c r="M33" s="27"/>
      <c r="N33" s="27"/>
      <c r="O33" s="27"/>
      <c r="P33" s="27"/>
      <c r="Q33" s="27"/>
      <c r="R33" s="27"/>
      <c r="S33" s="27"/>
      <c r="T33" s="27"/>
      <c r="U33" s="27"/>
      <c r="V33" s="27"/>
      <c r="W33" s="27"/>
      <c r="X33" s="27"/>
      <c r="Y33" s="27"/>
      <c r="Z33" s="27"/>
    </row>
    <row r="34" spans="1:26" ht="8.4" customHeight="1" x14ac:dyDescent="0.3">
      <c r="A34" s="28"/>
      <c r="B34" s="28"/>
      <c r="C34" s="28"/>
      <c r="D34" s="27"/>
      <c r="E34" s="27"/>
      <c r="F34" s="27"/>
      <c r="G34" s="27"/>
      <c r="H34" s="27"/>
      <c r="I34" s="27"/>
      <c r="J34" s="27"/>
      <c r="K34" s="27"/>
      <c r="L34" s="27"/>
      <c r="M34" s="27"/>
      <c r="N34" s="27"/>
      <c r="O34" s="27"/>
      <c r="P34" s="27"/>
      <c r="Q34" s="27"/>
      <c r="R34" s="27"/>
      <c r="S34" s="27"/>
      <c r="T34" s="27"/>
      <c r="U34" s="27"/>
      <c r="V34" s="27"/>
      <c r="W34" s="27"/>
      <c r="X34" s="27"/>
      <c r="Y34" s="27"/>
      <c r="Z34" s="27"/>
    </row>
    <row r="35" spans="1:26" hidden="1" x14ac:dyDescent="0.3">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idden="1" x14ac:dyDescent="0.3">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idden="1" x14ac:dyDescent="0.3">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idden="1" x14ac:dyDescent="0.3">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idden="1" x14ac:dyDescent="0.3">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idden="1" x14ac:dyDescent="0.3">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idden="1" x14ac:dyDescent="0.3">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idden="1" x14ac:dyDescent="0.3">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idden="1" x14ac:dyDescent="0.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Raw-Data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ACCESSIBLE</dc:creator>
  <cp:lastModifiedBy>Emmanuel Idowu</cp:lastModifiedBy>
  <dcterms:created xsi:type="dcterms:W3CDTF">2024-09-03T09:43:52Z</dcterms:created>
  <dcterms:modified xsi:type="dcterms:W3CDTF">2024-09-10T11:16:54Z</dcterms:modified>
</cp:coreProperties>
</file>