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24735E42-4F12-4149-91F9-FBD2E7549021}" xr6:coauthVersionLast="47" xr6:coauthVersionMax="47" xr10:uidLastSave="{00000000-0000-0000-0000-000000000000}"/>
  <bookViews>
    <workbookView xWindow="-120" yWindow="-120" windowWidth="38640" windowHeight="15840" firstSheet="6" activeTab="7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bimodal" sheetId="10" r:id="rId5"/>
    <sheet name="ScaleFree30Nodes_poisson_0.2sp" sheetId="9" r:id="rId6"/>
    <sheet name="ScaleFree30Nodes_poisson_0.1sp" sheetId="14" r:id="rId7"/>
    <sheet name="GoodNet_Gravity_1024LP" sheetId="1" r:id="rId8"/>
    <sheet name="GoodNet_Bimodal_1024LP" sheetId="5" r:id="rId9"/>
    <sheet name="GoodNet_poisson_0.2_4096LP" sheetId="8" r:id="rId10"/>
    <sheet name="GoodNet_poisson_0.1_4096LP" sheetId="13" r:id="rId11"/>
    <sheet name="T-lex_Gravity_1024LP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5" l="1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5" i="14"/>
  <c r="R5" i="14"/>
  <c r="O5" i="14"/>
  <c r="K5" i="14"/>
  <c r="P16" i="14"/>
  <c r="N16" i="14"/>
  <c r="L16" i="14"/>
  <c r="P15" i="14"/>
  <c r="N15" i="14"/>
  <c r="L15" i="14"/>
  <c r="P14" i="14"/>
  <c r="N14" i="14"/>
  <c r="L14" i="14"/>
  <c r="P13" i="14"/>
  <c r="N13" i="14"/>
  <c r="L13" i="14"/>
  <c r="P12" i="14"/>
  <c r="N12" i="14"/>
  <c r="L12" i="14"/>
  <c r="T6" i="14"/>
  <c r="R6" i="14"/>
  <c r="O6" i="14"/>
  <c r="K6" i="14"/>
  <c r="T4" i="14"/>
  <c r="R4" i="14"/>
  <c r="O4" i="14"/>
  <c r="K4" i="14"/>
  <c r="T5" i="13"/>
  <c r="P17" i="13"/>
  <c r="N17" i="13"/>
  <c r="L17" i="13"/>
  <c r="P16" i="13"/>
  <c r="N16" i="13"/>
  <c r="L16" i="13"/>
  <c r="P15" i="13"/>
  <c r="N15" i="13"/>
  <c r="L15" i="13"/>
  <c r="P14" i="13"/>
  <c r="N14" i="13"/>
  <c r="L14" i="13"/>
  <c r="P13" i="13"/>
  <c r="N13" i="13"/>
  <c r="L13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R17" i="10"/>
  <c r="P17" i="10"/>
  <c r="N17" i="10"/>
  <c r="L17" i="10"/>
  <c r="R16" i="10"/>
  <c r="P16" i="10"/>
  <c r="N16" i="10"/>
  <c r="L16" i="10"/>
  <c r="R15" i="10"/>
  <c r="P15" i="10"/>
  <c r="N15" i="10"/>
  <c r="L15" i="10"/>
  <c r="R14" i="10"/>
  <c r="P14" i="10"/>
  <c r="N14" i="10"/>
  <c r="L14" i="10"/>
  <c r="R13" i="10"/>
  <c r="P13" i="10"/>
  <c r="N13" i="10"/>
  <c r="L13" i="10"/>
  <c r="R12" i="10"/>
  <c r="P12" i="10"/>
  <c r="N12" i="10"/>
  <c r="L12" i="10"/>
  <c r="T6" i="10"/>
  <c r="R6" i="10"/>
  <c r="O6" i="10"/>
  <c r="K6" i="10"/>
  <c r="T5" i="10"/>
  <c r="R5" i="10"/>
  <c r="O5" i="10"/>
  <c r="T4" i="10"/>
  <c r="R4" i="10"/>
  <c r="O4" i="10"/>
  <c r="K4" i="10"/>
  <c r="K5" i="10"/>
  <c r="P16" i="9"/>
  <c r="N16" i="9"/>
  <c r="L16" i="9"/>
  <c r="P15" i="9"/>
  <c r="N15" i="9"/>
  <c r="L15" i="9"/>
  <c r="P14" i="9"/>
  <c r="N14" i="9"/>
  <c r="L14" i="9"/>
  <c r="P13" i="9"/>
  <c r="N13" i="9"/>
  <c r="L13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P17" i="8"/>
  <c r="N17" i="8"/>
  <c r="L17" i="8"/>
  <c r="P16" i="8"/>
  <c r="N16" i="8"/>
  <c r="L16" i="8"/>
  <c r="P15" i="8"/>
  <c r="N15" i="8"/>
  <c r="L15" i="8"/>
  <c r="P14" i="8"/>
  <c r="N14" i="8"/>
  <c r="L14" i="8"/>
  <c r="P13" i="8"/>
  <c r="N13" i="8"/>
  <c r="L13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N16" i="15" l="1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<sst xmlns="http://schemas.openxmlformats.org/spreadsheetml/2006/main" count="385" uniqueCount="81">
  <si>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</si>
  <si>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</si>
  <si>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</si>
  <si>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</si>
  <si>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</si>
  <si>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</si>
  <si>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</si>
  <si>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</si>
  <si>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</si>
  <si>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</si>
  <si>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</si>
  <si>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</si>
  <si>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</si>
  <si>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</si>
  <si>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</si>
  <si>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</si>
  <si>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</si>
  <si>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</si>
  <si>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</si>
  <si>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</si>
  <si>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</si>
  <si>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</si>
  <si>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</si>
  <si>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</si>
  <si>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</si>
  <si>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</si>
  <si>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</si>
  <si>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</si>
  <si>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</si>
  <si>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</si>
  <si>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</si>
  <si>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</si>
  <si>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</si>
  <si>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</si>
  <si>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</si>
  <si>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</si>
  <si>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</si>
  <si>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</si>
  <si>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</si>
  <si>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</si>
  <si>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</si>
  <si>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</si>
  <si>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</si>
  <si>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</si>
  <si>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</si>
  <si>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</si>
  <si>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</si>
  <si>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</si>
  <si>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</si>
  <si>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</si>
  <si>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</si>
  <si>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</si>
  <si>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</si>
  <si>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</si>
  <si>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</si>
  <si>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</si>
  <si>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</si>
  <si>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</si>
  <si>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</si>
  <si>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</si>
  <si>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</si>
  <si>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</si>
  <si>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</si>
  <si>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</si>
  <si>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</si>
  <si>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</si>
  <si>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</si>
  <si>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</si>
  <si>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</si>
  <si>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</si>
  <si>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</si>
  <si>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</si>
  <si>
    <t>(0,) 6.63571</t>
  </si>
  <si>
    <t>(0, 1, 2, 3) 6.53818</t>
  </si>
  <si>
    <t>(0, 3) 6.58628</t>
  </si>
  <si>
    <t>(0, 1, 3) 6.55522</t>
  </si>
  <si>
    <t>{2,3,10,11}</t>
  </si>
  <si>
    <t>(3,) 1.25128</t>
  </si>
  <si>
    <t>(2, 3, 10, 11) 1.12889</t>
  </si>
  <si>
    <t>(3, 10, 11) 1.1577</t>
  </si>
  <si>
    <t>(3, 11) 1.1967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</si>
</sst>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9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1" xfId="1"/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0" fontId="0" fillId="0" borderId="0" xfId="0"/>
    <xf numFmtId="164" fontId="3" fillId="2" borderId="4" xfId="1" applyNumberFormat="1" applyFont="1" applyBorder="1" applyAlignment="1">
      <alignment horizontal="center" vertical="center"/>
    </xf>
    <xf numFmtId="0" fontId="1" fillId="4" borderId="1" xfId="1" applyFill="1" applyAlignment="1">
      <alignment horizontal="center" vertical="center" wrapText="1"/>
    </xf>
    <xf numFmtId="169" fontId="1" fillId="2" borderId="1" xfId="1" applyNumberFormat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0" fontId="1" fillId="5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ScaleFree30Nodes_bimodal!$L$12:$L$17</c:f>
              <c:numCache>
                <c:formatCode>0.00%</c:formatCode>
                <c:ptCount val="6"/>
                <c:pt idx="0">
                  <c:v>2.1435203654273094E-2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E43-9972-943FDAE59AD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ScaleFree30Nodes_bimodal!$N$12:$N$17</c:f>
              <c:numCache>
                <c:formatCode>0.00%</c:formatCode>
                <c:ptCount val="6"/>
                <c:pt idx="0">
                  <c:v>1.9253283645137342E-2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E43-9972-943FDAE59AD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ScaleFree30Nodes_bimodal!$P$12:$P$17</c:f>
              <c:numCache>
                <c:formatCode>0.00%</c:formatCode>
                <c:ptCount val="6"/>
                <c:pt idx="0">
                  <c:v>1.9227158827851865E-2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E43-9972-943FDAE59AD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ScaleFree30Nodes_bimodal!$R$12:$R$17</c:f>
              <c:numCache>
                <c:formatCode>0.00%</c:formatCode>
                <c:ptCount val="6"/>
                <c:pt idx="0">
                  <c:v>1.9975943535858409E-2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1-4E43-9972-943FDAE5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3.7652237417001411E-2</c:v>
                </c:pt>
                <c:pt idx="1">
                  <c:v>3.5580350224701629E-2</c:v>
                </c:pt>
                <c:pt idx="2">
                  <c:v>3.2666976600030928E-2</c:v>
                </c:pt>
                <c:pt idx="3">
                  <c:v>3.2388036572136958E-2</c:v>
                </c:pt>
                <c:pt idx="4">
                  <c:v>3.3565783356578338E-2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3.6014440889186039E-2</c:v>
                </c:pt>
                <c:pt idx="1">
                  <c:v>3.3061047680930766E-2</c:v>
                </c:pt>
                <c:pt idx="2">
                  <c:v>2.9874067885763855E-2</c:v>
                </c:pt>
                <c:pt idx="3">
                  <c:v>3.1034376063615809E-2</c:v>
                </c:pt>
                <c:pt idx="4">
                  <c:v>3.2024505708716289E-2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3.3119869637092458E-2</c:v>
                </c:pt>
                <c:pt idx="1">
                  <c:v>3.161336088579092E-2</c:v>
                </c:pt>
                <c:pt idx="2">
                  <c:v>3.0796039848255852E-2</c:v>
                </c:pt>
                <c:pt idx="3">
                  <c:v>2.9593190019430615E-2</c:v>
                </c:pt>
                <c:pt idx="4">
                  <c:v>3.2646578046448438E-2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9B883-2393-4063-B7AD-35683761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AAE18-6E8B-4B1E-92C8-F84676F7C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85" zoomScaleNormal="85" workbookViewId="0">
      <selection activeCell="N13" sqref="N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18" t="s">
        <v>6</v>
      </c>
      <c r="K2" s="27"/>
      <c r="L2" s="19"/>
      <c r="M2" s="18" t="s">
        <v>6</v>
      </c>
      <c r="N2" s="27"/>
      <c r="O2" s="19"/>
      <c r="P2" s="18" t="s">
        <v>6</v>
      </c>
      <c r="Q2" s="27"/>
      <c r="R2" s="19"/>
      <c r="S2" s="18" t="s">
        <v>6</v>
      </c>
      <c r="T2" s="19"/>
      <c r="U2" s="3" t="s">
        <v>6</v>
      </c>
    </row>
    <row r="3" spans="1:21" ht="37.5" x14ac:dyDescent="0.25">
      <c r="I3" s="4" t="s">
        <v>9</v>
      </c>
      <c r="J3" s="22">
        <v>1.4016999999999999</v>
      </c>
      <c r="K3" s="23"/>
      <c r="L3" s="24"/>
      <c r="M3" s="22">
        <v>1.4092</v>
      </c>
      <c r="N3" s="23"/>
      <c r="O3" s="24"/>
      <c r="P3" s="22">
        <v>1.4108000000000001</v>
      </c>
      <c r="Q3" s="23"/>
      <c r="R3" s="24"/>
      <c r="S3" s="25">
        <v>1.4048</v>
      </c>
      <c r="T3" s="26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20">
        <f>ROUND(J4/J3,4)-1</f>
        <v>3.8731</v>
      </c>
      <c r="L4" s="21"/>
      <c r="M4" s="18">
        <v>7.6843000000000004</v>
      </c>
      <c r="N4" s="19"/>
      <c r="O4" s="6">
        <f>ROUND(M4/M3,4)-1</f>
        <v>4.4530000000000003</v>
      </c>
      <c r="P4" s="18">
        <v>7.6825999999999999</v>
      </c>
      <c r="Q4" s="19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20">
        <f>ROUND(J5/J3,4)-1</f>
        <v>0.53140000000000009</v>
      </c>
      <c r="L5" s="21"/>
      <c r="M5" s="18">
        <v>2.1532</v>
      </c>
      <c r="N5" s="19"/>
      <c r="O5" s="6">
        <f>ROUND(M5/M3,4)-1</f>
        <v>0.52800000000000002</v>
      </c>
      <c r="P5" s="18">
        <v>2.1534</v>
      </c>
      <c r="Q5" s="19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20">
        <f>ROUND(J6/J3,4)-1</f>
        <v>0.63369999999999993</v>
      </c>
      <c r="L6" s="21"/>
      <c r="M6" s="18">
        <v>2.2345000000000002</v>
      </c>
      <c r="N6" s="19"/>
      <c r="O6" s="6">
        <f>ROUND(M6/M3,4)-1</f>
        <v>0.58570000000000011</v>
      </c>
      <c r="P6" s="18">
        <v>2.23</v>
      </c>
      <c r="Q6" s="19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18" t="s">
        <v>36</v>
      </c>
      <c r="R11" s="19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">
        <v>2.0163000000000002</v>
      </c>
      <c r="R12" s="6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12" t="s">
        <v>39</v>
      </c>
      <c r="K18" s="12">
        <v>1.5899000000000001</v>
      </c>
      <c r="L18" s="13">
        <f>K18/M3-1</f>
        <v>0.12822878228782297</v>
      </c>
      <c r="M18" s="12">
        <v>1.5878000000000001</v>
      </c>
      <c r="N18" s="13">
        <f>M18/P3-1</f>
        <v>0.12546073149985837</v>
      </c>
      <c r="O18" s="14">
        <v>1.5807</v>
      </c>
      <c r="P18" s="13">
        <f>O18/S3-1</f>
        <v>0.1252135535307517</v>
      </c>
      <c r="Q18" s="14">
        <v>1.5183</v>
      </c>
      <c r="R18" s="13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topLeftCell="F1" zoomScale="85" zoomScaleNormal="85" workbookViewId="0">
      <selection activeCell="J17" sqref="J17:P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8" t="s">
        <v>53</v>
      </c>
      <c r="K2" s="27"/>
      <c r="L2" s="19"/>
      <c r="M2" s="18" t="s">
        <v>53</v>
      </c>
      <c r="N2" s="27"/>
      <c r="O2" s="19"/>
      <c r="P2" s="18" t="s">
        <v>53</v>
      </c>
      <c r="Q2" s="27"/>
      <c r="R2" s="19"/>
      <c r="S2" s="18" t="s">
        <v>53</v>
      </c>
      <c r="T2" s="19"/>
      <c r="U2" s="18" t="s">
        <v>54</v>
      </c>
      <c r="V2" s="27"/>
      <c r="W2" s="19"/>
    </row>
    <row r="3" spans="1:23" ht="37.5" x14ac:dyDescent="0.25">
      <c r="I3" s="4" t="s">
        <v>9</v>
      </c>
      <c r="J3" s="25">
        <v>4.0945</v>
      </c>
      <c r="K3" s="31"/>
      <c r="L3" s="26"/>
      <c r="M3" s="22">
        <v>4.0998000000000001</v>
      </c>
      <c r="N3" s="23"/>
      <c r="O3" s="24"/>
      <c r="P3" s="22">
        <v>4.0724999999999998</v>
      </c>
      <c r="Q3" s="23"/>
      <c r="R3" s="24"/>
      <c r="S3" s="22">
        <v>4.0468000000000002</v>
      </c>
      <c r="T3" s="24"/>
    </row>
    <row r="4" spans="1:23" ht="30" x14ac:dyDescent="0.25">
      <c r="I4" s="2" t="s">
        <v>10</v>
      </c>
      <c r="J4" s="3">
        <v>4.2218999999999998</v>
      </c>
      <c r="K4" s="20">
        <f>J4/J3 -1</f>
        <v>3.11149102454511E-2</v>
      </c>
      <c r="L4" s="21"/>
      <c r="M4" s="18">
        <v>4.2432999999999996</v>
      </c>
      <c r="N4" s="19"/>
      <c r="O4" s="6">
        <f>M4/M3 -1</f>
        <v>3.5001707400360793E-2</v>
      </c>
      <c r="P4" s="18">
        <v>4.4214000000000002</v>
      </c>
      <c r="Q4" s="19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4.2055999999999996</v>
      </c>
      <c r="K5" s="20">
        <f>ROUND(J5/J3,4) - 1</f>
        <v>2.7099999999999902E-2</v>
      </c>
      <c r="L5" s="21"/>
      <c r="M5" s="18">
        <v>4.1900000000000004</v>
      </c>
      <c r="N5" s="19"/>
      <c r="O5" s="6">
        <f>ROUND(M5/M3,4)-1</f>
        <v>2.200000000000002E-2</v>
      </c>
      <c r="P5" s="18">
        <v>4.1736000000000004</v>
      </c>
      <c r="Q5" s="19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20">
        <f>ROUND(J6/J3,4)-1</f>
        <v>0.11309999999999998</v>
      </c>
      <c r="L6" s="21"/>
      <c r="M6" s="18">
        <v>4.5738000000000003</v>
      </c>
      <c r="N6" s="19"/>
      <c r="O6" s="6">
        <f>ROUND(M6/M3,4)-1</f>
        <v>0.11559999999999993</v>
      </c>
      <c r="P6" s="18">
        <v>4.5223000000000004</v>
      </c>
      <c r="Q6" s="19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18" t="s">
        <v>36</v>
      </c>
      <c r="R11" s="19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</row>
    <row r="13" spans="1:23" x14ac:dyDescent="0.25">
      <c r="I13" s="2">
        <v>1</v>
      </c>
      <c r="J13" s="2" t="s">
        <v>57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</row>
    <row r="14" spans="1:23" x14ac:dyDescent="0.25">
      <c r="I14" s="2">
        <v>2</v>
      </c>
      <c r="J14" s="2" t="s">
        <v>59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</row>
    <row r="15" spans="1:23" x14ac:dyDescent="0.25">
      <c r="I15" s="2">
        <v>3</v>
      </c>
      <c r="J15" s="2" t="s">
        <v>60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</row>
    <row r="16" spans="1:23" x14ac:dyDescent="0.25">
      <c r="I16" s="2">
        <v>4</v>
      </c>
      <c r="J16" s="2" t="s">
        <v>58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</row>
    <row r="17" spans="9:17" x14ac:dyDescent="0.25">
      <c r="I17" s="2">
        <v>5</v>
      </c>
      <c r="J17" s="12" t="s">
        <v>55</v>
      </c>
      <c r="K17" s="12">
        <v>4.1525999999999996</v>
      </c>
      <c r="L17" s="13">
        <f>(ROUND(K17/M3,4)-1)</f>
        <v>1.2899999999999912E-2</v>
      </c>
      <c r="M17" s="12">
        <v>4.1319999999999997</v>
      </c>
      <c r="N17" s="13">
        <f>ROUND(M17/P3,4)-1</f>
        <v>1.4599999999999946E-2</v>
      </c>
      <c r="O17" s="14">
        <v>4.1131000000000002</v>
      </c>
      <c r="P17" s="13">
        <f>ROUND(O17/S3,4)-1</f>
        <v>1.639999999999997E-2</v>
      </c>
      <c r="Q17" s="3">
        <v>4.1276999999999999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topLeftCell="F4" zoomScale="85" zoomScaleNormal="85" workbookViewId="0">
      <selection activeCell="I17" sqref="I17:P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8" t="s">
        <v>65</v>
      </c>
      <c r="K2" s="27"/>
      <c r="L2" s="19"/>
      <c r="M2" s="18" t="s">
        <v>65</v>
      </c>
      <c r="N2" s="27"/>
      <c r="O2" s="19"/>
      <c r="P2" s="18" t="s">
        <v>65</v>
      </c>
      <c r="Q2" s="27"/>
      <c r="R2" s="19"/>
      <c r="S2" s="18" t="s">
        <v>65</v>
      </c>
      <c r="T2" s="19"/>
      <c r="U2" s="18" t="s">
        <v>66</v>
      </c>
      <c r="V2" s="27"/>
      <c r="W2" s="19"/>
    </row>
    <row r="3" spans="1:23" ht="37.5" x14ac:dyDescent="0.25">
      <c r="I3" s="4" t="s">
        <v>9</v>
      </c>
      <c r="J3" s="25">
        <v>2.6265999999999998</v>
      </c>
      <c r="K3" s="31"/>
      <c r="L3" s="26"/>
      <c r="M3" s="22">
        <v>2.63</v>
      </c>
      <c r="N3" s="23"/>
      <c r="O3" s="24"/>
      <c r="P3" s="22">
        <v>2.6288999999999998</v>
      </c>
      <c r="Q3" s="23"/>
      <c r="R3" s="24"/>
      <c r="S3" s="22">
        <v>2.6355</v>
      </c>
      <c r="T3" s="24"/>
    </row>
    <row r="4" spans="1:23" ht="30" x14ac:dyDescent="0.25">
      <c r="I4" s="2" t="s">
        <v>10</v>
      </c>
      <c r="J4" s="3">
        <v>2.7450000000000001</v>
      </c>
      <c r="K4" s="20">
        <f>J4/J3 -1</f>
        <v>4.507728622553886E-2</v>
      </c>
      <c r="L4" s="21"/>
      <c r="M4" s="18">
        <v>2.7387000000000001</v>
      </c>
      <c r="N4" s="19"/>
      <c r="O4" s="6">
        <f>M4/M3 -1</f>
        <v>4.1330798479087605E-2</v>
      </c>
      <c r="P4" s="18">
        <v>2.7199</v>
      </c>
      <c r="Q4" s="19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x14ac:dyDescent="0.25">
      <c r="I5" s="2" t="s">
        <v>11</v>
      </c>
      <c r="J5" s="3">
        <v>2.6985000000000001</v>
      </c>
      <c r="K5" s="20">
        <f>ROUND(J5/J3,4) - 1</f>
        <v>2.7400000000000091E-2</v>
      </c>
      <c r="L5" s="21"/>
      <c r="M5" s="18">
        <v>2.7019000000000002</v>
      </c>
      <c r="N5" s="19"/>
      <c r="O5" s="6">
        <f>ROUND(M5/M3,4)-1</f>
        <v>2.7300000000000102E-2</v>
      </c>
      <c r="P5" s="18">
        <v>2.7</v>
      </c>
      <c r="Q5" s="19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5">
      <c r="I6" s="2" t="s">
        <v>12</v>
      </c>
      <c r="J6" s="3">
        <v>3.1152000000000002</v>
      </c>
      <c r="K6" s="20">
        <f>ROUND(J6/J3,4)-1</f>
        <v>0.18599999999999994</v>
      </c>
      <c r="L6" s="21"/>
      <c r="M6" s="18">
        <v>3.0914999999999999</v>
      </c>
      <c r="N6" s="19"/>
      <c r="O6" s="6">
        <f>ROUND(M6/M3,4)-1</f>
        <v>0.17549999999999999</v>
      </c>
      <c r="P6" s="18">
        <v>3.1057000000000001</v>
      </c>
      <c r="Q6" s="19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30"/>
      <c r="R11" s="30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</row>
    <row r="13" spans="1:23" x14ac:dyDescent="0.25">
      <c r="I13" s="2">
        <v>1</v>
      </c>
      <c r="J13" s="2" t="s">
        <v>68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</row>
    <row r="14" spans="1:23" x14ac:dyDescent="0.25">
      <c r="I14" s="2">
        <v>2</v>
      </c>
      <c r="J14" s="2" t="s">
        <v>70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</row>
    <row r="15" spans="1:23" x14ac:dyDescent="0.25">
      <c r="I15" s="2">
        <v>3</v>
      </c>
      <c r="J15" s="2" t="s">
        <v>71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</row>
    <row r="16" spans="1:23" x14ac:dyDescent="0.25">
      <c r="I16" s="2">
        <v>4</v>
      </c>
      <c r="J16" s="2" t="s">
        <v>69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</row>
    <row r="17" spans="9:16" x14ac:dyDescent="0.25">
      <c r="I17" s="12">
        <v>5</v>
      </c>
      <c r="J17" s="12" t="s">
        <v>67</v>
      </c>
      <c r="K17" s="12">
        <v>2.7035</v>
      </c>
      <c r="L17" s="13">
        <f>(ROUND(K17/M3,4)-1)</f>
        <v>2.7900000000000036E-2</v>
      </c>
      <c r="M17" s="12">
        <v>2.7002000000000002</v>
      </c>
      <c r="N17" s="13">
        <f>ROUND(M17/P3,4)-1</f>
        <v>2.7099999999999902E-2</v>
      </c>
      <c r="O17" s="14">
        <v>2.7052</v>
      </c>
      <c r="P17" s="13">
        <f>O17/S3-1</f>
        <v>2.6446594574084603E-2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topLeftCell="A4" zoomScale="70" zoomScaleNormal="70" workbookViewId="0">
      <selection activeCell="O17" sqref="O17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43.42578125" style="15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35.7109375" style="15" bestFit="1" customWidth="1"/>
    <col min="22" max="16384" width="8.85546875" style="15"/>
  </cols>
  <sheetData>
    <row r="1" spans="1:21" x14ac:dyDescent="0.25">
      <c r="A1" s="15" t="s">
        <v>0</v>
      </c>
      <c r="B1" s="15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3" t="s">
        <v>7</v>
      </c>
    </row>
    <row r="2" spans="1:21" x14ac:dyDescent="0.25">
      <c r="A2" s="15">
        <v>12</v>
      </c>
      <c r="B2" s="15">
        <v>26</v>
      </c>
      <c r="C2" s="1" t="s">
        <v>76</v>
      </c>
      <c r="I2" s="3" t="s">
        <v>8</v>
      </c>
      <c r="J2" s="18" t="s">
        <v>6</v>
      </c>
      <c r="K2" s="27"/>
      <c r="L2" s="19"/>
      <c r="M2" s="18" t="s">
        <v>6</v>
      </c>
      <c r="N2" s="27"/>
      <c r="O2" s="19"/>
      <c r="P2" s="18" t="s">
        <v>6</v>
      </c>
      <c r="Q2" s="27"/>
      <c r="R2" s="19"/>
      <c r="S2" s="18" t="s">
        <v>6</v>
      </c>
      <c r="T2" s="19"/>
      <c r="U2" s="3" t="s">
        <v>6</v>
      </c>
    </row>
    <row r="3" spans="1:21" ht="37.5" x14ac:dyDescent="0.25">
      <c r="I3" s="4" t="s">
        <v>9</v>
      </c>
      <c r="J3" s="22">
        <v>1.1397999999999999</v>
      </c>
      <c r="K3" s="23"/>
      <c r="L3" s="24"/>
      <c r="M3" s="22">
        <v>1.1405000000000001</v>
      </c>
      <c r="N3" s="23"/>
      <c r="O3" s="24"/>
      <c r="P3" s="22">
        <v>1.1354</v>
      </c>
      <c r="Q3" s="23"/>
      <c r="R3" s="24"/>
      <c r="S3" s="22">
        <v>1.1472</v>
      </c>
      <c r="T3" s="24"/>
      <c r="U3" s="5">
        <v>1.129</v>
      </c>
    </row>
    <row r="4" spans="1:21" ht="30" x14ac:dyDescent="0.25">
      <c r="I4" s="2" t="s">
        <v>10</v>
      </c>
      <c r="J4" s="3">
        <v>1.3655999999999999</v>
      </c>
      <c r="K4" s="20">
        <f>ROUND(J4/J3,4)-1</f>
        <v>0.19809999999999994</v>
      </c>
      <c r="L4" s="21"/>
      <c r="M4" s="18">
        <v>1.3802000000000001</v>
      </c>
      <c r="N4" s="19"/>
      <c r="O4" s="6">
        <f>ROUND(M4/M3,4)-1</f>
        <v>0.21019999999999994</v>
      </c>
      <c r="P4" s="18">
        <v>1.3492</v>
      </c>
      <c r="Q4" s="19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x14ac:dyDescent="0.25">
      <c r="I5" s="2" t="s">
        <v>11</v>
      </c>
      <c r="J5" s="3">
        <v>1.2448999999999999</v>
      </c>
      <c r="K5" s="20">
        <f>ROUND(J5/J3,4)-1</f>
        <v>9.220000000000006E-2</v>
      </c>
      <c r="L5" s="21"/>
      <c r="M5" s="18">
        <v>1.2455000000000001</v>
      </c>
      <c r="N5" s="19"/>
      <c r="O5" s="6">
        <f>ROUND(M5/M3,4)-1</f>
        <v>9.2100000000000071E-2</v>
      </c>
      <c r="P5" s="18">
        <v>1.2343</v>
      </c>
      <c r="Q5" s="19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5">
      <c r="I6" s="2" t="s">
        <v>12</v>
      </c>
      <c r="J6" s="3">
        <v>1.6634</v>
      </c>
      <c r="K6" s="20">
        <f>ROUND(J6/J3,4)-1</f>
        <v>0.45940000000000003</v>
      </c>
      <c r="L6" s="21"/>
      <c r="M6" s="18">
        <v>1.6489</v>
      </c>
      <c r="N6" s="19"/>
      <c r="O6" s="6">
        <f>ROUND(M6/M3,4)-1</f>
        <v>0.44579999999999997</v>
      </c>
      <c r="P6" s="18">
        <v>1.6713</v>
      </c>
      <c r="Q6" s="19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18" t="s">
        <v>36</v>
      </c>
      <c r="R11" s="19"/>
    </row>
    <row r="12" spans="1:21" ht="30" x14ac:dyDescent="0.25">
      <c r="I12" s="2" t="s">
        <v>16</v>
      </c>
      <c r="J12" s="2" t="s">
        <v>15</v>
      </c>
      <c r="K12" s="33">
        <v>1.37135600568676</v>
      </c>
      <c r="L12" s="6">
        <f>ROUND(K12/M3,4)-1</f>
        <v>0.20239999999999991</v>
      </c>
      <c r="M12" s="2">
        <v>1.35808132541656</v>
      </c>
      <c r="N12" s="6">
        <f>ROUND(M12/P3,4)-1</f>
        <v>0.19609999999999994</v>
      </c>
      <c r="O12" s="3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x14ac:dyDescent="0.25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x14ac:dyDescent="0.25">
      <c r="I14" s="2">
        <v>1</v>
      </c>
      <c r="J14" s="2" t="s">
        <v>77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x14ac:dyDescent="0.25">
      <c r="I15" s="2">
        <v>2</v>
      </c>
      <c r="J15" s="2" t="s">
        <v>80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x14ac:dyDescent="0.25">
      <c r="I16" s="2">
        <v>3</v>
      </c>
      <c r="J16" s="2" t="s">
        <v>79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x14ac:dyDescent="0.25">
      <c r="I17" s="2">
        <v>4</v>
      </c>
      <c r="J17" s="32" t="s">
        <v>78</v>
      </c>
      <c r="K17" s="2">
        <v>1.1411</v>
      </c>
      <c r="L17" s="6">
        <f>(ROUND(K17/M3,4)-1)</f>
        <v>4.9999999999994493E-4</v>
      </c>
      <c r="M17" s="2">
        <v>1.1434</v>
      </c>
      <c r="N17" s="6">
        <f>ROUND(M17/P3,4)-1</f>
        <v>6.9999999999998952E-3</v>
      </c>
      <c r="O17" s="3">
        <v>1.1585000000000001</v>
      </c>
      <c r="P17" s="6">
        <f>ROUND(O17/S3,4)-1</f>
        <v>9.9000000000000199E-3</v>
      </c>
      <c r="Q17" s="3">
        <v>1.131</v>
      </c>
      <c r="R17" s="6">
        <f>ROUND(Q17/U3,4)-1</f>
        <v>1.8000000000000238E-3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85" zoomScaleNormal="85" workbookViewId="0">
      <selection activeCell="R17" sqref="J17:R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8" t="s">
        <v>6</v>
      </c>
      <c r="K2" s="27"/>
      <c r="L2" s="19"/>
      <c r="M2" s="18" t="s">
        <v>6</v>
      </c>
      <c r="N2" s="27"/>
      <c r="O2" s="19"/>
      <c r="P2" s="18" t="s">
        <v>6</v>
      </c>
      <c r="Q2" s="27"/>
      <c r="R2" s="19"/>
      <c r="S2" s="18" t="s">
        <v>6</v>
      </c>
      <c r="T2" s="19"/>
      <c r="U2" s="3" t="s">
        <v>44</v>
      </c>
    </row>
    <row r="3" spans="1:21" ht="37.5" x14ac:dyDescent="0.25">
      <c r="I3" s="4" t="s">
        <v>9</v>
      </c>
      <c r="J3" s="22">
        <v>1.7073</v>
      </c>
      <c r="K3" s="23"/>
      <c r="L3" s="24"/>
      <c r="M3" s="22">
        <v>1.7031000000000001</v>
      </c>
      <c r="N3" s="23"/>
      <c r="O3" s="24"/>
      <c r="P3" s="22">
        <v>1.7130000000000001</v>
      </c>
      <c r="Q3" s="23"/>
      <c r="R3" s="24"/>
      <c r="S3" s="25">
        <v>1.7059218101262801</v>
      </c>
      <c r="T3" s="26"/>
      <c r="U3" s="5">
        <v>1.7316</v>
      </c>
    </row>
    <row r="4" spans="1:21" ht="30" x14ac:dyDescent="0.25">
      <c r="I4" s="2" t="s">
        <v>10</v>
      </c>
      <c r="J4" s="3">
        <v>136.69470000000001</v>
      </c>
      <c r="K4" s="28">
        <f>ROUND(J4/J3,4)-1</f>
        <v>79.064800000000005</v>
      </c>
      <c r="L4" s="29"/>
      <c r="M4" s="18">
        <v>132.49350000000001</v>
      </c>
      <c r="N4" s="19"/>
      <c r="O4" s="7">
        <f>ROUND(M4/M3,4)-1</f>
        <v>76.795500000000004</v>
      </c>
      <c r="P4" s="18">
        <v>151.20259999999999</v>
      </c>
      <c r="Q4" s="19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8">
        <f>ROUND(J5/J3,4)-1</f>
        <v>0.48760000000000003</v>
      </c>
      <c r="L5" s="29"/>
      <c r="M5" s="18">
        <v>2.5322</v>
      </c>
      <c r="N5" s="19"/>
      <c r="O5" s="7">
        <f>ROUND(M5/M3,4)-1</f>
        <v>0.4867999999999999</v>
      </c>
      <c r="P5" s="18">
        <v>2.5428999999999999</v>
      </c>
      <c r="Q5" s="19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8">
        <f>ROUND(J6/J3,4)-1</f>
        <v>0.49560000000000004</v>
      </c>
      <c r="L6" s="29"/>
      <c r="M6" s="18">
        <v>2.9327999999999999</v>
      </c>
      <c r="N6" s="19"/>
      <c r="O6" s="7">
        <f>ROUND(M6/M3,4)-1</f>
        <v>0.72199999999999998</v>
      </c>
      <c r="P6" s="18">
        <v>2.9142999999999999</v>
      </c>
      <c r="Q6" s="19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18" t="s">
        <v>36</v>
      </c>
      <c r="R11" s="19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12" t="s">
        <v>47</v>
      </c>
      <c r="K17" s="12">
        <v>1.8678999999999999</v>
      </c>
      <c r="L17" s="13">
        <f>K17/M3-1</f>
        <v>9.6764723151899323E-2</v>
      </c>
      <c r="M17" s="12">
        <v>1.8741000000000001</v>
      </c>
      <c r="N17" s="13">
        <f>M17/P3-1</f>
        <v>9.4045534150613008E-2</v>
      </c>
      <c r="O17" s="14">
        <v>1.8652</v>
      </c>
      <c r="P17" s="13">
        <f>O17/S3-1</f>
        <v>9.3367813769805519E-2</v>
      </c>
      <c r="Q17" s="14">
        <v>1.8504</v>
      </c>
      <c r="R17" s="13">
        <f>Q17/U3-1</f>
        <v>6.8607068607068555E-2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J17" sqref="J17: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8" t="s">
        <v>6</v>
      </c>
      <c r="K2" s="27"/>
      <c r="L2" s="19"/>
      <c r="M2" s="18" t="s">
        <v>6</v>
      </c>
      <c r="N2" s="27"/>
      <c r="O2" s="19"/>
      <c r="P2" s="18" t="s">
        <v>6</v>
      </c>
      <c r="Q2" s="27"/>
      <c r="R2" s="19"/>
      <c r="S2" s="18" t="s">
        <v>6</v>
      </c>
      <c r="T2" s="19"/>
      <c r="U2" s="3" t="s">
        <v>6</v>
      </c>
    </row>
    <row r="3" spans="1:21" ht="37.5" x14ac:dyDescent="0.25">
      <c r="I3" s="4" t="s">
        <v>9</v>
      </c>
      <c r="J3" s="22">
        <v>1.7073</v>
      </c>
      <c r="K3" s="23"/>
      <c r="L3" s="24"/>
      <c r="M3" s="22">
        <v>1.7031000000000001</v>
      </c>
      <c r="N3" s="23"/>
      <c r="O3" s="24"/>
      <c r="P3" s="22">
        <v>1.7130000000000001</v>
      </c>
      <c r="Q3" s="23"/>
      <c r="R3" s="24"/>
      <c r="S3" s="25">
        <v>1.7059218101262801</v>
      </c>
      <c r="T3" s="26"/>
      <c r="U3" s="5">
        <v>1.7116</v>
      </c>
    </row>
    <row r="4" spans="1:21" ht="30" x14ac:dyDescent="0.25">
      <c r="I4" s="2" t="s">
        <v>10</v>
      </c>
      <c r="J4" s="3">
        <v>136.69470000000001</v>
      </c>
      <c r="K4" s="28">
        <f>ROUND(J4/J3,4)-1</f>
        <v>79.064800000000005</v>
      </c>
      <c r="L4" s="29"/>
      <c r="M4" s="18">
        <v>132.49350000000001</v>
      </c>
      <c r="N4" s="19"/>
      <c r="O4" s="7">
        <f>ROUND(M4/M3,4)-1</f>
        <v>76.795500000000004</v>
      </c>
      <c r="P4" s="18">
        <v>151.20259999999999</v>
      </c>
      <c r="Q4" s="19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8">
        <f>ROUND(J5/J3,4)-1</f>
        <v>0.48760000000000003</v>
      </c>
      <c r="L5" s="29"/>
      <c r="M5" s="18">
        <v>2.5322</v>
      </c>
      <c r="N5" s="19"/>
      <c r="O5" s="7">
        <f>ROUND(M5/M3,4)-1</f>
        <v>0.4867999999999999</v>
      </c>
      <c r="P5" s="18">
        <v>2.5428999999999999</v>
      </c>
      <c r="Q5" s="19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8">
        <f>ROUND(J6/J3,4)-1</f>
        <v>0.49560000000000004</v>
      </c>
      <c r="L6" s="29"/>
      <c r="M6" s="18">
        <v>2.9327999999999999</v>
      </c>
      <c r="N6" s="19"/>
      <c r="O6" s="7">
        <f>ROUND(M6/M3,4)-1</f>
        <v>0.72199999999999998</v>
      </c>
      <c r="P6" s="18">
        <v>2.9142999999999999</v>
      </c>
      <c r="Q6" s="19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18" t="s">
        <v>36</v>
      </c>
      <c r="R11" s="19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C1" zoomScale="85" zoomScaleNormal="85" workbookViewId="0">
      <selection activeCell="J17" sqref="J17:R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8" t="s">
        <v>6</v>
      </c>
      <c r="K2" s="27"/>
      <c r="L2" s="19"/>
      <c r="M2" s="18" t="s">
        <v>6</v>
      </c>
      <c r="N2" s="27"/>
      <c r="O2" s="19"/>
      <c r="P2" s="18" t="s">
        <v>6</v>
      </c>
      <c r="Q2" s="27"/>
      <c r="R2" s="19"/>
      <c r="S2" s="18" t="s">
        <v>6</v>
      </c>
      <c r="T2" s="19"/>
      <c r="U2" s="3" t="s">
        <v>6</v>
      </c>
    </row>
    <row r="3" spans="1:21" ht="37.5" x14ac:dyDescent="0.25">
      <c r="I3" s="4" t="s">
        <v>9</v>
      </c>
      <c r="J3" s="22">
        <f>ROUND(1.3137349069022,4)</f>
        <v>1.3137000000000001</v>
      </c>
      <c r="K3" s="23"/>
      <c r="L3" s="24"/>
      <c r="M3" s="22">
        <v>1.3108</v>
      </c>
      <c r="N3" s="23"/>
      <c r="O3" s="24"/>
      <c r="P3" s="22">
        <v>1.3133999999999999</v>
      </c>
      <c r="Q3" s="23"/>
      <c r="R3" s="24"/>
      <c r="S3" s="22">
        <v>1.3113999999999999</v>
      </c>
      <c r="T3" s="24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20">
        <f>ROUND(J4/J3,4)-1</f>
        <v>0.43340000000000001</v>
      </c>
      <c r="L4" s="21"/>
      <c r="M4" s="18">
        <v>1.9887999999999999</v>
      </c>
      <c r="N4" s="19"/>
      <c r="O4" s="6">
        <f>ROUND(M4/M3,4)-1</f>
        <v>0.5172000000000001</v>
      </c>
      <c r="P4" s="18">
        <v>1.8765000000000001</v>
      </c>
      <c r="Q4" s="19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20">
        <f>ROUND(J5/J3,4)-1</f>
        <v>0.26570000000000005</v>
      </c>
      <c r="L5" s="21"/>
      <c r="M5" s="18">
        <v>1.661</v>
      </c>
      <c r="N5" s="19"/>
      <c r="O5" s="6">
        <f>ROUND(M5/M3,4)-1</f>
        <v>0.2672000000000001</v>
      </c>
      <c r="P5" s="18">
        <v>1.6674</v>
      </c>
      <c r="Q5" s="19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20">
        <f>ROUND(J6/J3,4)-1</f>
        <v>0.29940000000000011</v>
      </c>
      <c r="L6" s="21"/>
      <c r="M6" s="18">
        <v>1.6947000000000001</v>
      </c>
      <c r="N6" s="19"/>
      <c r="O6" s="6">
        <f>ROUND(M6/M3,4)-1</f>
        <v>0.29289999999999994</v>
      </c>
      <c r="P6" s="18">
        <v>1.7579</v>
      </c>
      <c r="Q6" s="19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18" t="s">
        <v>36</v>
      </c>
      <c r="R11" s="19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">
        <v>1.641</v>
      </c>
      <c r="R12" s="6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12" t="s">
        <v>28</v>
      </c>
      <c r="K17" s="12">
        <v>1.44</v>
      </c>
      <c r="L17" s="13">
        <f>K17/M3-1</f>
        <v>9.8565761367104043E-2</v>
      </c>
      <c r="M17" s="12">
        <v>1.4302999999999999</v>
      </c>
      <c r="N17" s="13">
        <f>M17/P3-1</f>
        <v>8.9005634231764885E-2</v>
      </c>
      <c r="O17" s="14">
        <v>1.427</v>
      </c>
      <c r="P17" s="13">
        <f>O17/S3-1</f>
        <v>8.8150068628946254E-2</v>
      </c>
      <c r="Q17" s="14">
        <v>1.4093</v>
      </c>
      <c r="R17" s="13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E50D-F092-4480-B485-169EBCEBDEEB}">
  <dimension ref="A1:U17"/>
  <sheetViews>
    <sheetView zoomScale="70" zoomScaleNormal="70" workbookViewId="0">
      <selection activeCell="O15" sqref="O1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8" t="s">
        <v>50</v>
      </c>
      <c r="K2" s="27"/>
      <c r="L2" s="19"/>
      <c r="M2" s="18" t="s">
        <v>50</v>
      </c>
      <c r="N2" s="27"/>
      <c r="O2" s="19"/>
      <c r="P2" s="18" t="s">
        <v>50</v>
      </c>
      <c r="Q2" s="27"/>
      <c r="R2" s="19"/>
      <c r="S2" s="18" t="s">
        <v>50</v>
      </c>
      <c r="T2" s="19"/>
      <c r="U2" s="3" t="s">
        <v>50</v>
      </c>
    </row>
    <row r="3" spans="1:21" ht="37.5" x14ac:dyDescent="0.25">
      <c r="I3" s="4" t="s">
        <v>9</v>
      </c>
      <c r="J3" s="22">
        <v>17.248000000000001</v>
      </c>
      <c r="K3" s="23"/>
      <c r="L3" s="24"/>
      <c r="M3" s="22">
        <v>17.224</v>
      </c>
      <c r="N3" s="23"/>
      <c r="O3" s="24"/>
      <c r="P3" s="22">
        <v>17.266400000000001</v>
      </c>
      <c r="Q3" s="23"/>
      <c r="R3" s="24"/>
      <c r="S3" s="22">
        <v>17.2973</v>
      </c>
      <c r="T3" s="24"/>
      <c r="U3" s="5">
        <v>17.283300000000001</v>
      </c>
    </row>
    <row r="4" spans="1:21" ht="30" x14ac:dyDescent="0.25">
      <c r="I4" s="2" t="s">
        <v>10</v>
      </c>
      <c r="J4" s="3">
        <v>21.1402</v>
      </c>
      <c r="K4" s="20">
        <f>ROUND(J4/J3,4)-1</f>
        <v>0.22570000000000001</v>
      </c>
      <c r="L4" s="21"/>
      <c r="M4" s="18">
        <v>22.0962</v>
      </c>
      <c r="N4" s="19"/>
      <c r="O4" s="6">
        <f>ROUND(M4/M3,4)-1</f>
        <v>0.28289999999999993</v>
      </c>
      <c r="P4" s="18">
        <v>22.458500000000001</v>
      </c>
      <c r="Q4" s="19"/>
      <c r="R4" s="6">
        <f>ROUND(P4/P3,4)-1</f>
        <v>0.30069999999999997</v>
      </c>
      <c r="S4" s="3">
        <v>21.569500000000001</v>
      </c>
      <c r="T4" s="6">
        <f>ROUND(S4/S3,4)-1</f>
        <v>0.24700000000000011</v>
      </c>
    </row>
    <row r="5" spans="1:21" x14ac:dyDescent="0.25">
      <c r="I5" s="2" t="s">
        <v>11</v>
      </c>
      <c r="J5" s="3">
        <v>19.1327</v>
      </c>
      <c r="K5" s="20">
        <f>ROUND(J5/J3,4)-1</f>
        <v>0.10929999999999995</v>
      </c>
      <c r="L5" s="21"/>
      <c r="M5" s="18">
        <v>19.1875</v>
      </c>
      <c r="N5" s="19"/>
      <c r="O5" s="6">
        <f>ROUND(M5/M3,4)-1</f>
        <v>0.1140000000000001</v>
      </c>
      <c r="P5" s="18">
        <v>19.234200000000001</v>
      </c>
      <c r="Q5" s="19"/>
      <c r="R5" s="6">
        <f>ROUND(P5/P3,4)-1</f>
        <v>0.1140000000000001</v>
      </c>
      <c r="S5" s="3">
        <v>19.2117</v>
      </c>
      <c r="T5" s="6">
        <f>ROUND(S5/S3,4)-1</f>
        <v>0.11070000000000002</v>
      </c>
    </row>
    <row r="6" spans="1:21" ht="30" x14ac:dyDescent="0.25">
      <c r="I6" s="2" t="s">
        <v>12</v>
      </c>
      <c r="J6" s="3">
        <v>18.1602</v>
      </c>
      <c r="K6" s="20">
        <f>ROUND(J6/J3,4)-1</f>
        <v>5.2899999999999947E-2</v>
      </c>
      <c r="L6" s="21"/>
      <c r="M6" s="18">
        <v>18.143999999999998</v>
      </c>
      <c r="N6" s="19"/>
      <c r="O6" s="6">
        <f>ROUND(M6/M3,4)-1</f>
        <v>5.3399999999999892E-2</v>
      </c>
      <c r="P6" s="18">
        <v>18.154599999999999</v>
      </c>
      <c r="Q6" s="19"/>
      <c r="R6" s="6">
        <f>ROUND(P6/P3,4)-1</f>
        <v>5.139999999999989E-2</v>
      </c>
      <c r="S6" s="3">
        <v>18.107600000000001</v>
      </c>
      <c r="T6" s="6">
        <f>ROUND(S6/S3,4)-1</f>
        <v>4.6799999999999953E-2</v>
      </c>
    </row>
    <row r="11" spans="1:21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18" t="s">
        <v>36</v>
      </c>
      <c r="R11" s="19"/>
    </row>
    <row r="12" spans="1:21" ht="30" x14ac:dyDescent="0.25">
      <c r="I12" s="2" t="s">
        <v>16</v>
      </c>
      <c r="J12" s="2" t="s">
        <v>15</v>
      </c>
      <c r="K12" s="2">
        <v>17.593199947741201</v>
      </c>
      <c r="L12" s="6">
        <f>K12/M3-1</f>
        <v>2.1435203654273094E-2</v>
      </c>
      <c r="M12" s="2">
        <v>17.598834896730398</v>
      </c>
      <c r="N12" s="6">
        <f>M12/P3-1</f>
        <v>1.9253283645137342E-2</v>
      </c>
      <c r="O12" s="3">
        <v>17.629877934393001</v>
      </c>
      <c r="P12" s="6">
        <f>O12/S3-1</f>
        <v>1.9227158827851865E-2</v>
      </c>
      <c r="Q12" s="3">
        <v>17.628550224913301</v>
      </c>
      <c r="R12" s="6">
        <f>Q12/U3-1</f>
        <v>1.9975943535858409E-2</v>
      </c>
    </row>
    <row r="13" spans="1:21" x14ac:dyDescent="0.25">
      <c r="I13" s="2" t="s">
        <v>20</v>
      </c>
      <c r="J13" s="2" t="s">
        <v>15</v>
      </c>
      <c r="K13" s="3"/>
      <c r="L13" s="6">
        <f>K13/M3-1</f>
        <v>-1</v>
      </c>
      <c r="M13" s="3"/>
      <c r="N13" s="6">
        <f>M13/P3-1</f>
        <v>-1</v>
      </c>
      <c r="O13" s="3"/>
      <c r="P13" s="6">
        <f>O13/S3-1</f>
        <v>-1</v>
      </c>
      <c r="Q13" s="3"/>
      <c r="R13" s="6">
        <f>Q13/U3-1</f>
        <v>-1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3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zoomScale="70" zoomScaleNormal="70" workbookViewId="0">
      <selection activeCell="J14" sqref="J14:P1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18" t="s">
        <v>53</v>
      </c>
      <c r="K2" s="27"/>
      <c r="L2" s="19"/>
      <c r="M2" s="18" t="s">
        <v>53</v>
      </c>
      <c r="N2" s="27"/>
      <c r="O2" s="19"/>
      <c r="P2" s="18" t="s">
        <v>53</v>
      </c>
      <c r="Q2" s="27"/>
      <c r="R2" s="19"/>
      <c r="S2" s="18" t="s">
        <v>53</v>
      </c>
      <c r="T2" s="19"/>
      <c r="U2" s="18" t="s">
        <v>54</v>
      </c>
      <c r="V2" s="27"/>
      <c r="W2" s="19"/>
    </row>
    <row r="3" spans="1:23" ht="37.5" x14ac:dyDescent="0.25">
      <c r="I3" s="4" t="s">
        <v>9</v>
      </c>
      <c r="J3" s="22">
        <v>10.089700000000001</v>
      </c>
      <c r="K3" s="23"/>
      <c r="L3" s="24"/>
      <c r="M3" s="22">
        <v>10.0444</v>
      </c>
      <c r="N3" s="23"/>
      <c r="O3" s="24"/>
      <c r="P3" s="22">
        <v>10.051500000000001</v>
      </c>
      <c r="Q3" s="23"/>
      <c r="R3" s="24"/>
      <c r="S3" s="22">
        <v>10.059699999999999</v>
      </c>
      <c r="T3" s="24"/>
    </row>
    <row r="4" spans="1:23" ht="30" x14ac:dyDescent="0.25">
      <c r="I4" s="2" t="s">
        <v>10</v>
      </c>
      <c r="J4" s="3">
        <v>11.442</v>
      </c>
      <c r="K4" s="20">
        <f>ROUND(J4/J3,4)-1</f>
        <v>0.1339999999999999</v>
      </c>
      <c r="L4" s="21"/>
      <c r="M4" s="18">
        <v>11.426399999999999</v>
      </c>
      <c r="N4" s="19"/>
      <c r="O4" s="6">
        <f>ROUND(M4/M3,4)-1</f>
        <v>0.13759999999999994</v>
      </c>
      <c r="P4" s="18">
        <v>11.635199999999999</v>
      </c>
      <c r="Q4" s="19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20">
        <f>ROUND(J5/J3,4)-1</f>
        <v>6.2799999999999967E-2</v>
      </c>
      <c r="L5" s="21"/>
      <c r="M5" s="18">
        <v>10.7044</v>
      </c>
      <c r="N5" s="19"/>
      <c r="O5" s="6">
        <f>ROUND(M5/M3,4)-1</f>
        <v>6.5700000000000092E-2</v>
      </c>
      <c r="P5" s="18">
        <v>10.697699999999999</v>
      </c>
      <c r="Q5" s="19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20">
        <f>ROUND(J6/J3,4)-1</f>
        <v>6.0200000000000031E-2</v>
      </c>
      <c r="L6" s="21"/>
      <c r="M6" s="18">
        <v>10.711</v>
      </c>
      <c r="N6" s="19"/>
      <c r="O6" s="6">
        <f>ROUND(M6/M3,4)-1</f>
        <v>6.6400000000000015E-2</v>
      </c>
      <c r="P6" s="18">
        <v>10.670500000000001</v>
      </c>
      <c r="Q6" s="19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18" t="s">
        <v>36</v>
      </c>
      <c r="R11" s="19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">
        <v>10.300217341759501</v>
      </c>
    </row>
    <row r="13" spans="1:23" x14ac:dyDescent="0.25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">
        <v>10.2262</v>
      </c>
    </row>
    <row r="14" spans="1:23" x14ac:dyDescent="0.25">
      <c r="I14" s="2">
        <v>2</v>
      </c>
      <c r="J14" s="12" t="s">
        <v>63</v>
      </c>
      <c r="K14" s="12">
        <v>10.266299999999999</v>
      </c>
      <c r="L14" s="13">
        <f>K14/M3-1</f>
        <v>2.2091911911114703E-2</v>
      </c>
      <c r="M14" s="12">
        <v>10.2582</v>
      </c>
      <c r="N14" s="13">
        <f>M14/P3-1</f>
        <v>2.0564094911207143E-2</v>
      </c>
      <c r="O14" s="12">
        <v>10.2904</v>
      </c>
      <c r="P14" s="13">
        <f>O14/S3-1</f>
        <v>2.2933089455948075E-2</v>
      </c>
      <c r="Q14" s="2">
        <v>10.1587</v>
      </c>
    </row>
    <row r="15" spans="1:23" x14ac:dyDescent="0.25">
      <c r="I15" s="2">
        <v>3</v>
      </c>
      <c r="J15" s="2" t="s">
        <v>64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">
        <v>10.114100000000001</v>
      </c>
    </row>
    <row r="16" spans="1:23" x14ac:dyDescent="0.25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">
        <v>10.095000000000001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U16"/>
  <sheetViews>
    <sheetView zoomScale="70" zoomScaleNormal="70" workbookViewId="0">
      <selection activeCell="J32" sqref="J3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48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11" t="s">
        <v>36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8" t="s">
        <v>65</v>
      </c>
      <c r="K2" s="27"/>
      <c r="L2" s="19"/>
      <c r="M2" s="18" t="s">
        <v>65</v>
      </c>
      <c r="N2" s="27"/>
      <c r="O2" s="19"/>
      <c r="P2" s="18" t="s">
        <v>65</v>
      </c>
      <c r="Q2" s="27"/>
      <c r="R2" s="19"/>
      <c r="S2" s="18" t="s">
        <v>65</v>
      </c>
      <c r="T2" s="19"/>
      <c r="U2" s="11" t="s">
        <v>66</v>
      </c>
    </row>
    <row r="3" spans="1:21" ht="37.5" x14ac:dyDescent="0.25">
      <c r="I3" s="4" t="s">
        <v>9</v>
      </c>
      <c r="J3" s="22">
        <v>6.5814000000000004</v>
      </c>
      <c r="K3" s="23"/>
      <c r="L3" s="24"/>
      <c r="M3" s="22">
        <v>6.4530000000000003</v>
      </c>
      <c r="N3" s="23"/>
      <c r="O3" s="24"/>
      <c r="P3" s="22">
        <v>6.4638</v>
      </c>
      <c r="Q3" s="23"/>
      <c r="R3" s="24"/>
      <c r="S3" s="22">
        <v>6.4846000000000004</v>
      </c>
      <c r="T3" s="24"/>
    </row>
    <row r="4" spans="1:21" ht="30" x14ac:dyDescent="0.25">
      <c r="I4" s="2" t="s">
        <v>10</v>
      </c>
      <c r="J4" s="3">
        <v>7.1029</v>
      </c>
      <c r="K4" s="20">
        <f>ROUND(J4/J3,4)-1</f>
        <v>7.9199999999999937E-2</v>
      </c>
      <c r="L4" s="21"/>
      <c r="M4" s="18">
        <v>7.0242000000000004</v>
      </c>
      <c r="N4" s="19"/>
      <c r="O4" s="6">
        <f>ROUND(M4/M3,4)-1</f>
        <v>8.8500000000000023E-2</v>
      </c>
      <c r="P4" s="18">
        <v>7.0049000000000001</v>
      </c>
      <c r="Q4" s="19"/>
      <c r="R4" s="6">
        <f>ROUND(P4/P3,4)-1</f>
        <v>8.3700000000000108E-2</v>
      </c>
      <c r="S4" s="3">
        <v>7.0021000000000004</v>
      </c>
      <c r="T4" s="6">
        <f>ROUND(S4/S3,4)-1</f>
        <v>7.9800000000000093E-2</v>
      </c>
    </row>
    <row r="5" spans="1:21" x14ac:dyDescent="0.25">
      <c r="I5" s="2" t="s">
        <v>11</v>
      </c>
      <c r="J5" s="3">
        <v>6.7775999999999996</v>
      </c>
      <c r="K5" s="20">
        <f>J5/J3-1</f>
        <v>2.9811286352447786E-2</v>
      </c>
      <c r="L5" s="21"/>
      <c r="M5" s="18">
        <v>6.6661999999999999</v>
      </c>
      <c r="N5" s="19"/>
      <c r="O5" s="6">
        <f>M5/M3-1</f>
        <v>3.3038896637223036E-2</v>
      </c>
      <c r="P5" s="18">
        <v>6.6772999999999998</v>
      </c>
      <c r="Q5" s="19"/>
      <c r="R5" s="6">
        <f>P5/P3-1</f>
        <v>3.3030106129521286E-2</v>
      </c>
      <c r="S5" s="3">
        <v>6.6875</v>
      </c>
      <c r="T5" s="6">
        <f>S5/S3-1</f>
        <v>3.1289516701107134E-2</v>
      </c>
    </row>
    <row r="6" spans="1:21" ht="30" x14ac:dyDescent="0.25">
      <c r="I6" s="2" t="s">
        <v>12</v>
      </c>
      <c r="J6" s="3">
        <v>7.0854999999999997</v>
      </c>
      <c r="K6" s="20">
        <f>ROUND(J6/J3,4)-1</f>
        <v>7.6600000000000001E-2</v>
      </c>
      <c r="L6" s="21"/>
      <c r="M6" s="18">
        <v>7.0627000000000004</v>
      </c>
      <c r="N6" s="19"/>
      <c r="O6" s="6">
        <f>ROUND(M6/M3,4)-1</f>
        <v>9.4500000000000028E-2</v>
      </c>
      <c r="P6" s="18">
        <v>7.0060000000000002</v>
      </c>
      <c r="Q6" s="19"/>
      <c r="R6" s="6">
        <f>ROUND(P6/P3,4)-1</f>
        <v>8.3900000000000086E-2</v>
      </c>
      <c r="S6" s="3">
        <v>7.0274000000000001</v>
      </c>
      <c r="T6" s="6">
        <f>ROUND(S6/S3,4)-1</f>
        <v>8.3700000000000108E-2</v>
      </c>
    </row>
    <row r="11" spans="1:21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30"/>
      <c r="R11" s="30"/>
    </row>
    <row r="12" spans="1:21" ht="30" x14ac:dyDescent="0.25">
      <c r="I12" s="2" t="s">
        <v>16</v>
      </c>
      <c r="J12" s="2" t="s">
        <v>15</v>
      </c>
      <c r="K12" s="8">
        <v>6.6959698880519101</v>
      </c>
      <c r="L12" s="6">
        <f>K12/M3-1</f>
        <v>3.7652237417001411E-2</v>
      </c>
      <c r="M12" s="8">
        <v>6.6965901430195203</v>
      </c>
      <c r="N12" s="6">
        <f>M12/P3-1</f>
        <v>3.6014440889186039E-2</v>
      </c>
      <c r="O12" s="9">
        <v>6.6993691066486898</v>
      </c>
      <c r="P12" s="6">
        <f>O12/S3-1</f>
        <v>3.3119869637092458E-2</v>
      </c>
    </row>
    <row r="13" spans="1:21" x14ac:dyDescent="0.25">
      <c r="I13" s="2">
        <v>1</v>
      </c>
      <c r="J13" s="2" t="s">
        <v>72</v>
      </c>
      <c r="K13" s="2">
        <v>6.6825999999999999</v>
      </c>
      <c r="L13" s="6">
        <f>K13/M3-1</f>
        <v>3.5580350224701629E-2</v>
      </c>
      <c r="M13" s="2">
        <v>6.6775000000000002</v>
      </c>
      <c r="N13" s="6">
        <f>M13/P3-1</f>
        <v>3.3061047680930766E-2</v>
      </c>
      <c r="O13" s="3">
        <v>6.6896000000000004</v>
      </c>
      <c r="P13" s="6">
        <f>O13/S3-1</f>
        <v>3.161336088579092E-2</v>
      </c>
    </row>
    <row r="14" spans="1:21" x14ac:dyDescent="0.25">
      <c r="I14" s="2">
        <v>2</v>
      </c>
      <c r="J14" s="2" t="s">
        <v>74</v>
      </c>
      <c r="K14" s="2">
        <v>6.6638000000000002</v>
      </c>
      <c r="L14" s="6">
        <f>K14/M3-1</f>
        <v>3.2666976600030928E-2</v>
      </c>
      <c r="M14" s="2">
        <v>6.6569000000000003</v>
      </c>
      <c r="N14" s="6">
        <f>M14/P3-1</f>
        <v>2.9874067885763855E-2</v>
      </c>
      <c r="O14" s="2">
        <v>6.6843000000000004</v>
      </c>
      <c r="P14" s="6">
        <f>O14/S3-1</f>
        <v>3.0796039848255852E-2</v>
      </c>
    </row>
    <row r="15" spans="1:21" x14ac:dyDescent="0.25">
      <c r="I15" s="34">
        <v>3</v>
      </c>
      <c r="J15" s="34" t="s">
        <v>75</v>
      </c>
      <c r="K15" s="34">
        <v>6.6619999999999999</v>
      </c>
      <c r="L15" s="35">
        <f>K15/M3-1</f>
        <v>3.2388036572136958E-2</v>
      </c>
      <c r="M15" s="34">
        <v>6.6643999999999997</v>
      </c>
      <c r="N15" s="35">
        <f>M15/P3-1</f>
        <v>3.1034376063615809E-2</v>
      </c>
      <c r="O15" s="34">
        <v>6.6764999999999999</v>
      </c>
      <c r="P15" s="35">
        <f>O15/S3-1</f>
        <v>2.9593190019430615E-2</v>
      </c>
    </row>
    <row r="16" spans="1:21" x14ac:dyDescent="0.25">
      <c r="I16" s="2">
        <v>4</v>
      </c>
      <c r="J16" s="2" t="s">
        <v>73</v>
      </c>
      <c r="K16" s="2">
        <v>6.6696</v>
      </c>
      <c r="L16" s="6">
        <f>K16/M3-1</f>
        <v>3.3565783356578338E-2</v>
      </c>
      <c r="M16" s="2">
        <v>6.6707999999999998</v>
      </c>
      <c r="N16" s="6">
        <f>M16/P3-1</f>
        <v>3.2024505708716289E-2</v>
      </c>
      <c r="O16" s="3">
        <v>6.6962999999999999</v>
      </c>
      <c r="P16" s="6">
        <f>O16/S3-1</f>
        <v>3.2646578046448438E-2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abSelected="1" topLeftCell="D1" zoomScale="70" zoomScaleNormal="70" workbookViewId="0">
      <selection activeCell="J18" sqref="J18:P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18" t="s">
        <v>6</v>
      </c>
      <c r="K2" s="27"/>
      <c r="L2" s="19"/>
      <c r="M2" s="18" t="s">
        <v>6</v>
      </c>
      <c r="N2" s="27"/>
      <c r="O2" s="19"/>
      <c r="P2" s="18" t="s">
        <v>6</v>
      </c>
      <c r="Q2" s="27"/>
      <c r="R2" s="19"/>
      <c r="S2" s="18" t="s">
        <v>6</v>
      </c>
      <c r="T2" s="19"/>
      <c r="U2" s="3" t="s">
        <v>6</v>
      </c>
    </row>
    <row r="3" spans="1:21" ht="37.5" x14ac:dyDescent="0.25">
      <c r="I3" s="4" t="s">
        <v>9</v>
      </c>
      <c r="J3" s="22">
        <f>ROUND(1.04953105339334,4)</f>
        <v>1.0495000000000001</v>
      </c>
      <c r="K3" s="23"/>
      <c r="L3" s="24"/>
      <c r="M3" s="22">
        <f>ROUND(1.04960738441608,4)</f>
        <v>1.0496000000000001</v>
      </c>
      <c r="N3" s="23"/>
      <c r="O3" s="24"/>
      <c r="P3" s="22">
        <f>ROUND(1.04726929636432,4)</f>
        <v>1.0472999999999999</v>
      </c>
      <c r="Q3" s="23"/>
      <c r="R3" s="24"/>
      <c r="S3" s="22">
        <f>ROUND(1.05010333606256,4)</f>
        <v>1.0501</v>
      </c>
      <c r="T3" s="24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20">
        <f>ROUND(J4/J3,4)-1</f>
        <v>0.23259999999999992</v>
      </c>
      <c r="L4" s="21"/>
      <c r="M4" s="18">
        <f>ROUND(1.32368411192381,4)</f>
        <v>1.3237000000000001</v>
      </c>
      <c r="N4" s="19"/>
      <c r="O4" s="6">
        <f>ROUND(M4/M3,4)-1</f>
        <v>0.26110000000000011</v>
      </c>
      <c r="P4" s="18">
        <f>ROUND(1.29757323247913,4)</f>
        <v>1.2976000000000001</v>
      </c>
      <c r="Q4" s="19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20">
        <f>ROUND(J5/J3,4)-1</f>
        <v>0.18989999999999996</v>
      </c>
      <c r="L5" s="21"/>
      <c r="M5" s="18">
        <v>1.2504999999999999</v>
      </c>
      <c r="N5" s="19"/>
      <c r="O5" s="6">
        <f>ROUND(M5/M3,4)-1</f>
        <v>0.19140000000000001</v>
      </c>
      <c r="P5" s="18">
        <v>1.2482</v>
      </c>
      <c r="Q5" s="19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20">
        <f>ROUND(J6/J3,4)-1</f>
        <v>0.41199999999999992</v>
      </c>
      <c r="L6" s="21"/>
      <c r="M6" s="18">
        <v>1.5116000000000001</v>
      </c>
      <c r="N6" s="19"/>
      <c r="O6" s="6">
        <f>ROUND(M6/M3,4)-1</f>
        <v>0.44019999999999992</v>
      </c>
      <c r="P6" s="18">
        <v>1.4991000000000001</v>
      </c>
      <c r="Q6" s="19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18" t="s">
        <v>36</v>
      </c>
      <c r="R11" s="19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12" t="s">
        <v>22</v>
      </c>
      <c r="K18" s="12">
        <v>1.1200000000000001</v>
      </c>
      <c r="L18" s="13">
        <f>(ROUND(K18/M3,4)-1)</f>
        <v>6.7099999999999937E-2</v>
      </c>
      <c r="M18" s="12">
        <v>1.1220000000000001</v>
      </c>
      <c r="N18" s="13">
        <f>ROUND(M18/P3,4)-1</f>
        <v>7.1299999999999919E-2</v>
      </c>
      <c r="O18" s="14">
        <v>1.127</v>
      </c>
      <c r="P18" s="13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topLeftCell="F4" zoomScale="85" zoomScaleNormal="85" workbookViewId="0">
      <selection activeCell="M2" sqref="M2:O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8" t="s">
        <v>4</v>
      </c>
      <c r="K1" s="27"/>
      <c r="L1" s="19"/>
      <c r="M1" s="18" t="s">
        <v>5</v>
      </c>
      <c r="N1" s="27"/>
      <c r="O1" s="19"/>
      <c r="P1" s="18" t="s">
        <v>5</v>
      </c>
      <c r="Q1" s="27"/>
      <c r="R1" s="19"/>
      <c r="S1" s="18" t="s">
        <v>5</v>
      </c>
      <c r="T1" s="19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8" t="s">
        <v>50</v>
      </c>
      <c r="K2" s="27"/>
      <c r="L2" s="19"/>
      <c r="M2" s="18" t="s">
        <v>50</v>
      </c>
      <c r="N2" s="27"/>
      <c r="O2" s="19"/>
      <c r="P2" s="18" t="s">
        <v>50</v>
      </c>
      <c r="Q2" s="27"/>
      <c r="R2" s="19"/>
      <c r="S2" s="18" t="s">
        <v>50</v>
      </c>
      <c r="T2" s="19"/>
      <c r="U2" s="18" t="s">
        <v>50</v>
      </c>
      <c r="V2" s="27"/>
      <c r="W2" s="19"/>
    </row>
    <row r="3" spans="1:23" ht="37.5" x14ac:dyDescent="0.25">
      <c r="I3" s="4" t="s">
        <v>9</v>
      </c>
      <c r="J3" s="25">
        <v>2.8029999999999999</v>
      </c>
      <c r="K3" s="31"/>
      <c r="L3" s="26"/>
      <c r="M3" s="22">
        <v>2.7955000000000001</v>
      </c>
      <c r="N3" s="23"/>
      <c r="O3" s="24"/>
      <c r="P3" s="22">
        <v>2.7581000000000002</v>
      </c>
      <c r="Q3" s="23"/>
      <c r="R3" s="24"/>
      <c r="S3" s="22">
        <v>2.7648000000000001</v>
      </c>
      <c r="T3" s="24"/>
      <c r="U3" s="5">
        <v>2.7808999999999999</v>
      </c>
    </row>
    <row r="4" spans="1:23" ht="30" x14ac:dyDescent="0.25">
      <c r="I4" s="2" t="s">
        <v>10</v>
      </c>
      <c r="J4" s="3">
        <v>2.8767</v>
      </c>
      <c r="K4" s="20">
        <f>J4/J3 -1</f>
        <v>2.6293257224402566E-2</v>
      </c>
      <c r="L4" s="21"/>
      <c r="M4" s="18">
        <v>2.8866999999999998</v>
      </c>
      <c r="N4" s="19"/>
      <c r="O4" s="6">
        <f>M4/M3 -1</f>
        <v>3.2623859774637776E-2</v>
      </c>
      <c r="P4" s="18">
        <v>2.8269000000000002</v>
      </c>
      <c r="Q4" s="19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20">
        <f>ROUND(J5/J3,4) - 1</f>
        <v>2.1700000000000053E-2</v>
      </c>
      <c r="L5" s="21"/>
      <c r="M5" s="18">
        <v>2.8633000000000002</v>
      </c>
      <c r="N5" s="19"/>
      <c r="O5" s="6">
        <f>ROUND(M5/M3,4)-1</f>
        <v>2.4299999999999988E-2</v>
      </c>
      <c r="P5" s="18">
        <v>2.8247</v>
      </c>
      <c r="Q5" s="19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20">
        <f>ROUND(J6/J3,4)-1</f>
        <v>9.5800000000000107E-2</v>
      </c>
      <c r="L6" s="21"/>
      <c r="M6" s="18">
        <v>3.0190999999999999</v>
      </c>
      <c r="N6" s="19"/>
      <c r="O6" s="6">
        <f>ROUND(M6/M3,4)-1</f>
        <v>8.0000000000000071E-2</v>
      </c>
      <c r="P6" s="18">
        <v>3.0356999999999998</v>
      </c>
      <c r="Q6" s="19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16" t="s">
        <v>17</v>
      </c>
      <c r="L11" s="17"/>
      <c r="M11" s="16" t="s">
        <v>18</v>
      </c>
      <c r="N11" s="17"/>
      <c r="O11" s="18" t="s">
        <v>19</v>
      </c>
      <c r="P11" s="19"/>
      <c r="Q11" s="18" t="s">
        <v>36</v>
      </c>
      <c r="R11" s="19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9">
        <v>2.8291463089610698</v>
      </c>
      <c r="R12" s="6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9">
        <v>2.8176000000000001</v>
      </c>
      <c r="R13" s="6">
        <f>ROUND(Q13/U3,4)-1</f>
        <v>1.3200000000000101E-2</v>
      </c>
    </row>
    <row r="14" spans="1:23" x14ac:dyDescent="0.25">
      <c r="I14" s="2">
        <v>2</v>
      </c>
      <c r="J14" s="2" t="s">
        <v>52</v>
      </c>
      <c r="K14" s="2">
        <v>2.8410000000000002</v>
      </c>
      <c r="L14" s="6">
        <f>(ROUND(K14/M3,4)-1)</f>
        <v>1.6299999999999981E-2</v>
      </c>
      <c r="M14" s="2">
        <v>2.7982999999999998</v>
      </c>
      <c r="N14" s="6">
        <f>ROUND(M14/P3,4)-1</f>
        <v>1.4599999999999946E-2</v>
      </c>
      <c r="O14" s="3">
        <v>2.8127</v>
      </c>
      <c r="P14" s="6">
        <f>ROUND(O14/S3,4)-1</f>
        <v>1.7300000000000093E-2</v>
      </c>
      <c r="Q14" s="3">
        <v>2.8069000000000002</v>
      </c>
      <c r="R14" s="6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">
        <v>2.7993999999999999</v>
      </c>
      <c r="R15" s="6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">
        <v>2.7964000000000002</v>
      </c>
      <c r="R16" s="6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">
        <v>2.7953999999999999</v>
      </c>
      <c r="R17" s="6">
        <f>ROUND(Q17/U3,4)-1</f>
        <v>5.2000000000000934E-3</v>
      </c>
    </row>
  </sheetData>
  <mergeCells count="26">
    <mergeCell ref="U2:W2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China_Telecom_gravity_1024LP</vt:lpstr>
      <vt:lpstr>GEANT_gravity_2048LP</vt:lpstr>
      <vt:lpstr>GEANT_gravity_1024LP</vt:lpstr>
      <vt:lpstr>ScaleFree30Nodes_gravity_1024LP</vt:lpstr>
      <vt:lpstr>ScaleFree30Nodes_bimodal</vt:lpstr>
      <vt:lpstr>ScaleFree30Nodes_poisson_0.2sp</vt:lpstr>
      <vt:lpstr>ScaleFree30Nodes_poisson_0.1sp</vt:lpstr>
      <vt:lpstr>GoodNet_Gravity_1024LP</vt:lpstr>
      <vt:lpstr>GoodNet_Bimodal_1024LP</vt:lpstr>
      <vt:lpstr>GoodNet_poisson_0.2_4096LP</vt:lpstr>
      <vt:lpstr>GoodNet_poisson_0.1_4096LP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2021-11-28T11:36:12Z</dcterms:modified>
</cp:coreProperties>
</file>