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195AC537-6411-4262-8567-B1FACDE29354}" xr6:coauthVersionLast="47" xr6:coauthVersionMax="47" xr10:uidLastSave="{00000000-0000-0000-0000-000000000000}"/>
  <bookViews>
    <workbookView xWindow="-120" yWindow="-120" windowWidth="38640" windowHeight="15840" firstSheet="5" activeTab="6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ScaleFree30Nodes_bimodal" sheetId="10" r:id="rId5"/>
    <sheet name="ScaleFree30Nodes_poisson_0.2sp" sheetId="9" r:id="rId6"/>
    <sheet name="ScaleFree30Nodes_poisson_0.1sp" sheetId="14" r:id="rId7"/>
    <sheet name="GoodNet_Gravity_1024LP" sheetId="1" r:id="rId8"/>
    <sheet name="GoodNet_Bimodal_1024LP" sheetId="5" r:id="rId9"/>
    <sheet name="GoodNet_poisson_0.2_4096LP" sheetId="8" r:id="rId10"/>
    <sheet name="GoodNet_poisson_0.1_4096LP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4" l="1"/>
  <c r="P16" i="14"/>
  <c r="N16" i="14"/>
  <c r="L16" i="14"/>
  <c r="R15" i="14"/>
  <c r="P15" i="14"/>
  <c r="N15" i="14"/>
  <c r="L15" i="14"/>
  <c r="R14" i="14"/>
  <c r="P14" i="14"/>
  <c r="N14" i="14"/>
  <c r="L14" i="14"/>
  <c r="R13" i="14"/>
  <c r="P13" i="14"/>
  <c r="N13" i="14"/>
  <c r="L13" i="14"/>
  <c r="R12" i="14"/>
  <c r="P12" i="14"/>
  <c r="N12" i="14"/>
  <c r="L12" i="14"/>
  <c r="T6" i="14"/>
  <c r="R6" i="14"/>
  <c r="O6" i="14"/>
  <c r="K6" i="14"/>
  <c r="T5" i="14"/>
  <c r="R5" i="14"/>
  <c r="O5" i="14"/>
  <c r="K5" i="14"/>
  <c r="T4" i="14"/>
  <c r="R4" i="14"/>
  <c r="O4" i="14"/>
  <c r="K4" i="14"/>
  <c r="T5" i="13"/>
  <c r="P17" i="13"/>
  <c r="R17" i="13"/>
  <c r="N17" i="13"/>
  <c r="L17" i="13"/>
  <c r="R16" i="13"/>
  <c r="P16" i="13"/>
  <c r="N16" i="13"/>
  <c r="L16" i="13"/>
  <c r="R15" i="13"/>
  <c r="P15" i="13"/>
  <c r="N15" i="13"/>
  <c r="L15" i="13"/>
  <c r="R14" i="13"/>
  <c r="P14" i="13"/>
  <c r="N14" i="13"/>
  <c r="L14" i="13"/>
  <c r="R13" i="13"/>
  <c r="P13" i="13"/>
  <c r="N13" i="13"/>
  <c r="L13" i="13"/>
  <c r="R12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R16" i="9"/>
  <c r="P16" i="9"/>
  <c r="N16" i="9"/>
  <c r="L16" i="9"/>
  <c r="R15" i="9"/>
  <c r="P15" i="9"/>
  <c r="N15" i="9"/>
  <c r="L15" i="9"/>
  <c r="R14" i="9"/>
  <c r="P14" i="9"/>
  <c r="N14" i="9"/>
  <c r="L14" i="9"/>
  <c r="R13" i="9"/>
  <c r="P13" i="9"/>
  <c r="N13" i="9"/>
  <c r="L13" i="9"/>
  <c r="R12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R17" i="8"/>
  <c r="P17" i="8"/>
  <c r="N17" i="8"/>
  <c r="L17" i="8"/>
  <c r="R16" i="8"/>
  <c r="P16" i="8"/>
  <c r="N16" i="8"/>
  <c r="L16" i="8"/>
  <c r="R15" i="8"/>
  <c r="P15" i="8"/>
  <c r="N15" i="8"/>
  <c r="L15" i="8"/>
  <c r="R14" i="8"/>
  <c r="P14" i="8"/>
  <c r="N14" i="8"/>
  <c r="L14" i="8"/>
  <c r="R13" i="8"/>
  <c r="P13" i="8"/>
  <c r="N13" i="8"/>
  <c r="L13" i="8"/>
  <c r="R12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R16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<sst xmlns="http://schemas.openxmlformats.org/spreadsheetml/2006/main" count="350" uniqueCount="72">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</sst>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85" zoomScaleNormal="85" workbookViewId="0">
      <selection activeCell="L20" sqref="L2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v>1.4016999999999999</v>
      </c>
      <c r="K3" s="18"/>
      <c r="L3" s="19"/>
      <c r="M3" s="17">
        <v>1.4092</v>
      </c>
      <c r="N3" s="18"/>
      <c r="O3" s="19"/>
      <c r="P3" s="17">
        <v>1.4108000000000001</v>
      </c>
      <c r="Q3" s="18"/>
      <c r="R3" s="19"/>
      <c r="S3" s="20">
        <v>1.4048</v>
      </c>
      <c r="T3" s="21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5">
        <f>ROUND(J4/J3,4)-1</f>
        <v>3.8731</v>
      </c>
      <c r="L4" s="16"/>
      <c r="M4" s="13">
        <v>7.6843000000000004</v>
      </c>
      <c r="N4" s="14"/>
      <c r="O4" s="6">
        <f>ROUND(M4/M3,4)-1</f>
        <v>4.4530000000000003</v>
      </c>
      <c r="P4" s="13">
        <v>7.6825999999999999</v>
      </c>
      <c r="Q4" s="14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5">
        <f>ROUND(J5/J3,4)-1</f>
        <v>0.53140000000000009</v>
      </c>
      <c r="L5" s="16"/>
      <c r="M5" s="13">
        <v>2.1532</v>
      </c>
      <c r="N5" s="14"/>
      <c r="O5" s="6">
        <f>ROUND(M5/M3,4)-1</f>
        <v>0.52800000000000002</v>
      </c>
      <c r="P5" s="13">
        <v>2.1534</v>
      </c>
      <c r="Q5" s="14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5">
        <f>ROUND(J6/J3,4)-1</f>
        <v>0.63369999999999993</v>
      </c>
      <c r="L6" s="16"/>
      <c r="M6" s="13">
        <v>2.2345000000000002</v>
      </c>
      <c r="N6" s="14"/>
      <c r="O6" s="6">
        <f>ROUND(M6/M3,4)-1</f>
        <v>0.58570000000000011</v>
      </c>
      <c r="P6" s="13">
        <v>2.23</v>
      </c>
      <c r="Q6" s="14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topLeftCell="D1" zoomScale="85" zoomScaleNormal="85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53</v>
      </c>
      <c r="K2" s="22"/>
      <c r="L2" s="14"/>
      <c r="M2" s="13" t="s">
        <v>53</v>
      </c>
      <c r="N2" s="22"/>
      <c r="O2" s="14"/>
      <c r="P2" s="13" t="s">
        <v>53</v>
      </c>
      <c r="Q2" s="22"/>
      <c r="R2" s="14"/>
      <c r="S2" s="13" t="s">
        <v>53</v>
      </c>
      <c r="T2" s="14"/>
      <c r="U2" s="13" t="s">
        <v>54</v>
      </c>
      <c r="V2" s="22"/>
      <c r="W2" s="14"/>
    </row>
    <row r="3" spans="1:23" ht="37.5" x14ac:dyDescent="0.25">
      <c r="I3" s="4" t="s">
        <v>9</v>
      </c>
      <c r="J3" s="20">
        <v>4.0945</v>
      </c>
      <c r="K3" s="25"/>
      <c r="L3" s="21"/>
      <c r="M3" s="17">
        <v>4.0998000000000001</v>
      </c>
      <c r="N3" s="18"/>
      <c r="O3" s="19"/>
      <c r="P3" s="17">
        <v>4.0724999999999998</v>
      </c>
      <c r="Q3" s="18"/>
      <c r="R3" s="19"/>
      <c r="S3" s="17">
        <v>4.0468000000000002</v>
      </c>
      <c r="T3" s="19"/>
      <c r="U3" s="5"/>
    </row>
    <row r="4" spans="1:23" ht="30" x14ac:dyDescent="0.25">
      <c r="I4" s="2" t="s">
        <v>10</v>
      </c>
      <c r="J4" s="3">
        <v>4.2218999999999998</v>
      </c>
      <c r="K4" s="15">
        <f>J4/J3 -1</f>
        <v>3.11149102454511E-2</v>
      </c>
      <c r="L4" s="16"/>
      <c r="M4" s="13">
        <v>4.2432999999999996</v>
      </c>
      <c r="N4" s="14"/>
      <c r="O4" s="6">
        <f>M4/M3 -1</f>
        <v>3.5001707400360793E-2</v>
      </c>
      <c r="P4" s="13">
        <v>4.4214000000000002</v>
      </c>
      <c r="Q4" s="14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15">
        <f>ROUND(J5/J3,4) - 1</f>
        <v>2.7099999999999902E-2</v>
      </c>
      <c r="L5" s="16"/>
      <c r="M5" s="13">
        <v>4.1900000000000004</v>
      </c>
      <c r="N5" s="14"/>
      <c r="O5" s="6">
        <f>ROUND(M5/M3,4)-1</f>
        <v>2.200000000000002E-2</v>
      </c>
      <c r="P5" s="13">
        <v>4.1736000000000004</v>
      </c>
      <c r="Q5" s="14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15">
        <f>ROUND(J6/J3,4)-1</f>
        <v>0.11309999999999998</v>
      </c>
      <c r="L6" s="16"/>
      <c r="M6" s="13">
        <v>4.5738000000000003</v>
      </c>
      <c r="N6" s="14"/>
      <c r="O6" s="6">
        <f>ROUND(M6/M3,4)-1</f>
        <v>0.11559999999999993</v>
      </c>
      <c r="P6" s="13">
        <v>4.5223000000000004</v>
      </c>
      <c r="Q6" s="14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  <c r="R12" s="6" t="e">
        <f>ROUND(Q12/U3,4)-1</f>
        <v>#DIV/0!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  <c r="R13" s="6" t="e">
        <f>ROUND(Q13/U3,4)-1</f>
        <v>#DIV/0!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  <c r="R14" s="6" t="e">
        <f>ROUND(Q14/U3,4)-1</f>
        <v>#DIV/0!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  <c r="R15" s="6" t="e">
        <f>ROUND(Q15/U3,4)-1</f>
        <v>#DIV/0!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  <c r="R16" s="6" t="e">
        <f>ROUND(Q16/U3,4)-1</f>
        <v>#DIV/0!</v>
      </c>
    </row>
    <row r="17" spans="9:18" x14ac:dyDescent="0.25">
      <c r="I17" s="2">
        <v>5</v>
      </c>
      <c r="J17" s="2" t="s">
        <v>55</v>
      </c>
      <c r="K17" s="2">
        <v>4.1525999999999996</v>
      </c>
      <c r="L17" s="6">
        <f>(ROUND(K17/M3,4)-1)</f>
        <v>1.2899999999999912E-2</v>
      </c>
      <c r="M17" s="2">
        <v>4.1319999999999997</v>
      </c>
      <c r="N17" s="6">
        <f>ROUND(M17/P3,4)-1</f>
        <v>1.4599999999999946E-2</v>
      </c>
      <c r="O17" s="3">
        <v>4.1131000000000002</v>
      </c>
      <c r="P17" s="6">
        <f>ROUND(O17/S3,4)-1</f>
        <v>1.639999999999997E-2</v>
      </c>
      <c r="Q17" s="3">
        <v>4.1276999999999999</v>
      </c>
      <c r="R17" s="6" t="e">
        <f>ROUND(Q17/U3,4)-1</f>
        <v>#DIV/0!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zoomScale="85" zoomScaleNormal="85" workbookViewId="0">
      <selection activeCell="K17" sqref="K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65</v>
      </c>
      <c r="K2" s="22"/>
      <c r="L2" s="14"/>
      <c r="M2" s="13" t="s">
        <v>65</v>
      </c>
      <c r="N2" s="22"/>
      <c r="O2" s="14"/>
      <c r="P2" s="13" t="s">
        <v>65</v>
      </c>
      <c r="Q2" s="22"/>
      <c r="R2" s="14"/>
      <c r="S2" s="13" t="s">
        <v>65</v>
      </c>
      <c r="T2" s="14"/>
      <c r="U2" s="13" t="s">
        <v>66</v>
      </c>
      <c r="V2" s="22"/>
      <c r="W2" s="14"/>
    </row>
    <row r="3" spans="1:23" ht="37.5" x14ac:dyDescent="0.25">
      <c r="I3" s="4" t="s">
        <v>9</v>
      </c>
      <c r="J3" s="20">
        <v>2.6265999999999998</v>
      </c>
      <c r="K3" s="25"/>
      <c r="L3" s="21"/>
      <c r="M3" s="17">
        <v>2.63</v>
      </c>
      <c r="N3" s="18"/>
      <c r="O3" s="19"/>
      <c r="P3" s="17">
        <v>2.6288999999999998</v>
      </c>
      <c r="Q3" s="18"/>
      <c r="R3" s="19"/>
      <c r="S3" s="17">
        <v>2.6355</v>
      </c>
      <c r="T3" s="19"/>
      <c r="U3" s="5"/>
    </row>
    <row r="4" spans="1:23" ht="30" x14ac:dyDescent="0.25">
      <c r="I4" s="2" t="s">
        <v>10</v>
      </c>
      <c r="J4" s="3">
        <v>2.7450000000000001</v>
      </c>
      <c r="K4" s="15">
        <f>J4/J3 -1</f>
        <v>4.507728622553886E-2</v>
      </c>
      <c r="L4" s="16"/>
      <c r="M4" s="13">
        <v>2.7387000000000001</v>
      </c>
      <c r="N4" s="14"/>
      <c r="O4" s="6">
        <f>M4/M3 -1</f>
        <v>4.1330798479087605E-2</v>
      </c>
      <c r="P4" s="13">
        <v>2.7199</v>
      </c>
      <c r="Q4" s="14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15">
        <f>ROUND(J5/J3,4) - 1</f>
        <v>2.7400000000000091E-2</v>
      </c>
      <c r="L5" s="16"/>
      <c r="M5" s="13">
        <v>2.7019000000000002</v>
      </c>
      <c r="N5" s="14"/>
      <c r="O5" s="6">
        <f>ROUND(M5/M3,4)-1</f>
        <v>2.7300000000000102E-2</v>
      </c>
      <c r="P5" s="13">
        <v>2.7</v>
      </c>
      <c r="Q5" s="14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15">
        <f>ROUND(J6/J3,4)-1</f>
        <v>0.18599999999999994</v>
      </c>
      <c r="L6" s="16"/>
      <c r="M6" s="13">
        <v>3.0914999999999999</v>
      </c>
      <c r="N6" s="14"/>
      <c r="O6" s="6">
        <f>ROUND(M6/M3,4)-1</f>
        <v>0.17549999999999999</v>
      </c>
      <c r="P6" s="13">
        <v>3.1057000000000001</v>
      </c>
      <c r="Q6" s="14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  <c r="Q12" s="9"/>
      <c r="R12" s="6" t="e">
        <f>ROUND(Q12/U3,4)-1</f>
        <v>#DIV/0!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  <c r="Q13" s="9"/>
      <c r="R13" s="6" t="e">
        <f>ROUND(Q13/U3,4)-1</f>
        <v>#DIV/0!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  <c r="Q14" s="3"/>
      <c r="R14" s="6" t="e">
        <f>ROUND(Q14/U3,4)-1</f>
        <v>#DIV/0!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  <c r="Q15" s="3"/>
      <c r="R15" s="6" t="e">
        <f>ROUND(Q15/U3,4)-1</f>
        <v>#DIV/0!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  <c r="Q16" s="3"/>
      <c r="R16" s="6" t="e">
        <f>ROUND(Q16/U3,4)-1</f>
        <v>#DIV/0!</v>
      </c>
    </row>
    <row r="17" spans="9:18" x14ac:dyDescent="0.25">
      <c r="I17" s="2">
        <v>5</v>
      </c>
      <c r="J17" s="2" t="s">
        <v>67</v>
      </c>
      <c r="K17" s="2">
        <v>2.7035</v>
      </c>
      <c r="L17" s="6">
        <f>(ROUND(K17/M3,4)-1)</f>
        <v>2.7900000000000036E-2</v>
      </c>
      <c r="M17" s="2">
        <v>2.7002000000000002</v>
      </c>
      <c r="N17" s="6">
        <f>ROUND(M17/P3,4)-1</f>
        <v>2.7099999999999902E-2</v>
      </c>
      <c r="O17" s="3">
        <v>2.7052</v>
      </c>
      <c r="P17" s="6">
        <f>O17/S3-1</f>
        <v>2.6446594574084603E-2</v>
      </c>
      <c r="Q17" s="3"/>
      <c r="R17" s="6" t="e">
        <f>ROUND(Q17/U3,4)-1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44</v>
      </c>
    </row>
    <row r="3" spans="1:21" ht="37.5" x14ac:dyDescent="0.25">
      <c r="I3" s="4" t="s">
        <v>9</v>
      </c>
      <c r="J3" s="17">
        <v>1.7073</v>
      </c>
      <c r="K3" s="18"/>
      <c r="L3" s="19"/>
      <c r="M3" s="17">
        <v>1.7031000000000001</v>
      </c>
      <c r="N3" s="18"/>
      <c r="O3" s="19"/>
      <c r="P3" s="17">
        <v>1.7130000000000001</v>
      </c>
      <c r="Q3" s="18"/>
      <c r="R3" s="19"/>
      <c r="S3" s="20">
        <v>1.7059218101262801</v>
      </c>
      <c r="T3" s="21"/>
      <c r="U3" s="5">
        <v>1.7316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3">
        <v>132.49350000000001</v>
      </c>
      <c r="N4" s="14"/>
      <c r="O4" s="7">
        <f>ROUND(M4/M3,4)-1</f>
        <v>76.795500000000004</v>
      </c>
      <c r="P4" s="13">
        <v>151.20259999999999</v>
      </c>
      <c r="Q4" s="14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3">
        <v>2.5322</v>
      </c>
      <c r="N5" s="14"/>
      <c r="O5" s="7">
        <f>ROUND(M5/M3,4)-1</f>
        <v>0.4867999999999999</v>
      </c>
      <c r="P5" s="13">
        <v>2.5428999999999999</v>
      </c>
      <c r="Q5" s="14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3">
        <v>2.9327999999999999</v>
      </c>
      <c r="N6" s="14"/>
      <c r="O6" s="7">
        <f>ROUND(M6/M3,4)-1</f>
        <v>0.72199999999999998</v>
      </c>
      <c r="P6" s="13">
        <v>2.9142999999999999</v>
      </c>
      <c r="Q6" s="14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v>1.7073</v>
      </c>
      <c r="K3" s="18"/>
      <c r="L3" s="19"/>
      <c r="M3" s="17">
        <v>1.7031000000000001</v>
      </c>
      <c r="N3" s="18"/>
      <c r="O3" s="19"/>
      <c r="P3" s="17">
        <v>1.7130000000000001</v>
      </c>
      <c r="Q3" s="18"/>
      <c r="R3" s="19"/>
      <c r="S3" s="20">
        <v>1.7059218101262801</v>
      </c>
      <c r="T3" s="21"/>
      <c r="U3" s="5">
        <v>1.7116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3">
        <v>132.49350000000001</v>
      </c>
      <c r="N4" s="14"/>
      <c r="O4" s="7">
        <f>ROUND(M4/M3,4)-1</f>
        <v>76.795500000000004</v>
      </c>
      <c r="P4" s="13">
        <v>151.20259999999999</v>
      </c>
      <c r="Q4" s="14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3">
        <v>2.5322</v>
      </c>
      <c r="N5" s="14"/>
      <c r="O5" s="7">
        <f>ROUND(M5/M3,4)-1</f>
        <v>0.4867999999999999</v>
      </c>
      <c r="P5" s="13">
        <v>2.5428999999999999</v>
      </c>
      <c r="Q5" s="14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3">
        <v>2.9327999999999999</v>
      </c>
      <c r="N6" s="14"/>
      <c r="O6" s="7">
        <f>ROUND(M6/M3,4)-1</f>
        <v>0.72199999999999998</v>
      </c>
      <c r="P6" s="13">
        <v>2.9142999999999999</v>
      </c>
      <c r="Q6" s="14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zoomScale="115" zoomScaleNormal="11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f>ROUND(1.3137349069022,4)</f>
        <v>1.3137000000000001</v>
      </c>
      <c r="K3" s="18"/>
      <c r="L3" s="19"/>
      <c r="M3" s="17">
        <v>1.3108</v>
      </c>
      <c r="N3" s="18"/>
      <c r="O3" s="19"/>
      <c r="P3" s="17">
        <v>1.3133999999999999</v>
      </c>
      <c r="Q3" s="18"/>
      <c r="R3" s="19"/>
      <c r="S3" s="17">
        <v>1.3113999999999999</v>
      </c>
      <c r="T3" s="19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5">
        <f>ROUND(J4/J3,4)-1</f>
        <v>0.43340000000000001</v>
      </c>
      <c r="L4" s="16"/>
      <c r="M4" s="13">
        <v>1.9887999999999999</v>
      </c>
      <c r="N4" s="14"/>
      <c r="O4" s="6">
        <f>ROUND(M4/M3,4)-1</f>
        <v>0.5172000000000001</v>
      </c>
      <c r="P4" s="13">
        <v>1.8765000000000001</v>
      </c>
      <c r="Q4" s="14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5">
        <f>ROUND(J5/J3,4)-1</f>
        <v>0.26570000000000005</v>
      </c>
      <c r="L5" s="16"/>
      <c r="M5" s="13">
        <v>1.661</v>
      </c>
      <c r="N5" s="14"/>
      <c r="O5" s="6">
        <f>ROUND(M5/M3,4)-1</f>
        <v>0.2672000000000001</v>
      </c>
      <c r="P5" s="13">
        <v>1.6674</v>
      </c>
      <c r="Q5" s="14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5">
        <f>ROUND(J6/J3,4)-1</f>
        <v>0.29940000000000011</v>
      </c>
      <c r="L6" s="16"/>
      <c r="M6" s="13">
        <v>1.6947000000000001</v>
      </c>
      <c r="N6" s="14"/>
      <c r="O6" s="6">
        <f>ROUND(M6/M3,4)-1</f>
        <v>0.29289999999999994</v>
      </c>
      <c r="P6" s="13">
        <v>1.7579</v>
      </c>
      <c r="Q6" s="14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3" t="s">
        <v>50</v>
      </c>
      <c r="K2" s="22"/>
      <c r="L2" s="14"/>
      <c r="M2" s="13" t="s">
        <v>50</v>
      </c>
      <c r="N2" s="22"/>
      <c r="O2" s="14"/>
      <c r="P2" s="13" t="s">
        <v>50</v>
      </c>
      <c r="Q2" s="22"/>
      <c r="R2" s="14"/>
      <c r="S2" s="13" t="s">
        <v>50</v>
      </c>
      <c r="T2" s="14"/>
      <c r="U2" s="3" t="s">
        <v>50</v>
      </c>
    </row>
    <row r="3" spans="1:21" ht="37.5" x14ac:dyDescent="0.25">
      <c r="I3" s="4" t="s">
        <v>9</v>
      </c>
      <c r="J3" s="17">
        <v>17.248000000000001</v>
      </c>
      <c r="K3" s="18"/>
      <c r="L3" s="19"/>
      <c r="M3" s="17">
        <v>17.224</v>
      </c>
      <c r="N3" s="18"/>
      <c r="O3" s="19"/>
      <c r="P3" s="17">
        <v>17.266400000000001</v>
      </c>
      <c r="Q3" s="18"/>
      <c r="R3" s="19"/>
      <c r="S3" s="17">
        <v>17.2973</v>
      </c>
      <c r="T3" s="19"/>
      <c r="U3" s="5">
        <v>17.283300000000001</v>
      </c>
    </row>
    <row r="4" spans="1:21" ht="30" x14ac:dyDescent="0.25">
      <c r="I4" s="2" t="s">
        <v>10</v>
      </c>
      <c r="J4" s="3">
        <v>21.1402</v>
      </c>
      <c r="K4" s="15">
        <f>ROUND(J4/J3,4)-1</f>
        <v>0.22570000000000001</v>
      </c>
      <c r="L4" s="16"/>
      <c r="M4" s="13">
        <v>22.0962</v>
      </c>
      <c r="N4" s="14"/>
      <c r="O4" s="6">
        <f>ROUND(M4/M3,4)-1</f>
        <v>0.28289999999999993</v>
      </c>
      <c r="P4" s="13">
        <v>22.458500000000001</v>
      </c>
      <c r="Q4" s="14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15">
        <f>ROUND(J5/J3,4)-1</f>
        <v>0.10929999999999995</v>
      </c>
      <c r="L5" s="16"/>
      <c r="M5" s="13">
        <v>19.1875</v>
      </c>
      <c r="N5" s="14"/>
      <c r="O5" s="6">
        <f>ROUND(M5/M3,4)-1</f>
        <v>0.1140000000000001</v>
      </c>
      <c r="P5" s="13">
        <v>19.234200000000001</v>
      </c>
      <c r="Q5" s="14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15">
        <f>ROUND(J6/J3,4)-1</f>
        <v>5.2899999999999947E-2</v>
      </c>
      <c r="L6" s="16"/>
      <c r="M6" s="13">
        <v>18.143999999999998</v>
      </c>
      <c r="N6" s="14"/>
      <c r="O6" s="6">
        <f>ROUND(M6/M3,4)-1</f>
        <v>5.3399999999999892E-2</v>
      </c>
      <c r="P6" s="13">
        <v>18.154599999999999</v>
      </c>
      <c r="Q6" s="14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70" zoomScaleNormal="70" workbookViewId="0">
      <selection activeCell="K14" sqref="K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13" t="s">
        <v>53</v>
      </c>
      <c r="K2" s="22"/>
      <c r="L2" s="14"/>
      <c r="M2" s="13" t="s">
        <v>53</v>
      </c>
      <c r="N2" s="22"/>
      <c r="O2" s="14"/>
      <c r="P2" s="13" t="s">
        <v>53</v>
      </c>
      <c r="Q2" s="22"/>
      <c r="R2" s="14"/>
      <c r="S2" s="13" t="s">
        <v>53</v>
      </c>
      <c r="T2" s="14"/>
      <c r="U2" s="13" t="s">
        <v>54</v>
      </c>
      <c r="V2" s="22"/>
      <c r="W2" s="14"/>
    </row>
    <row r="3" spans="1:23" ht="37.5" x14ac:dyDescent="0.25">
      <c r="I3" s="4" t="s">
        <v>9</v>
      </c>
      <c r="J3" s="17">
        <v>10.089700000000001</v>
      </c>
      <c r="K3" s="18"/>
      <c r="L3" s="19"/>
      <c r="M3" s="17">
        <v>10.0444</v>
      </c>
      <c r="N3" s="18"/>
      <c r="O3" s="19"/>
      <c r="P3" s="17">
        <v>10.051500000000001</v>
      </c>
      <c r="Q3" s="18"/>
      <c r="R3" s="19"/>
      <c r="S3" s="17">
        <v>10.059699999999999</v>
      </c>
      <c r="T3" s="19"/>
      <c r="U3" s="5"/>
    </row>
    <row r="4" spans="1:23" ht="30" x14ac:dyDescent="0.25">
      <c r="I4" s="2" t="s">
        <v>10</v>
      </c>
      <c r="J4" s="3">
        <v>11.442</v>
      </c>
      <c r="K4" s="15">
        <f>ROUND(J4/J3,4)-1</f>
        <v>0.1339999999999999</v>
      </c>
      <c r="L4" s="16"/>
      <c r="M4" s="13">
        <v>11.426399999999999</v>
      </c>
      <c r="N4" s="14"/>
      <c r="O4" s="6">
        <f>ROUND(M4/M3,4)-1</f>
        <v>0.13759999999999994</v>
      </c>
      <c r="P4" s="13">
        <v>11.635199999999999</v>
      </c>
      <c r="Q4" s="14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15">
        <f>ROUND(J5/J3,4)-1</f>
        <v>6.2799999999999967E-2</v>
      </c>
      <c r="L5" s="16"/>
      <c r="M5" s="13">
        <v>10.7044</v>
      </c>
      <c r="N5" s="14"/>
      <c r="O5" s="6">
        <f>ROUND(M5/M3,4)-1</f>
        <v>6.5700000000000092E-2</v>
      </c>
      <c r="P5" s="13">
        <v>10.697699999999999</v>
      </c>
      <c r="Q5" s="14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15">
        <f>ROUND(J6/J3,4)-1</f>
        <v>6.0200000000000031E-2</v>
      </c>
      <c r="L6" s="16"/>
      <c r="M6" s="13">
        <v>10.711</v>
      </c>
      <c r="N6" s="14"/>
      <c r="O6" s="6">
        <f>ROUND(M6/M3,4)-1</f>
        <v>6.6400000000000015E-2</v>
      </c>
      <c r="P6" s="13">
        <v>10.670500000000001</v>
      </c>
      <c r="Q6" s="14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  <c r="R12" s="6" t="e">
        <f>Q12/U3-1</f>
        <v>#DIV/0!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  <c r="R13" s="6" t="e">
        <f>Q13/U3-1</f>
        <v>#DIV/0!</v>
      </c>
    </row>
    <row r="14" spans="1:23" x14ac:dyDescent="0.25">
      <c r="I14" s="2">
        <v>2</v>
      </c>
      <c r="J14" s="2" t="s">
        <v>63</v>
      </c>
      <c r="K14" s="2">
        <v>10.266299999999999</v>
      </c>
      <c r="L14" s="6">
        <f>K14/M3-1</f>
        <v>2.2091911911114703E-2</v>
      </c>
      <c r="M14" s="2">
        <v>10.2582</v>
      </c>
      <c r="N14" s="6">
        <f>M14/P3-1</f>
        <v>2.0564094911207143E-2</v>
      </c>
      <c r="O14" s="2">
        <v>10.2904</v>
      </c>
      <c r="P14" s="6">
        <f>O14/S3-1</f>
        <v>2.2933089455948075E-2</v>
      </c>
      <c r="Q14" s="2">
        <v>10.1587</v>
      </c>
      <c r="R14" s="6" t="e">
        <f>Q14/U3-1</f>
        <v>#DIV/0!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  <c r="R15" s="6" t="e">
        <f>Q15/U3-1</f>
        <v>#DIV/0!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  <c r="R16" s="6" t="e">
        <f>Q16/U3-1</f>
        <v>#DIV/0!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W16"/>
  <sheetViews>
    <sheetView tabSelected="1" zoomScale="70" zoomScaleNormal="70" workbookViewId="0">
      <selection activeCell="J24" sqref="J2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13" t="s">
        <v>53</v>
      </c>
      <c r="K2" s="22"/>
      <c r="L2" s="14"/>
      <c r="M2" s="13" t="s">
        <v>53</v>
      </c>
      <c r="N2" s="22"/>
      <c r="O2" s="14"/>
      <c r="P2" s="13" t="s">
        <v>53</v>
      </c>
      <c r="Q2" s="22"/>
      <c r="R2" s="14"/>
      <c r="S2" s="13" t="s">
        <v>53</v>
      </c>
      <c r="T2" s="14"/>
      <c r="U2" s="13" t="s">
        <v>54</v>
      </c>
      <c r="V2" s="22"/>
      <c r="W2" s="14"/>
    </row>
    <row r="3" spans="1:23" ht="37.5" x14ac:dyDescent="0.25">
      <c r="I3" s="4" t="s">
        <v>9</v>
      </c>
      <c r="J3" s="17"/>
      <c r="K3" s="18"/>
      <c r="L3" s="19"/>
      <c r="M3" s="17"/>
      <c r="N3" s="18"/>
      <c r="O3" s="19"/>
      <c r="P3" s="17"/>
      <c r="Q3" s="18"/>
      <c r="R3" s="19"/>
      <c r="S3" s="17"/>
      <c r="T3" s="19"/>
      <c r="U3" s="5"/>
    </row>
    <row r="4" spans="1:23" ht="30" x14ac:dyDescent="0.25">
      <c r="I4" s="2" t="s">
        <v>10</v>
      </c>
      <c r="J4" s="3"/>
      <c r="K4" s="15" t="e">
        <f>ROUND(J4/J3,4)-1</f>
        <v>#DIV/0!</v>
      </c>
      <c r="L4" s="16"/>
      <c r="M4" s="13"/>
      <c r="N4" s="14"/>
      <c r="O4" s="6" t="e">
        <f>ROUND(M4/M3,4)-1</f>
        <v>#DIV/0!</v>
      </c>
      <c r="P4" s="13"/>
      <c r="Q4" s="14"/>
      <c r="R4" s="6" t="e">
        <f>ROUND(P4/P3,4)-1</f>
        <v>#DIV/0!</v>
      </c>
      <c r="S4" s="3"/>
      <c r="T4" s="6" t="e">
        <f>ROUND(S4/S3,4)-1</f>
        <v>#DIV/0!</v>
      </c>
    </row>
    <row r="5" spans="1:23" x14ac:dyDescent="0.25">
      <c r="I5" s="2" t="s">
        <v>11</v>
      </c>
      <c r="J5" s="3"/>
      <c r="K5" s="15" t="e">
        <f>ROUND(J5/J3,4)-1</f>
        <v>#DIV/0!</v>
      </c>
      <c r="L5" s="16"/>
      <c r="M5" s="13"/>
      <c r="N5" s="14"/>
      <c r="O5" s="6" t="e">
        <f>ROUND(M5/M3,4)-1</f>
        <v>#DIV/0!</v>
      </c>
      <c r="P5" s="13"/>
      <c r="Q5" s="14"/>
      <c r="R5" s="6" t="e">
        <f>ROUND(P5/P3,4)-1</f>
        <v>#DIV/0!</v>
      </c>
      <c r="S5" s="3"/>
      <c r="T5" s="6" t="e">
        <f>ROUND(S5/S3,4)-1</f>
        <v>#DIV/0!</v>
      </c>
    </row>
    <row r="6" spans="1:23" ht="30" x14ac:dyDescent="0.25">
      <c r="I6" s="2" t="s">
        <v>12</v>
      </c>
      <c r="J6" s="3"/>
      <c r="K6" s="15" t="e">
        <f>ROUND(J6/J3,4)-1</f>
        <v>#DIV/0!</v>
      </c>
      <c r="L6" s="16"/>
      <c r="M6" s="13"/>
      <c r="N6" s="14"/>
      <c r="O6" s="6" t="e">
        <f>ROUND(M6/M3,4)-1</f>
        <v>#DIV/0!</v>
      </c>
      <c r="P6" s="13"/>
      <c r="Q6" s="14"/>
      <c r="R6" s="6" t="e">
        <f>ROUND(P6/P3,4)-1</f>
        <v>#DIV/0!</v>
      </c>
      <c r="S6" s="3"/>
      <c r="T6" s="6" t="e">
        <f>ROUND(S6/S3,4)-1</f>
        <v>#DIV/0!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/>
      <c r="L12" s="6" t="e">
        <f>K12/M3-1</f>
        <v>#DIV/0!</v>
      </c>
      <c r="M12" s="8"/>
      <c r="N12" s="6" t="e">
        <f>M12/P3-1</f>
        <v>#DIV/0!</v>
      </c>
      <c r="O12" s="9"/>
      <c r="P12" s="6" t="e">
        <f>O12/S3-1</f>
        <v>#DIV/0!</v>
      </c>
      <c r="Q12" s="3"/>
      <c r="R12" s="6" t="e">
        <f>Q12/U3-1</f>
        <v>#DIV/0!</v>
      </c>
    </row>
    <row r="13" spans="1:23" x14ac:dyDescent="0.25">
      <c r="I13" s="2">
        <v>1</v>
      </c>
      <c r="J13" s="2"/>
      <c r="K13" s="2"/>
      <c r="L13" s="6" t="e">
        <f>K13/M3-1</f>
        <v>#DIV/0!</v>
      </c>
      <c r="M13" s="2"/>
      <c r="N13" s="6" t="e">
        <f>M13/P3-1</f>
        <v>#DIV/0!</v>
      </c>
      <c r="O13" s="3"/>
      <c r="P13" s="6" t="e">
        <f>O13/S3-1</f>
        <v>#DIV/0!</v>
      </c>
      <c r="Q13" s="3"/>
      <c r="R13" s="6" t="e">
        <f>Q13/U3-1</f>
        <v>#DIV/0!</v>
      </c>
    </row>
    <row r="14" spans="1:23" x14ac:dyDescent="0.25">
      <c r="I14" s="2">
        <v>2</v>
      </c>
      <c r="J14" s="2"/>
      <c r="K14" s="2"/>
      <c r="L14" s="6" t="e">
        <f>K14/M3-1</f>
        <v>#DIV/0!</v>
      </c>
      <c r="M14" s="2"/>
      <c r="N14" s="6" t="e">
        <f>M14/P3-1</f>
        <v>#DIV/0!</v>
      </c>
      <c r="O14" s="2"/>
      <c r="P14" s="6" t="e">
        <f>O14/S3-1</f>
        <v>#DIV/0!</v>
      </c>
      <c r="Q14" s="2"/>
      <c r="R14" s="6" t="e">
        <f>Q14/U3-1</f>
        <v>#DIV/0!</v>
      </c>
    </row>
    <row r="15" spans="1:23" x14ac:dyDescent="0.25">
      <c r="I15" s="2">
        <v>3</v>
      </c>
      <c r="J15" s="2"/>
      <c r="K15" s="2"/>
      <c r="L15" s="6" t="e">
        <f>K15/M3-1</f>
        <v>#DIV/0!</v>
      </c>
      <c r="M15" s="2"/>
      <c r="N15" s="6" t="e">
        <f>M15/P3-1</f>
        <v>#DIV/0!</v>
      </c>
      <c r="O15" s="2"/>
      <c r="P15" s="6" t="e">
        <f>O15/S3-1</f>
        <v>#DIV/0!</v>
      </c>
      <c r="Q15" s="3"/>
      <c r="R15" s="6" t="e">
        <f>Q15/U3-1</f>
        <v>#DIV/0!</v>
      </c>
    </row>
    <row r="16" spans="1:23" x14ac:dyDescent="0.25">
      <c r="I16" s="2">
        <v>4</v>
      </c>
      <c r="J16" s="2"/>
      <c r="K16" s="2"/>
      <c r="L16" s="6" t="e">
        <f>K16/M3-1</f>
        <v>#DIV/0!</v>
      </c>
      <c r="M16" s="2"/>
      <c r="N16" s="6" t="e">
        <f>M16/P3-1</f>
        <v>#DIV/0!</v>
      </c>
      <c r="O16" s="3"/>
      <c r="P16" s="6" t="e">
        <f>O16/S3-1</f>
        <v>#DIV/0!</v>
      </c>
      <c r="Q16" s="3"/>
      <c r="R16" s="6" t="e">
        <f>Q16/U3-1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Normal="100" workbookViewId="0">
      <selection activeCell="R18" sqref="R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3" t="s">
        <v>6</v>
      </c>
      <c r="K2" s="22"/>
      <c r="L2" s="14"/>
      <c r="M2" s="13" t="s">
        <v>6</v>
      </c>
      <c r="N2" s="22"/>
      <c r="O2" s="14"/>
      <c r="P2" s="13" t="s">
        <v>6</v>
      </c>
      <c r="Q2" s="22"/>
      <c r="R2" s="14"/>
      <c r="S2" s="13" t="s">
        <v>6</v>
      </c>
      <c r="T2" s="14"/>
      <c r="U2" s="3" t="s">
        <v>6</v>
      </c>
    </row>
    <row r="3" spans="1:21" ht="37.5" x14ac:dyDescent="0.25">
      <c r="I3" s="4" t="s">
        <v>9</v>
      </c>
      <c r="J3" s="17">
        <f>ROUND(1.04953105339334,4)</f>
        <v>1.0495000000000001</v>
      </c>
      <c r="K3" s="18"/>
      <c r="L3" s="19"/>
      <c r="M3" s="17">
        <f>ROUND(1.04960738441608,4)</f>
        <v>1.0496000000000001</v>
      </c>
      <c r="N3" s="18"/>
      <c r="O3" s="19"/>
      <c r="P3" s="17">
        <f>ROUND(1.04726929636432,4)</f>
        <v>1.0472999999999999</v>
      </c>
      <c r="Q3" s="18"/>
      <c r="R3" s="19"/>
      <c r="S3" s="17">
        <f>ROUND(1.05010333606256,4)</f>
        <v>1.0501</v>
      </c>
      <c r="T3" s="19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5">
        <f>ROUND(J4/J3,4)-1</f>
        <v>0.23259999999999992</v>
      </c>
      <c r="L4" s="16"/>
      <c r="M4" s="13">
        <f>ROUND(1.32368411192381,4)</f>
        <v>1.3237000000000001</v>
      </c>
      <c r="N4" s="14"/>
      <c r="O4" s="6">
        <f>ROUND(M4/M3,4)-1</f>
        <v>0.26110000000000011</v>
      </c>
      <c r="P4" s="13">
        <f>ROUND(1.29757323247913,4)</f>
        <v>1.2976000000000001</v>
      </c>
      <c r="Q4" s="14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5">
        <f>ROUND(J5/J3,4)-1</f>
        <v>0.18989999999999996</v>
      </c>
      <c r="L5" s="16"/>
      <c r="M5" s="13">
        <v>1.2504999999999999</v>
      </c>
      <c r="N5" s="14"/>
      <c r="O5" s="6">
        <f>ROUND(M5/M3,4)-1</f>
        <v>0.19140000000000001</v>
      </c>
      <c r="P5" s="13">
        <v>1.2482</v>
      </c>
      <c r="Q5" s="14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5">
        <f>ROUND(J6/J3,4)-1</f>
        <v>0.41199999999999992</v>
      </c>
      <c r="L6" s="16"/>
      <c r="M6" s="13">
        <v>1.5116000000000001</v>
      </c>
      <c r="N6" s="14"/>
      <c r="O6" s="6">
        <f>ROUND(M6/M3,4)-1</f>
        <v>0.44019999999999992</v>
      </c>
      <c r="P6" s="13">
        <v>1.4991000000000001</v>
      </c>
      <c r="Q6" s="14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F4" zoomScale="85" zoomScaleNormal="85" workbookViewId="0">
      <selection activeCell="M2" sqref="M2:O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3" t="s">
        <v>4</v>
      </c>
      <c r="K1" s="22"/>
      <c r="L1" s="14"/>
      <c r="M1" s="13" t="s">
        <v>5</v>
      </c>
      <c r="N1" s="22"/>
      <c r="O1" s="14"/>
      <c r="P1" s="13" t="s">
        <v>5</v>
      </c>
      <c r="Q1" s="22"/>
      <c r="R1" s="14"/>
      <c r="S1" s="13" t="s">
        <v>5</v>
      </c>
      <c r="T1" s="14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3" t="s">
        <v>50</v>
      </c>
      <c r="K2" s="22"/>
      <c r="L2" s="14"/>
      <c r="M2" s="13" t="s">
        <v>50</v>
      </c>
      <c r="N2" s="22"/>
      <c r="O2" s="14"/>
      <c r="P2" s="13" t="s">
        <v>50</v>
      </c>
      <c r="Q2" s="22"/>
      <c r="R2" s="14"/>
      <c r="S2" s="13" t="s">
        <v>50</v>
      </c>
      <c r="T2" s="14"/>
      <c r="U2" s="13" t="s">
        <v>50</v>
      </c>
      <c r="V2" s="22"/>
      <c r="W2" s="14"/>
    </row>
    <row r="3" spans="1:23" ht="37.5" x14ac:dyDescent="0.25">
      <c r="I3" s="4" t="s">
        <v>9</v>
      </c>
      <c r="J3" s="20">
        <v>2.8029999999999999</v>
      </c>
      <c r="K3" s="25"/>
      <c r="L3" s="21"/>
      <c r="M3" s="17">
        <v>2.7955000000000001</v>
      </c>
      <c r="N3" s="18"/>
      <c r="O3" s="19"/>
      <c r="P3" s="17">
        <v>2.7581000000000002</v>
      </c>
      <c r="Q3" s="18"/>
      <c r="R3" s="19"/>
      <c r="S3" s="17">
        <v>2.7648000000000001</v>
      </c>
      <c r="T3" s="19"/>
      <c r="U3" s="5">
        <v>2.7808999999999999</v>
      </c>
    </row>
    <row r="4" spans="1:23" ht="30" x14ac:dyDescent="0.25">
      <c r="I4" s="2" t="s">
        <v>10</v>
      </c>
      <c r="J4" s="3">
        <v>2.8767</v>
      </c>
      <c r="K4" s="15">
        <f>J4/J3 -1</f>
        <v>2.6293257224402566E-2</v>
      </c>
      <c r="L4" s="16"/>
      <c r="M4" s="13">
        <v>2.8866999999999998</v>
      </c>
      <c r="N4" s="14"/>
      <c r="O4" s="6">
        <f>M4/M3 -1</f>
        <v>3.2623859774637776E-2</v>
      </c>
      <c r="P4" s="13">
        <v>2.8269000000000002</v>
      </c>
      <c r="Q4" s="14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15">
        <f>ROUND(J5/J3,4) - 1</f>
        <v>2.1700000000000053E-2</v>
      </c>
      <c r="L5" s="16"/>
      <c r="M5" s="13">
        <v>2.8633000000000002</v>
      </c>
      <c r="N5" s="14"/>
      <c r="O5" s="6">
        <f>ROUND(M5/M3,4)-1</f>
        <v>2.4299999999999988E-2</v>
      </c>
      <c r="P5" s="13">
        <v>2.8247</v>
      </c>
      <c r="Q5" s="14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15">
        <f>ROUND(J6/J3,4)-1</f>
        <v>9.5800000000000107E-2</v>
      </c>
      <c r="L6" s="16"/>
      <c r="M6" s="13">
        <v>3.0190999999999999</v>
      </c>
      <c r="N6" s="14"/>
      <c r="O6" s="6">
        <f>ROUND(M6/M3,4)-1</f>
        <v>8.0000000000000071E-2</v>
      </c>
      <c r="P6" s="13">
        <v>3.0356999999999998</v>
      </c>
      <c r="Q6" s="14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11" t="s">
        <v>17</v>
      </c>
      <c r="L11" s="12"/>
      <c r="M11" s="11" t="s">
        <v>18</v>
      </c>
      <c r="N11" s="12"/>
      <c r="O11" s="13" t="s">
        <v>19</v>
      </c>
      <c r="P11" s="14"/>
      <c r="Q11" s="13" t="s">
        <v>36</v>
      </c>
      <c r="R11" s="14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2">
        <v>2</v>
      </c>
      <c r="J14" s="2" t="s">
        <v>52</v>
      </c>
      <c r="K14" s="2">
        <v>2.8410000000000002</v>
      </c>
      <c r="L14" s="6">
        <f>(ROUND(K14/M3,4)-1)</f>
        <v>1.6299999999999981E-2</v>
      </c>
      <c r="M14" s="2">
        <v>2.7982999999999998</v>
      </c>
      <c r="N14" s="6">
        <f>ROUND(M14/P3,4)-1</f>
        <v>1.4599999999999946E-2</v>
      </c>
      <c r="O14" s="3">
        <v>2.8127</v>
      </c>
      <c r="P14" s="6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China_Telecom_1024LP</vt:lpstr>
      <vt:lpstr>GEANT_2048LP</vt:lpstr>
      <vt:lpstr>GEANT_1024LP</vt:lpstr>
      <vt:lpstr>ScaleFree30Nodes_random_1024LP</vt:lpstr>
      <vt:lpstr>ScaleFree30Nodes_bimodal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2021-11-26T15:02:14Z</dcterms:modified>
</cp:coreProperties>
</file>