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oye/PycharmProjects/Research_Implementing/Smart_Nodes_Routing/"/>
    </mc:Choice>
  </mc:AlternateContent>
  <xr:revisionPtr revIDLastSave="0" documentId="13_ncr:1_{B2E74A49-9C39-9748-A07E-5A9A12C7C096}" xr6:coauthVersionLast="47" xr6:coauthVersionMax="47" xr10:uidLastSave="{00000000-0000-0000-0000-000000000000}"/>
  <bookViews>
    <workbookView xWindow="0" yWindow="0" windowWidth="38400" windowHeight="21600" xr2:uid="{B550FEBA-CBDF-4F8A-ACA3-FAF0BB6C78BC}"/>
  </bookViews>
  <sheets>
    <sheet name="China_Telecom_1024LP" sheetId="4" r:id="rId1"/>
    <sheet name="GEANT_1024LP" sheetId="3" r:id="rId2"/>
    <sheet name="ScaleFree30Nodes_random_1024LP" sheetId="2" r:id="rId3"/>
    <sheet name="GoodNet_1024LP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4" l="1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T6" i="4"/>
  <c r="R6" i="4"/>
  <c r="O6" i="4"/>
  <c r="K6" i="4"/>
  <c r="T5" i="4"/>
  <c r="R5" i="4"/>
  <c r="O5" i="4"/>
  <c r="K5" i="4"/>
  <c r="T4" i="4"/>
  <c r="R4" i="4"/>
  <c r="O4" i="4"/>
  <c r="K4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T6" i="3"/>
  <c r="R6" i="3"/>
  <c r="O6" i="3"/>
  <c r="K6" i="3"/>
  <c r="T5" i="3"/>
  <c r="R5" i="3"/>
  <c r="O5" i="3"/>
  <c r="K5" i="3"/>
  <c r="T4" i="3"/>
  <c r="R4" i="3"/>
  <c r="O4" i="3"/>
  <c r="K4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P18" i="1"/>
  <c r="P17" i="1"/>
  <c r="P16" i="1"/>
  <c r="P15" i="1"/>
  <c r="P14" i="1"/>
  <c r="P13" i="1"/>
  <c r="P12" i="1"/>
  <c r="N18" i="1"/>
  <c r="N17" i="1"/>
  <c r="N16" i="1"/>
  <c r="N15" i="1"/>
  <c r="N14" i="1"/>
  <c r="N13" i="1"/>
  <c r="N12" i="1"/>
  <c r="L18" i="1"/>
  <c r="L17" i="1"/>
  <c r="L16" i="1"/>
  <c r="L15" i="1"/>
  <c r="L14" i="1"/>
  <c r="L13" i="1"/>
  <c r="L12" i="1"/>
  <c r="R6" i="2"/>
  <c r="J4" i="2"/>
  <c r="J3" i="2"/>
  <c r="K5" i="2" s="1"/>
  <c r="O6" i="2"/>
  <c r="R5" i="2"/>
  <c r="T4" i="2"/>
  <c r="R4" i="2"/>
  <c r="O4" i="2"/>
  <c r="T6" i="2"/>
  <c r="O5" i="2"/>
  <c r="S4" i="1"/>
  <c r="P4" i="1"/>
  <c r="M4" i="1"/>
  <c r="O4" i="1" s="1"/>
  <c r="J4" i="1"/>
  <c r="M3" i="1"/>
  <c r="O5" i="1" s="1"/>
  <c r="J3" i="1"/>
  <c r="K5" i="1" s="1"/>
  <c r="S3" i="1"/>
  <c r="T5" i="1" s="1"/>
  <c r="P3" i="1"/>
  <c r="R5" i="1" s="1"/>
  <c r="U3" i="1"/>
  <c r="K4" i="2" l="1"/>
  <c r="K6" i="2"/>
  <c r="T5" i="2"/>
  <c r="R4" i="1"/>
  <c r="T4" i="1"/>
  <c r="K6" i="1"/>
  <c r="K4" i="1"/>
  <c r="R6" i="1"/>
  <c r="O6" i="1"/>
  <c r="T6" i="1"/>
</calcChain>
</file>

<file path=xl/sharedStrings.xml><?xml version="1.0" encoding="utf-8"?>
<sst xmlns="http://schemas.openxmlformats.org/spreadsheetml/2006/main" count="123" uniqueCount="35">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</sst>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China_Telecom_1024LP!$L$12:$L$17</c:f>
              <c:numCache>
                <c:formatCode>0.00%</c:formatCode>
                <c:ptCount val="6"/>
                <c:pt idx="0">
                  <c:v>0.43875957990349113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China_Telecom_1024LP!$N$12:$N$17</c:f>
              <c:numCache>
                <c:formatCode>0.00%</c:formatCode>
                <c:ptCount val="6"/>
                <c:pt idx="0">
                  <c:v>0.43124468386730941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China_Telecom_1024LP!$P$12:$P$17</c:f>
              <c:numCache>
                <c:formatCode>0.00%</c:formatCode>
                <c:ptCount val="6"/>
                <c:pt idx="0">
                  <c:v>0.44604214123006836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-1</c:v>
                </c:pt>
                <c:pt idx="4">
                  <c:v>-1</c:v>
                </c:pt>
                <c:pt idx="5">
                  <c:v>0.11097410604192337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-1</c:v>
                </c:pt>
                <c:pt idx="4">
                  <c:v>-1</c:v>
                </c:pt>
                <c:pt idx="5">
                  <c:v>0.11792177466433151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-1</c:v>
                </c:pt>
                <c:pt idx="4">
                  <c:v>-1</c:v>
                </c:pt>
                <c:pt idx="5">
                  <c:v>0.11675692795027692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0.25221238938053103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0.23252626770214713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0.24523410096080545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GoodNet_1024LP!$L$12:$L$18</c:f>
              <c:numCache>
                <c:formatCode>0.00%</c:formatCode>
                <c:ptCount val="7"/>
                <c:pt idx="0">
                  <c:v>0.18670000000000009</c:v>
                </c:pt>
                <c:pt idx="1">
                  <c:v>0.12850000000000006</c:v>
                </c:pt>
                <c:pt idx="2">
                  <c:v>0.11480000000000001</c:v>
                </c:pt>
                <c:pt idx="3">
                  <c:v>0.10529999999999995</c:v>
                </c:pt>
                <c:pt idx="4">
                  <c:v>9.9599999999999911E-2</c:v>
                </c:pt>
                <c:pt idx="5">
                  <c:v>8.4300000000000042E-2</c:v>
                </c:pt>
                <c:pt idx="6">
                  <c:v>6.7199999999999926E-2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GoodNet_1024LP!$N$12:$N$18</c:f>
              <c:numCache>
                <c:formatCode>0.00%</c:formatCode>
                <c:ptCount val="7"/>
                <c:pt idx="0">
                  <c:v>0.17199999999999993</c:v>
                </c:pt>
                <c:pt idx="1">
                  <c:v>0.12640000000000007</c:v>
                </c:pt>
                <c:pt idx="2">
                  <c:v>0.11470000000000002</c:v>
                </c:pt>
                <c:pt idx="3">
                  <c:v>0.10040000000000004</c:v>
                </c:pt>
                <c:pt idx="4">
                  <c:v>9.0899999999999981E-2</c:v>
                </c:pt>
                <c:pt idx="5">
                  <c:v>8.109999999999995E-2</c:v>
                </c:pt>
                <c:pt idx="6">
                  <c:v>6.899999999999995E-2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GoodNet_1024LP!$P$12:$P$18</c:f>
              <c:numCache>
                <c:formatCode>0.00%</c:formatCode>
                <c:ptCount val="7"/>
                <c:pt idx="0">
                  <c:v>0.18470000000000009</c:v>
                </c:pt>
                <c:pt idx="1">
                  <c:v>0.1278999999999999</c:v>
                </c:pt>
                <c:pt idx="2">
                  <c:v>0.11620000000000008</c:v>
                </c:pt>
                <c:pt idx="3">
                  <c:v>0.10759999999999992</c:v>
                </c:pt>
                <c:pt idx="4">
                  <c:v>9.8100000000000076E-2</c:v>
                </c:pt>
                <c:pt idx="5">
                  <c:v>8.5099999999999953E-2</c:v>
                </c:pt>
                <c:pt idx="6">
                  <c:v>7.6100000000000056E-2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7"/>
  <sheetViews>
    <sheetView tabSelected="1" topLeftCell="H1" zoomScaleNormal="70" workbookViewId="0">
      <selection activeCell="O15" sqref="O15"/>
    </sheetView>
  </sheetViews>
  <sheetFormatPr baseColWidth="10" defaultColWidth="8.83203125" defaultRowHeight="15" x14ac:dyDescent="0.2"/>
  <cols>
    <col min="1" max="1" width="16.83203125" bestFit="1" customWidth="1"/>
    <col min="2" max="2" width="15.33203125" bestFit="1" customWidth="1"/>
    <col min="3" max="3" width="14.5" bestFit="1" customWidth="1"/>
    <col min="9" max="9" width="35.5" bestFit="1" customWidth="1"/>
    <col min="10" max="10" width="35.1640625" customWidth="1"/>
    <col min="11" max="11" width="25.6640625" customWidth="1"/>
    <col min="12" max="12" width="15.1640625" customWidth="1"/>
    <col min="13" max="13" width="22.1640625" customWidth="1"/>
    <col min="14" max="14" width="18" customWidth="1"/>
    <col min="15" max="15" width="25.83203125" customWidth="1"/>
    <col min="16" max="16" width="18.5" customWidth="1"/>
    <col min="17" max="17" width="4.5" customWidth="1"/>
    <col min="18" max="18" width="19.83203125" customWidth="1"/>
    <col min="19" max="19" width="22" customWidth="1"/>
    <col min="20" max="20" width="17.1640625" customWidth="1"/>
    <col min="21" max="21" width="35.6640625" bestFit="1" customWidth="1"/>
  </cols>
  <sheetData>
    <row r="1" spans="1:21" x14ac:dyDescent="0.2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">
      <c r="A2">
        <v>42</v>
      </c>
      <c r="B2">
        <v>132</v>
      </c>
      <c r="C2" s="1" t="s">
        <v>34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20" x14ac:dyDescent="0.2">
      <c r="I3" s="4" t="s">
        <v>9</v>
      </c>
      <c r="J3" s="11">
        <v>1.4016999999999999</v>
      </c>
      <c r="K3" s="12"/>
      <c r="L3" s="13"/>
      <c r="M3" s="11">
        <v>1.4092</v>
      </c>
      <c r="N3" s="12"/>
      <c r="O3" s="13"/>
      <c r="P3" s="11">
        <v>1.4108000000000001</v>
      </c>
      <c r="Q3" s="12"/>
      <c r="R3" s="13"/>
      <c r="S3" s="14">
        <v>1.4048</v>
      </c>
      <c r="T3" s="15"/>
      <c r="U3" s="5">
        <v>1.4016999999999999</v>
      </c>
    </row>
    <row r="4" spans="1:21" ht="32" x14ac:dyDescent="0.2">
      <c r="I4" s="2" t="s">
        <v>10</v>
      </c>
      <c r="J4" s="3">
        <v>6.8305999999999996</v>
      </c>
      <c r="K4" s="9">
        <f>ROUND(J4/J3,4)</f>
        <v>4.8731</v>
      </c>
      <c r="L4" s="10"/>
      <c r="M4" s="9">
        <v>7.6843000000000004</v>
      </c>
      <c r="N4" s="10"/>
      <c r="O4" s="3">
        <f>ROUND(M4/M3,4)</f>
        <v>5.4530000000000003</v>
      </c>
      <c r="P4" s="9">
        <v>7.6825999999999999</v>
      </c>
      <c r="Q4" s="10"/>
      <c r="R4" s="3">
        <f>ROUND(P4/P3,4)</f>
        <v>5.4455999999999998</v>
      </c>
      <c r="S4" s="3">
        <v>7.1189</v>
      </c>
      <c r="T4" s="3">
        <f>ROUND(S4/S3,4)</f>
        <v>5.0675999999999997</v>
      </c>
    </row>
    <row r="5" spans="1:21" ht="16" x14ac:dyDescent="0.2">
      <c r="I5" s="2" t="s">
        <v>11</v>
      </c>
      <c r="J5" s="3">
        <v>2.1465000000000001</v>
      </c>
      <c r="K5" s="9">
        <f>ROUND(J5/J3,4)</f>
        <v>1.5314000000000001</v>
      </c>
      <c r="L5" s="10"/>
      <c r="M5" s="9">
        <v>2.1532</v>
      </c>
      <c r="N5" s="10"/>
      <c r="O5" s="3">
        <f>ROUND(M5/M3,4)</f>
        <v>1.528</v>
      </c>
      <c r="P5" s="9">
        <v>2.1534</v>
      </c>
      <c r="Q5" s="10"/>
      <c r="R5" s="3">
        <f>ROUND(P5/P3,4)</f>
        <v>1.5264</v>
      </c>
      <c r="S5" s="3">
        <v>2.1427999999999998</v>
      </c>
      <c r="T5" s="3">
        <f>ROUND(S5/S3,4)</f>
        <v>1.5253000000000001</v>
      </c>
    </row>
    <row r="6" spans="1:21" ht="32" x14ac:dyDescent="0.2">
      <c r="I6" s="2" t="s">
        <v>12</v>
      </c>
      <c r="J6" s="3">
        <v>2.29</v>
      </c>
      <c r="K6" s="9">
        <f>ROUND(J6/J3,4)</f>
        <v>1.6336999999999999</v>
      </c>
      <c r="L6" s="10"/>
      <c r="M6" s="9">
        <v>2.2345000000000002</v>
      </c>
      <c r="N6" s="10"/>
      <c r="O6" s="3">
        <f>ROUND(M6/M3,4)</f>
        <v>1.5857000000000001</v>
      </c>
      <c r="P6" s="9">
        <v>2.23</v>
      </c>
      <c r="Q6" s="10"/>
      <c r="R6" s="3">
        <f>ROUND(P6/P3,4)</f>
        <v>1.5807</v>
      </c>
      <c r="S6" s="3">
        <v>2.3260999999999998</v>
      </c>
      <c r="T6" s="3">
        <f>ROUND(S6/S3,4)</f>
        <v>1.6557999999999999</v>
      </c>
    </row>
    <row r="11" spans="1:21" ht="32" x14ac:dyDescent="0.2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2" x14ac:dyDescent="0.2">
      <c r="I12" s="2" t="s">
        <v>16</v>
      </c>
      <c r="J12" s="2" t="s">
        <v>15</v>
      </c>
      <c r="K12" s="2">
        <v>2.0274999999999999</v>
      </c>
      <c r="L12" s="6">
        <f>K12/M3-1</f>
        <v>0.43875957990349113</v>
      </c>
      <c r="M12" s="2">
        <v>2.0192000000000001</v>
      </c>
      <c r="N12" s="6">
        <f>M12/P3-1</f>
        <v>0.43124468386730941</v>
      </c>
      <c r="O12" s="3">
        <v>2.0314000000000001</v>
      </c>
      <c r="P12" s="6">
        <f>O12/S3-1</f>
        <v>0.44604214123006836</v>
      </c>
    </row>
    <row r="13" spans="1:21" ht="16" x14ac:dyDescent="0.2">
      <c r="I13" s="2" t="s">
        <v>20</v>
      </c>
      <c r="J13" s="2" t="s">
        <v>15</v>
      </c>
      <c r="K13" s="3"/>
      <c r="L13" s="6">
        <f>K13/M3-1</f>
        <v>-1</v>
      </c>
      <c r="M13" s="3"/>
      <c r="N13" s="6">
        <f>M13/P3-1</f>
        <v>-1</v>
      </c>
      <c r="O13" s="3"/>
      <c r="P13" s="6">
        <f>O13/S3-1</f>
        <v>-1</v>
      </c>
    </row>
    <row r="14" spans="1:21" x14ac:dyDescent="0.2">
      <c r="I14" s="2">
        <v>1</v>
      </c>
      <c r="J14" s="2"/>
      <c r="K14" s="2"/>
      <c r="L14" s="6">
        <f>K14/M3-1</f>
        <v>-1</v>
      </c>
      <c r="M14" s="2"/>
      <c r="N14" s="6">
        <f>M14/P3-1</f>
        <v>-1</v>
      </c>
      <c r="O14" s="3"/>
      <c r="P14" s="6">
        <f>O14/S3-1</f>
        <v>-1</v>
      </c>
    </row>
    <row r="15" spans="1:21" x14ac:dyDescent="0.2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</row>
    <row r="16" spans="1:21" x14ac:dyDescent="0.2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</row>
    <row r="17" spans="9:16" x14ac:dyDescent="0.2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</row>
  </sheetData>
  <mergeCells count="24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workbookViewId="0">
      <selection activeCell="O21" sqref="O21"/>
    </sheetView>
  </sheetViews>
  <sheetFormatPr baseColWidth="10" defaultColWidth="8.83203125" defaultRowHeight="15" x14ac:dyDescent="0.2"/>
  <cols>
    <col min="1" max="1" width="16.83203125" bestFit="1" customWidth="1"/>
    <col min="2" max="2" width="15.33203125" bestFit="1" customWidth="1"/>
    <col min="3" max="3" width="14.5" bestFit="1" customWidth="1"/>
    <col min="9" max="9" width="35.5" bestFit="1" customWidth="1"/>
    <col min="10" max="10" width="35.1640625" customWidth="1"/>
    <col min="11" max="11" width="25.6640625" customWidth="1"/>
    <col min="12" max="12" width="15.1640625" customWidth="1"/>
    <col min="13" max="13" width="22.1640625" customWidth="1"/>
    <col min="14" max="14" width="18" customWidth="1"/>
    <col min="15" max="15" width="25.83203125" customWidth="1"/>
    <col min="16" max="16" width="18.5" customWidth="1"/>
    <col min="17" max="17" width="4.5" customWidth="1"/>
    <col min="18" max="18" width="19.83203125" customWidth="1"/>
    <col min="19" max="19" width="22" customWidth="1"/>
    <col min="20" max="20" width="17.1640625" customWidth="1"/>
    <col min="21" max="21" width="35.6640625" bestFit="1" customWidth="1"/>
  </cols>
  <sheetData>
    <row r="1" spans="1:21" x14ac:dyDescent="0.2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">
      <c r="A2">
        <v>34</v>
      </c>
      <c r="B2">
        <v>104</v>
      </c>
      <c r="C2" s="1" t="s">
        <v>31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20" x14ac:dyDescent="0.2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1.7116</v>
      </c>
    </row>
    <row r="4" spans="1:21" ht="32" x14ac:dyDescent="0.2">
      <c r="I4" s="2" t="s">
        <v>10</v>
      </c>
      <c r="J4" s="3">
        <v>136.69470000000001</v>
      </c>
      <c r="K4" s="9">
        <f>ROUND(J4/J3,4)</f>
        <v>80.064800000000005</v>
      </c>
      <c r="L4" s="10"/>
      <c r="M4" s="9">
        <v>132.49350000000001</v>
      </c>
      <c r="N4" s="10"/>
      <c r="O4" s="3">
        <f>ROUND(M4/M3,4)</f>
        <v>77.795500000000004</v>
      </c>
      <c r="P4" s="9">
        <v>151.20259999999999</v>
      </c>
      <c r="Q4" s="10"/>
      <c r="R4" s="3">
        <f>ROUND(P4/P3,4)</f>
        <v>88.267700000000005</v>
      </c>
      <c r="S4" s="3">
        <v>49.514683496694197</v>
      </c>
      <c r="T4" s="3">
        <f>ROUND(S4/S3,4)</f>
        <v>29.025200000000002</v>
      </c>
    </row>
    <row r="5" spans="1:21" ht="16" x14ac:dyDescent="0.2">
      <c r="I5" s="2" t="s">
        <v>11</v>
      </c>
      <c r="J5" s="3">
        <v>2.5396999999999998</v>
      </c>
      <c r="K5" s="9">
        <f>ROUND(J5/J3,4)</f>
        <v>1.4876</v>
      </c>
      <c r="L5" s="10"/>
      <c r="M5" s="9">
        <v>2.5322</v>
      </c>
      <c r="N5" s="10"/>
      <c r="O5" s="3">
        <f>ROUND(M5/M3,4)</f>
        <v>1.4867999999999999</v>
      </c>
      <c r="P5" s="9">
        <v>2.5428999999999999</v>
      </c>
      <c r="Q5" s="10"/>
      <c r="R5" s="3">
        <f>ROUND(P5/P3,4)</f>
        <v>1.4844999999999999</v>
      </c>
      <c r="S5" s="3">
        <v>2.5407999999999999</v>
      </c>
      <c r="T5" s="3">
        <f>ROUND(S5/S3,4)</f>
        <v>1.4894000000000001</v>
      </c>
    </row>
    <row r="6" spans="1:21" ht="32" x14ac:dyDescent="0.2">
      <c r="I6" s="2" t="s">
        <v>12</v>
      </c>
      <c r="J6" s="3">
        <v>2.5535000000000001</v>
      </c>
      <c r="K6" s="9">
        <f>ROUND(J6/J3,4)</f>
        <v>1.4956</v>
      </c>
      <c r="L6" s="10"/>
      <c r="M6" s="9">
        <v>2.9327999999999999</v>
      </c>
      <c r="N6" s="10"/>
      <c r="O6" s="3">
        <f>ROUND(M6/M3,4)</f>
        <v>1.722</v>
      </c>
      <c r="P6" s="9">
        <v>2.9142999999999999</v>
      </c>
      <c r="Q6" s="10"/>
      <c r="R6" s="3">
        <f>ROUND(P6/P3,4)</f>
        <v>1.7013</v>
      </c>
      <c r="S6" s="3">
        <v>2.5127999999999999</v>
      </c>
      <c r="T6" s="3">
        <f>ROUND(S6/S3,4)</f>
        <v>1.4730000000000001</v>
      </c>
    </row>
    <row r="11" spans="1:21" ht="32" x14ac:dyDescent="0.2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2" x14ac:dyDescent="0.2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</row>
    <row r="13" spans="1:21" ht="16" x14ac:dyDescent="0.2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</row>
    <row r="14" spans="1:21" ht="16" x14ac:dyDescent="0.2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</row>
    <row r="15" spans="1:21" x14ac:dyDescent="0.2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</row>
    <row r="16" spans="1:21" x14ac:dyDescent="0.2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</row>
    <row r="17" spans="9:16" ht="16" x14ac:dyDescent="0.2">
      <c r="I17" s="2">
        <v>4</v>
      </c>
      <c r="J17" s="2" t="s">
        <v>33</v>
      </c>
      <c r="K17" s="2">
        <v>1.8920999999999999</v>
      </c>
      <c r="L17" s="6">
        <f>K17/M3-1</f>
        <v>0.11097410604192337</v>
      </c>
      <c r="M17" s="2">
        <v>1.915</v>
      </c>
      <c r="N17" s="6">
        <f>M17/P3-1</f>
        <v>0.11792177466433151</v>
      </c>
      <c r="O17" s="3">
        <v>1.9051</v>
      </c>
      <c r="P17" s="6">
        <f>O17/S3-1</f>
        <v>0.11675692795027692</v>
      </c>
    </row>
  </sheetData>
  <mergeCells count="24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workbookViewId="0">
      <selection activeCell="U4" sqref="U4:U6"/>
    </sheetView>
  </sheetViews>
  <sheetFormatPr baseColWidth="10" defaultColWidth="8.83203125" defaultRowHeight="15" x14ac:dyDescent="0.2"/>
  <cols>
    <col min="1" max="1" width="16.83203125" bestFit="1" customWidth="1"/>
    <col min="2" max="2" width="15.33203125" bestFit="1" customWidth="1"/>
    <col min="3" max="3" width="14.5" bestFit="1" customWidth="1"/>
    <col min="9" max="9" width="35.5" bestFit="1" customWidth="1"/>
    <col min="10" max="10" width="43.5" customWidth="1"/>
    <col min="11" max="11" width="36" bestFit="1" customWidth="1"/>
    <col min="12" max="14" width="36" customWidth="1"/>
    <col min="15" max="15" width="31.5" bestFit="1" customWidth="1"/>
    <col min="16" max="16" width="30.5" customWidth="1"/>
    <col min="17" max="17" width="10.5" customWidth="1"/>
    <col min="18" max="18" width="20.5" customWidth="1"/>
    <col min="19" max="19" width="16.6640625" customWidth="1"/>
    <col min="20" max="20" width="28.83203125" customWidth="1"/>
    <col min="21" max="21" width="35.6640625" bestFit="1" customWidth="1"/>
  </cols>
  <sheetData>
    <row r="1" spans="1:21" x14ac:dyDescent="0.2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">
      <c r="A2">
        <v>30</v>
      </c>
      <c r="B2">
        <v>86</v>
      </c>
      <c r="C2" s="1" t="s">
        <v>21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20" x14ac:dyDescent="0.2">
      <c r="I3" s="4" t="s">
        <v>9</v>
      </c>
      <c r="J3" s="11">
        <f>ROUND(1.3137349069022,4)</f>
        <v>1.3137000000000001</v>
      </c>
      <c r="K3" s="12"/>
      <c r="L3" s="13"/>
      <c r="M3" s="11">
        <v>1.3108</v>
      </c>
      <c r="N3" s="12"/>
      <c r="O3" s="13"/>
      <c r="P3" s="11">
        <v>1.3133999999999999</v>
      </c>
      <c r="Q3" s="12"/>
      <c r="R3" s="13"/>
      <c r="S3" s="11">
        <v>1.3113999999999999</v>
      </c>
      <c r="T3" s="13"/>
      <c r="U3" s="5">
        <v>1.3261000000000001</v>
      </c>
    </row>
    <row r="4" spans="1:21" ht="32" x14ac:dyDescent="0.2">
      <c r="I4" s="2" t="s">
        <v>10</v>
      </c>
      <c r="J4" s="3">
        <f>ROUND(1.88295256877831,4)</f>
        <v>1.883</v>
      </c>
      <c r="K4" s="9">
        <f>ROUND(J4/J3,4)</f>
        <v>1.4334</v>
      </c>
      <c r="L4" s="10"/>
      <c r="M4" s="9">
        <v>1.9887999999999999</v>
      </c>
      <c r="N4" s="10"/>
      <c r="O4" s="3">
        <f>ROUND(M4/M3,4)</f>
        <v>1.5172000000000001</v>
      </c>
      <c r="P4" s="9">
        <v>1.8765000000000001</v>
      </c>
      <c r="Q4" s="10"/>
      <c r="R4" s="3">
        <f>ROUND(P4/P3,4)</f>
        <v>1.4287000000000001</v>
      </c>
      <c r="S4" s="3">
        <v>1.8301000000000001</v>
      </c>
      <c r="T4" s="3">
        <f>ROUND(S4/S3,4)</f>
        <v>1.3955</v>
      </c>
    </row>
    <row r="5" spans="1:21" ht="16" x14ac:dyDescent="0.2">
      <c r="I5" s="2" t="s">
        <v>11</v>
      </c>
      <c r="J5" s="3">
        <v>1.6628000000000001</v>
      </c>
      <c r="K5" s="9">
        <f>ROUND(J5/J3,4)</f>
        <v>1.2657</v>
      </c>
      <c r="L5" s="10"/>
      <c r="M5" s="9">
        <v>1.661</v>
      </c>
      <c r="N5" s="10"/>
      <c r="O5" s="3">
        <f>ROUND(M5/M3,4)</f>
        <v>1.2672000000000001</v>
      </c>
      <c r="P5" s="9">
        <v>1.6674</v>
      </c>
      <c r="Q5" s="10"/>
      <c r="R5" s="3">
        <f>ROUND(P5/P3,4)</f>
        <v>1.2695000000000001</v>
      </c>
      <c r="S5" s="3">
        <v>1.6593</v>
      </c>
      <c r="T5" s="3">
        <f>ROUND(S5/S3,4)</f>
        <v>1.2653000000000001</v>
      </c>
    </row>
    <row r="6" spans="1:21" ht="32" x14ac:dyDescent="0.2">
      <c r="I6" s="2" t="s">
        <v>12</v>
      </c>
      <c r="J6" s="3">
        <v>1.7070000000000001</v>
      </c>
      <c r="K6" s="9">
        <f>ROUND(J6/J3,4)</f>
        <v>1.2994000000000001</v>
      </c>
      <c r="L6" s="10"/>
      <c r="M6" s="9">
        <v>1.6947000000000001</v>
      </c>
      <c r="N6" s="10"/>
      <c r="O6" s="3">
        <f>ROUND(M6/M3,4)</f>
        <v>1.2928999999999999</v>
      </c>
      <c r="P6" s="9">
        <v>1.7579</v>
      </c>
      <c r="Q6" s="10"/>
      <c r="R6" s="3">
        <f>ROUND(P6/P3,4)</f>
        <v>1.3384</v>
      </c>
      <c r="S6" s="3">
        <v>1.7423999999999999</v>
      </c>
      <c r="T6" s="3">
        <f>ROUND(S6/S3,4)</f>
        <v>1.3287</v>
      </c>
    </row>
    <row r="11" spans="1:21" ht="16" x14ac:dyDescent="0.2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2" x14ac:dyDescent="0.2">
      <c r="I12" s="2" t="s">
        <v>16</v>
      </c>
      <c r="J12" s="2" t="s">
        <v>15</v>
      </c>
      <c r="K12" s="2">
        <v>1.6414</v>
      </c>
      <c r="L12" s="6">
        <f>K12/M3-1</f>
        <v>0.25221238938053103</v>
      </c>
      <c r="M12" s="2">
        <v>1.6188</v>
      </c>
      <c r="N12" s="6">
        <f>M12/P3-1</f>
        <v>0.23252626770214713</v>
      </c>
      <c r="O12" s="3">
        <v>1.633</v>
      </c>
      <c r="P12" s="6">
        <f>O12/S3-1</f>
        <v>0.24523410096080545</v>
      </c>
    </row>
    <row r="13" spans="1:21" ht="16" x14ac:dyDescent="0.2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</row>
    <row r="14" spans="1:21" ht="16" x14ac:dyDescent="0.2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</row>
    <row r="15" spans="1:21" ht="16" x14ac:dyDescent="0.2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</row>
    <row r="16" spans="1:21" ht="16" x14ac:dyDescent="0.2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</row>
    <row r="17" spans="9:16" ht="16" x14ac:dyDescent="0.2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</row>
  </sheetData>
  <mergeCells count="24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B1" zoomScaleNormal="100" workbookViewId="0">
      <selection activeCell="X14" sqref="X14"/>
    </sheetView>
  </sheetViews>
  <sheetFormatPr baseColWidth="10" defaultColWidth="8.83203125" defaultRowHeight="15" x14ac:dyDescent="0.2"/>
  <cols>
    <col min="1" max="1" width="16.83203125" bestFit="1" customWidth="1"/>
    <col min="2" max="2" width="15.33203125" bestFit="1" customWidth="1"/>
    <col min="3" max="3" width="14.5" bestFit="1" customWidth="1"/>
    <col min="9" max="9" width="35.5" bestFit="1" customWidth="1"/>
    <col min="10" max="10" width="43.5" customWidth="1"/>
    <col min="11" max="11" width="36" bestFit="1" customWidth="1"/>
    <col min="12" max="14" width="36" customWidth="1"/>
    <col min="15" max="15" width="31.5" bestFit="1" customWidth="1"/>
    <col min="16" max="16" width="30.5" customWidth="1"/>
    <col min="17" max="17" width="10.5" customWidth="1"/>
    <col min="18" max="18" width="20.5" customWidth="1"/>
    <col min="19" max="19" width="16.6640625" customWidth="1"/>
    <col min="20" max="20" width="28.83203125" customWidth="1"/>
    <col min="21" max="21" width="35.6640625" bestFit="1" customWidth="1"/>
  </cols>
  <sheetData>
    <row r="1" spans="1:21" x14ac:dyDescent="0.2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">
      <c r="A2">
        <v>17</v>
      </c>
      <c r="B2">
        <v>62</v>
      </c>
      <c r="C2" s="1" t="s">
        <v>3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20" x14ac:dyDescent="0.2">
      <c r="I3" s="4" t="s">
        <v>9</v>
      </c>
      <c r="J3" s="11">
        <f>ROUND(1.04953105339334,4)</f>
        <v>1.0495000000000001</v>
      </c>
      <c r="K3" s="12"/>
      <c r="L3" s="13"/>
      <c r="M3" s="11">
        <f>ROUND(1.04960738441608,4)</f>
        <v>1.0496000000000001</v>
      </c>
      <c r="N3" s="12"/>
      <c r="O3" s="13"/>
      <c r="P3" s="11">
        <f>ROUND(1.04726929636432,4)</f>
        <v>1.0472999999999999</v>
      </c>
      <c r="Q3" s="12"/>
      <c r="R3" s="13"/>
      <c r="S3" s="11">
        <f>ROUND(1.05010333606256,4)</f>
        <v>1.0501</v>
      </c>
      <c r="T3" s="13"/>
      <c r="U3" s="5">
        <f>ROUND(1.0532225410055,4)</f>
        <v>1.0531999999999999</v>
      </c>
    </row>
    <row r="4" spans="1:21" ht="32" x14ac:dyDescent="0.2">
      <c r="I4" s="2" t="s">
        <v>10</v>
      </c>
      <c r="J4" s="3">
        <f>ROUND(1.29359759152171,4)</f>
        <v>1.2936000000000001</v>
      </c>
      <c r="K4" s="9">
        <f>ROUND(J4/J3,4)</f>
        <v>1.2325999999999999</v>
      </c>
      <c r="L4" s="10"/>
      <c r="M4" s="9">
        <f>ROUND(1.32368411192381,4)</f>
        <v>1.3237000000000001</v>
      </c>
      <c r="N4" s="10"/>
      <c r="O4" s="3">
        <f>ROUND(M4/M3,4)</f>
        <v>1.2611000000000001</v>
      </c>
      <c r="P4" s="9">
        <f>ROUND(1.29757323247913,4)</f>
        <v>1.2976000000000001</v>
      </c>
      <c r="Q4" s="10"/>
      <c r="R4" s="3">
        <f>ROUND(P4/P3,4)</f>
        <v>1.2390000000000001</v>
      </c>
      <c r="S4" s="3">
        <f>ROUND(1.26194880524321,4)</f>
        <v>1.2619</v>
      </c>
      <c r="T4" s="3">
        <f>ROUND(S4/S3,4)</f>
        <v>1.2017</v>
      </c>
    </row>
    <row r="5" spans="1:21" ht="16" x14ac:dyDescent="0.2">
      <c r="I5" s="2" t="s">
        <v>11</v>
      </c>
      <c r="J5" s="3">
        <v>1.2487999999999999</v>
      </c>
      <c r="K5" s="9">
        <f>ROUND(J5/J3,4)</f>
        <v>1.1899</v>
      </c>
      <c r="L5" s="10"/>
      <c r="M5" s="9">
        <v>1.2504999999999999</v>
      </c>
      <c r="N5" s="10"/>
      <c r="O5" s="3">
        <f>ROUND(M5/M3,4)</f>
        <v>1.1914</v>
      </c>
      <c r="P5" s="9">
        <v>1.2482</v>
      </c>
      <c r="Q5" s="10"/>
      <c r="R5" s="3">
        <f>ROUND(P5/P3,4)</f>
        <v>1.1918</v>
      </c>
      <c r="S5" s="3">
        <v>1.2524999999999999</v>
      </c>
      <c r="T5" s="3">
        <f>ROUND(S5/S3,4)</f>
        <v>1.1927000000000001</v>
      </c>
    </row>
    <row r="6" spans="1:21" ht="32" x14ac:dyDescent="0.2">
      <c r="I6" s="2" t="s">
        <v>12</v>
      </c>
      <c r="J6" s="3">
        <v>1.4819</v>
      </c>
      <c r="K6" s="9">
        <f>ROUND(J6/J3,4)</f>
        <v>1.4119999999999999</v>
      </c>
      <c r="L6" s="10"/>
      <c r="M6" s="9">
        <v>1.5116000000000001</v>
      </c>
      <c r="N6" s="10"/>
      <c r="O6" s="3">
        <f>ROUND(M6/M3,4)</f>
        <v>1.4401999999999999</v>
      </c>
      <c r="P6" s="9">
        <v>1.4991000000000001</v>
      </c>
      <c r="Q6" s="10"/>
      <c r="R6" s="3">
        <f>ROUND(P6/P3,4)</f>
        <v>1.4314</v>
      </c>
      <c r="S6" s="3">
        <v>1.4861</v>
      </c>
      <c r="T6" s="3">
        <f>ROUND(S6/S3,4)</f>
        <v>1.4152</v>
      </c>
    </row>
    <row r="11" spans="1:21" ht="16" x14ac:dyDescent="0.2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2" x14ac:dyDescent="0.2">
      <c r="I12" s="2" t="s">
        <v>16</v>
      </c>
      <c r="J12" s="2" t="s">
        <v>15</v>
      </c>
      <c r="K12" s="2">
        <v>1.2454000000000001</v>
      </c>
      <c r="L12" s="6">
        <f>ROUND(K12/J3,4)-1</f>
        <v>0.18670000000000009</v>
      </c>
      <c r="M12" s="2">
        <v>1.2301</v>
      </c>
      <c r="N12" s="6">
        <f>ROUND(M12/M3,4)-1</f>
        <v>0.17199999999999993</v>
      </c>
      <c r="O12" s="3">
        <v>1.2406999999999999</v>
      </c>
      <c r="P12" s="6">
        <f>ROUND(O12/P3,4)-1</f>
        <v>0.18470000000000009</v>
      </c>
    </row>
    <row r="13" spans="1:21" ht="16" x14ac:dyDescent="0.2">
      <c r="I13" s="2" t="s">
        <v>20</v>
      </c>
      <c r="J13" s="2" t="s">
        <v>15</v>
      </c>
      <c r="K13" s="3">
        <v>1.1843999999999999</v>
      </c>
      <c r="L13" s="6">
        <f>(ROUND(K13/J3,4)-1)</f>
        <v>0.12850000000000006</v>
      </c>
      <c r="M13" s="3">
        <v>1.1822999999999999</v>
      </c>
      <c r="N13" s="6">
        <f>ROUND(M13/M3,4)-1</f>
        <v>0.12640000000000007</v>
      </c>
      <c r="O13" s="3">
        <v>1.1813</v>
      </c>
      <c r="P13" s="6">
        <f>ROUND(O13/P3,4)-1</f>
        <v>0.1278999999999999</v>
      </c>
    </row>
    <row r="14" spans="1:21" ht="16" x14ac:dyDescent="0.2">
      <c r="I14" s="2">
        <v>1</v>
      </c>
      <c r="J14" s="2" t="s">
        <v>23</v>
      </c>
      <c r="K14" s="2">
        <v>1.17</v>
      </c>
      <c r="L14" s="6">
        <f>(ROUND(K14/J3,4)-1)</f>
        <v>0.11480000000000001</v>
      </c>
      <c r="M14" s="2">
        <v>1.17</v>
      </c>
      <c r="N14" s="6">
        <f>ROUND(M14/M3,4)-1</f>
        <v>0.11470000000000002</v>
      </c>
      <c r="O14" s="3">
        <v>1.169</v>
      </c>
      <c r="P14" s="6">
        <f>ROUND(O14/P3,4)-1</f>
        <v>0.11620000000000008</v>
      </c>
    </row>
    <row r="15" spans="1:21" ht="16" x14ac:dyDescent="0.2">
      <c r="I15" s="2">
        <v>2</v>
      </c>
      <c r="J15" s="2" t="s">
        <v>24</v>
      </c>
      <c r="K15" s="2">
        <v>1.1599999999999999</v>
      </c>
      <c r="L15" s="6">
        <f>(ROUND(K15/J3,4)-1)</f>
        <v>0.10529999999999995</v>
      </c>
      <c r="M15" s="2">
        <v>1.155</v>
      </c>
      <c r="N15" s="6">
        <f>ROUND(M15/M3,4)-1</f>
        <v>0.10040000000000004</v>
      </c>
      <c r="O15" s="3">
        <v>1.1599999999999999</v>
      </c>
      <c r="P15" s="6">
        <f>ROUND(O15/P3,4)-1</f>
        <v>0.10759999999999992</v>
      </c>
    </row>
    <row r="16" spans="1:21" ht="16" x14ac:dyDescent="0.2">
      <c r="I16" s="2">
        <v>3</v>
      </c>
      <c r="J16" s="2" t="s">
        <v>25</v>
      </c>
      <c r="K16" s="2">
        <v>1.1539999999999999</v>
      </c>
      <c r="L16" s="6">
        <f>(ROUND(K16/J3,4)-1)</f>
        <v>9.9599999999999911E-2</v>
      </c>
      <c r="M16" s="2">
        <v>1.145</v>
      </c>
      <c r="N16" s="6">
        <f>ROUND(M16/M3,4)-1</f>
        <v>9.0899999999999981E-2</v>
      </c>
      <c r="O16" s="3">
        <v>1.1499999999999999</v>
      </c>
      <c r="P16" s="6">
        <f>ROUND(O16/P3,4)-1</f>
        <v>9.8100000000000076E-2</v>
      </c>
    </row>
    <row r="17" spans="9:16" ht="16" x14ac:dyDescent="0.2">
      <c r="I17" s="2">
        <v>4</v>
      </c>
      <c r="J17" s="2" t="s">
        <v>26</v>
      </c>
      <c r="K17" s="2">
        <v>1.1379999999999999</v>
      </c>
      <c r="L17" s="6">
        <f>(ROUND(K17/J3,4)-1)</f>
        <v>8.4300000000000042E-2</v>
      </c>
      <c r="M17" s="2">
        <v>1.1347</v>
      </c>
      <c r="N17" s="6">
        <f>ROUND(M17/M3,4)-1</f>
        <v>8.109999999999995E-2</v>
      </c>
      <c r="O17" s="3">
        <v>1.1364000000000001</v>
      </c>
      <c r="P17" s="6">
        <f>ROUND(O17/P3,4)-1</f>
        <v>8.5099999999999953E-2</v>
      </c>
    </row>
    <row r="18" spans="9:16" ht="16" x14ac:dyDescent="0.2">
      <c r="I18" s="2">
        <v>5</v>
      </c>
      <c r="J18" s="2" t="s">
        <v>22</v>
      </c>
      <c r="K18" s="2">
        <v>1.1200000000000001</v>
      </c>
      <c r="L18" s="6">
        <f>(ROUND(K18/J3,4)-1)</f>
        <v>6.7199999999999926E-2</v>
      </c>
      <c r="M18" s="2">
        <v>1.1220000000000001</v>
      </c>
      <c r="N18" s="6">
        <f>ROUND(M18/M3,4)-1</f>
        <v>6.899999999999995E-2</v>
      </c>
      <c r="O18" s="3">
        <v>1.127</v>
      </c>
      <c r="P18" s="6">
        <f>ROUND(O18/P3,4)-1</f>
        <v>7.6100000000000056E-2</v>
      </c>
    </row>
  </sheetData>
  <mergeCells count="24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China_Telecom_1024LP</vt:lpstr>
      <vt:lpstr>GEANT_1024LP</vt:lpstr>
      <vt:lpstr>ScaleFree30Nodes_random_1024LP</vt:lpstr>
      <vt:lpstr>GoodNet_1024LP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 Yehezkel</cp:lastModifiedBy>
  <dcterms:created xsi:type="dcterms:W3CDTF">2021-11-10T09:03:54Z</dcterms:created>
  <dcterms:modified xsi:type="dcterms:W3CDTF">2021-11-14T10:05:45Z</dcterms:modified>
</cp:coreProperties>
</file>