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6F6EED75-7314-4D9B-8F91-B3E4E428034E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cstm_bimodal_4096LP" sheetId="21" r:id="rId14"/>
    <sheet name="Claranet_cstm_bimodal_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5" l="1"/>
  <c r="P18" i="25"/>
  <c r="N18" i="25"/>
  <c r="L18" i="25"/>
  <c r="R17" i="25"/>
  <c r="P17" i="25"/>
  <c r="N17" i="25"/>
  <c r="L17" i="25"/>
  <c r="R16" i="25"/>
  <c r="P16" i="25"/>
  <c r="N16" i="25"/>
  <c r="L16" i="25"/>
  <c r="R15" i="25"/>
  <c r="P15" i="25"/>
  <c r="N15" i="25"/>
  <c r="L15" i="25"/>
  <c r="R14" i="25"/>
  <c r="P14" i="25"/>
  <c r="N14" i="25"/>
  <c r="L14" i="25"/>
  <c r="R13" i="25"/>
  <c r="P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<sst xmlns="http://schemas.openxmlformats.org/spreadsheetml/2006/main" count="533" uniqueCount="110">
  <si>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</si>
  <si>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</si>
  <si>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</si>
  <si>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</si>
  <si>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</si>
  <si>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</si>
  <si>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</si>
  <si>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</si>
  <si>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</si>
  <si>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</si>
  <si>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</si>
  <si>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</si>
  <si>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</si>
  <si>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</si>
  <si>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</si>
  <si>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</si>
  <si>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</si>
  <si>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</si>
  <si>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</si>
  <si>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</si>
  <si>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</si>
  <si>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</si>
  <si>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</si>
  <si>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</si>
  <si>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</si>
  <si>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</si>
  <si>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</si>
  <si>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</si>
  <si>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</si>
  <si>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</si>
  <si>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</si>
  <si>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</si>
  <si>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</si>
  <si>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</si>
  <si>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</si>
  <si>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</si>
  <si>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</si>
  <si>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</si>
  <si>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</si>
  <si>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</si>
  <si>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</si>
  <si>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</si>
  <si>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</si>
  <si>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</si>
  <si>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</si>
  <si>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</si>
  <si>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</si>
  <si>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</si>
  <si>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</si>
  <si>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</si>
  <si>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</si>
  <si>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</si>
  <si>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</si>
  <si>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</si>
  <si>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</si>
  <si>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</si>
  <si>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</si>
  <si>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</si>
  <si>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</si>
  <si>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</si>
  <si>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</si>
  <si>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</si>
  <si>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</si>
  <si>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</si>
  <si>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</si>
  <si>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</si>
  <si>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</si>
  <si>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</si>
  <si>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</si>
  <si>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</si>
  <si>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</si>
  <si>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</si>
  <si>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</si>
  <si>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</si>
  <si>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</si>
  <si>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</si>
  <si>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</si>
  <si>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</si>
  <si>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</si>
  <si>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</si>
  <si>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</si>
  <si>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</si>
  <si>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</si>
  <si>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</si>
  <si>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</si>
  <si>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</si>
  <si>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</si>
  <si>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</si>
  <si>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</si>
  <si>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</si>
  <si>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</si>
  <si>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</si>
  <si>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</si>
  <si>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</si>
  <si>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</si>
  <si>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</si>
  <si>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</si>
  <si>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</si>
  <si>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</si>
  <si>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</si>
  <si>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</si>
  <si>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</si>
  <si>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</si>
  <si>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</si>
  <si>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(39,) 1.69036</t>
  </si>
  <si>
    <t>(0, 2, 4, 9) 1.87753</t>
  </si>
  <si>
    <t>(28, 39) 1.68646</t>
  </si>
  <si>
    <t>(8, 18, 27, 28, 39)  1.68403</t>
  </si>
  <si>
    <t>(8, 28, 39) 1.68485</t>
  </si>
  <si>
    <t>(8,27,28,39)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</si>
</sst>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4" fontId="1" fillId="7" borderId="1" xfId="1" applyNumberFormat="1" applyFill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/>
    </xf>
    <xf numFmtId="10" fontId="1" fillId="8" borderId="1" xfId="2" applyNumberFormat="1" applyFont="1" applyFill="1" applyBorder="1" applyAlignment="1">
      <alignment horizontal="center" vertical="center"/>
    </xf>
    <xf numFmtId="10" fontId="1" fillId="8" borderId="1" xfId="1" applyNumberFormat="1" applyFill="1" applyAlignment="1">
      <alignment horizontal="center" vertical="center"/>
    </xf>
    <xf numFmtId="0" fontId="1" fillId="9" borderId="1" xfId="1" applyFill="1" applyAlignment="1">
      <alignment horizontal="center" vertical="center" wrapText="1"/>
    </xf>
    <xf numFmtId="166" fontId="1" fillId="9" borderId="1" xfId="1" applyNumberFormat="1" applyFill="1" applyAlignment="1">
      <alignment horizontal="center" vertical="center" wrapText="1"/>
    </xf>
    <xf numFmtId="10" fontId="1" fillId="9" borderId="1" xfId="1" applyNumberFormat="1" applyFill="1" applyAlignment="1">
      <alignment horizontal="center" vertical="center"/>
    </xf>
    <xf numFmtId="164" fontId="1" fillId="9" borderId="1" xfId="1" applyNumberFormat="1" applyFill="1" applyAlignment="1">
      <alignment horizontal="center" vertical="center"/>
    </xf>
    <xf numFmtId="0" fontId="1" fillId="9" borderId="1" xfId="1" applyFill="1" applyAlignment="1">
      <alignment horizontal="center" vertical="center"/>
    </xf>
    <xf numFmtId="164" fontId="1" fillId="9" borderId="1" xfId="1" applyNumberFormat="1" applyFill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0" fontId="1" fillId="10" borderId="1" xfId="1" applyNumberFormat="1" applyFill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China_Telecom_cstm_bimodal_2!$L$12:$L$18</c:f>
              <c:numCache>
                <c:formatCode>0.00%</c:formatCode>
                <c:ptCount val="7"/>
                <c:pt idx="0">
                  <c:v>1.3419755918425924E-2</c:v>
                </c:pt>
                <c:pt idx="1">
                  <c:v>-1</c:v>
                </c:pt>
                <c:pt idx="2">
                  <c:v>1.1252417511574908E-2</c:v>
                </c:pt>
                <c:pt idx="3">
                  <c:v>1.0197503369864691E-2</c:v>
                </c:pt>
                <c:pt idx="4">
                  <c:v>3.3815858875930527E-2</c:v>
                </c:pt>
                <c:pt idx="5">
                  <c:v>-1</c:v>
                </c:pt>
                <c:pt idx="6">
                  <c:v>6.9624333352868772E-2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China_Telecom_cstm_bimodal_2!$N$12:$N$18</c:f>
              <c:numCache>
                <c:formatCode>0.00%</c:formatCode>
                <c:ptCount val="7"/>
                <c:pt idx="0">
                  <c:v>1.1372224023277866E-2</c:v>
                </c:pt>
                <c:pt idx="1">
                  <c:v>-1</c:v>
                </c:pt>
                <c:pt idx="2">
                  <c:v>9.2636579572447086E-3</c:v>
                </c:pt>
                <c:pt idx="3">
                  <c:v>9.7387173396674687E-3</c:v>
                </c:pt>
                <c:pt idx="4">
                  <c:v>3.9548693586698436E-2</c:v>
                </c:pt>
                <c:pt idx="5">
                  <c:v>-1</c:v>
                </c:pt>
                <c:pt idx="6">
                  <c:v>6.7874109263657889E-2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China_Telecom_cstm_bimodal_2!$P$12:$P$18</c:f>
              <c:numCache>
                <c:formatCode>0.00%</c:formatCode>
                <c:ptCount val="7"/>
                <c:pt idx="0">
                  <c:v>1.4421202166244207E-2</c:v>
                </c:pt>
                <c:pt idx="1">
                  <c:v>-1</c:v>
                </c:pt>
                <c:pt idx="2">
                  <c:v>1.0589565113927168E-2</c:v>
                </c:pt>
                <c:pt idx="3">
                  <c:v>1.1660420013088091E-2</c:v>
                </c:pt>
                <c:pt idx="4">
                  <c:v>4.0157058718543581E-2</c:v>
                </c:pt>
                <c:pt idx="5">
                  <c:v>-1</c:v>
                </c:pt>
                <c:pt idx="6">
                  <c:v>7.4781367124754583E-2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-1</c:v>
                </c:pt>
                <c:pt idx="2">
                  <c:v>8.0267159639810792E-3</c:v>
                </c:pt>
                <c:pt idx="3">
                  <c:v>5.7009958852645148E-3</c:v>
                </c:pt>
                <c:pt idx="4">
                  <c:v>4.7408909296915436E-3</c:v>
                </c:pt>
                <c:pt idx="5">
                  <c:v>-1</c:v>
                </c:pt>
                <c:pt idx="6">
                  <c:v>4.2518933746793497E-3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6</v>
      </c>
      <c r="V2" s="62"/>
    </row>
    <row r="3" spans="1:22" ht="37.5" x14ac:dyDescent="0.25">
      <c r="I3" s="4" t="s">
        <v>9</v>
      </c>
      <c r="J3" s="66">
        <v>1.4016999999999999</v>
      </c>
      <c r="K3" s="67"/>
      <c r="L3" s="68"/>
      <c r="M3" s="66">
        <v>1.4092</v>
      </c>
      <c r="N3" s="67"/>
      <c r="O3" s="68"/>
      <c r="P3" s="66">
        <v>1.4108000000000001</v>
      </c>
      <c r="Q3" s="67"/>
      <c r="R3" s="68"/>
      <c r="S3" s="57">
        <v>1.4048</v>
      </c>
      <c r="T3" s="58"/>
      <c r="U3" s="61">
        <v>1.4016999999999999</v>
      </c>
      <c r="V3" s="62"/>
    </row>
    <row r="4" spans="1:22" ht="30" x14ac:dyDescent="0.25">
      <c r="I4" s="2" t="s">
        <v>10</v>
      </c>
      <c r="J4" s="3">
        <v>6.8305999999999996</v>
      </c>
      <c r="K4" s="59">
        <f>ROUND(J4/J3,4)-1</f>
        <v>3.8731</v>
      </c>
      <c r="L4" s="60"/>
      <c r="M4" s="61">
        <v>7.6843000000000004</v>
      </c>
      <c r="N4" s="62"/>
      <c r="O4" s="5">
        <f>ROUND(M4/M3,4)-1</f>
        <v>4.4530000000000003</v>
      </c>
      <c r="P4" s="61">
        <v>7.6825999999999999</v>
      </c>
      <c r="Q4" s="6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59">
        <f>ROUND(J5/J3,4)-1</f>
        <v>0.53109999999999991</v>
      </c>
      <c r="L5" s="60"/>
      <c r="M5" s="61">
        <v>2.1528999999999998</v>
      </c>
      <c r="N5" s="62"/>
      <c r="O5" s="5">
        <f>ROUND(M5/M3,4)-1</f>
        <v>0.52770000000000006</v>
      </c>
      <c r="P5" s="61">
        <v>2.153</v>
      </c>
      <c r="Q5" s="62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59">
        <f>ROUND(J6/J3,4)-1</f>
        <v>0.63369999999999993</v>
      </c>
      <c r="L6" s="60"/>
      <c r="M6" s="61">
        <v>2.2345000000000002</v>
      </c>
      <c r="N6" s="62"/>
      <c r="O6" s="5">
        <f>ROUND(M6/M3,4)-1</f>
        <v>0.58570000000000011</v>
      </c>
      <c r="P6" s="61">
        <v>2.23</v>
      </c>
      <c r="Q6" s="6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61" t="s">
        <v>52</v>
      </c>
      <c r="K2" s="63"/>
      <c r="L2" s="62"/>
      <c r="M2" s="61" t="s">
        <v>52</v>
      </c>
      <c r="N2" s="63"/>
      <c r="O2" s="62"/>
      <c r="P2" s="61" t="s">
        <v>52</v>
      </c>
      <c r="Q2" s="63"/>
      <c r="R2" s="62"/>
      <c r="S2" s="61" t="s">
        <v>52</v>
      </c>
      <c r="T2" s="62"/>
      <c r="U2" s="61" t="s">
        <v>52</v>
      </c>
      <c r="V2" s="62"/>
    </row>
    <row r="3" spans="1:22" ht="37.5" x14ac:dyDescent="0.25">
      <c r="I3" s="4" t="s">
        <v>9</v>
      </c>
      <c r="J3" s="57">
        <v>1.3595999999999999</v>
      </c>
      <c r="K3" s="78"/>
      <c r="L3" s="58"/>
      <c r="M3" s="66">
        <v>1.365</v>
      </c>
      <c r="N3" s="67"/>
      <c r="O3" s="68"/>
      <c r="P3" s="73">
        <v>1.3514125075416099</v>
      </c>
      <c r="Q3" s="74"/>
      <c r="R3" s="75"/>
      <c r="S3" s="73">
        <v>1.3651251654597301</v>
      </c>
      <c r="T3" s="75"/>
      <c r="U3" s="61">
        <v>1.3535999999999999</v>
      </c>
      <c r="V3" s="62"/>
    </row>
    <row r="4" spans="1:22" ht="30" x14ac:dyDescent="0.25">
      <c r="I4" s="2" t="s">
        <v>10</v>
      </c>
      <c r="J4" s="3">
        <v>1.4525999999999999</v>
      </c>
      <c r="K4" s="59">
        <f>J4/J3 -1</f>
        <v>6.8402471315092583E-2</v>
      </c>
      <c r="L4" s="60"/>
      <c r="M4" s="61">
        <v>1.4593</v>
      </c>
      <c r="N4" s="62"/>
      <c r="O4" s="5">
        <f>M4/M3 -1</f>
        <v>6.908424908424915E-2</v>
      </c>
      <c r="P4" s="76">
        <v>1.4406216981198601</v>
      </c>
      <c r="Q4" s="77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59">
        <f>ROUND(J5/J3,4) - 1</f>
        <v>4.3199999999999905E-2</v>
      </c>
      <c r="L5" s="60"/>
      <c r="M5" s="61">
        <v>1.4261999999999999</v>
      </c>
      <c r="N5" s="62"/>
      <c r="O5" s="5">
        <f>ROUND(M5/M3,4)-1</f>
        <v>4.4799999999999951E-2</v>
      </c>
      <c r="P5" s="61">
        <v>1.4086000000000001</v>
      </c>
      <c r="Q5" s="6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59">
        <f>ROUND(J6/J3,4)-1</f>
        <v>0.20900000000000007</v>
      </c>
      <c r="L6" s="60"/>
      <c r="M6" s="61">
        <v>1.6247</v>
      </c>
      <c r="N6" s="62"/>
      <c r="O6" s="5">
        <f>ROUND(M6/M3,4)-1</f>
        <v>0.19029999999999991</v>
      </c>
      <c r="P6" s="61">
        <v>1.6135999999999999</v>
      </c>
      <c r="Q6" s="6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61" t="s">
        <v>59</v>
      </c>
      <c r="K2" s="63"/>
      <c r="L2" s="62"/>
      <c r="M2" s="61" t="s">
        <v>59</v>
      </c>
      <c r="N2" s="63"/>
      <c r="O2" s="62"/>
      <c r="P2" s="61" t="s">
        <v>59</v>
      </c>
      <c r="Q2" s="63"/>
      <c r="R2" s="62"/>
      <c r="S2" s="61" t="s">
        <v>59</v>
      </c>
      <c r="T2" s="62"/>
      <c r="U2" s="69" t="s">
        <v>77</v>
      </c>
      <c r="V2" s="69"/>
    </row>
    <row r="3" spans="1:22" ht="37.5" x14ac:dyDescent="0.25">
      <c r="I3" s="4" t="s">
        <v>9</v>
      </c>
      <c r="J3" s="57">
        <v>1.7427999999999999</v>
      </c>
      <c r="K3" s="78"/>
      <c r="L3" s="58"/>
      <c r="M3" s="66">
        <v>1.7568999999999999</v>
      </c>
      <c r="N3" s="67"/>
      <c r="O3" s="68"/>
      <c r="P3" s="66">
        <v>1.7190000000000001</v>
      </c>
      <c r="Q3" s="67"/>
      <c r="R3" s="68"/>
      <c r="S3" s="66">
        <v>1.7482</v>
      </c>
      <c r="T3" s="68"/>
      <c r="U3" s="61">
        <v>1.76234872603957</v>
      </c>
      <c r="V3" s="62"/>
    </row>
    <row r="4" spans="1:22" ht="30" x14ac:dyDescent="0.25">
      <c r="I4" s="2" t="s">
        <v>10</v>
      </c>
      <c r="J4" s="30">
        <v>1.9646999999999999</v>
      </c>
      <c r="K4" s="59">
        <f>J4/J3 -1</f>
        <v>0.12732384668349783</v>
      </c>
      <c r="L4" s="60"/>
      <c r="M4" s="61">
        <v>1.9716</v>
      </c>
      <c r="N4" s="62"/>
      <c r="O4" s="5">
        <f>M4/M3 -1</f>
        <v>0.12220388183732722</v>
      </c>
      <c r="P4" s="61">
        <v>1.9383999999999999</v>
      </c>
      <c r="Q4" s="62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59">
        <f>ROUND(J5/J3,4) - 1</f>
        <v>4.8699999999999966E-2</v>
      </c>
      <c r="L5" s="60"/>
      <c r="M5" s="61">
        <v>1.8434999999999999</v>
      </c>
      <c r="N5" s="62"/>
      <c r="O5" s="5">
        <f>ROUND(M5/M3,4)-1</f>
        <v>4.9299999999999899E-2</v>
      </c>
      <c r="P5" s="61">
        <v>1.8077000000000001</v>
      </c>
      <c r="Q5" s="62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59">
        <f>ROUND(J6/J3,4)-1</f>
        <v>0.33299999999999996</v>
      </c>
      <c r="L6" s="60"/>
      <c r="M6" s="61">
        <v>2.3214999999999999</v>
      </c>
      <c r="N6" s="62"/>
      <c r="O6" s="5">
        <f>ROUND(M6/M3,4)-1</f>
        <v>0.32139999999999991</v>
      </c>
      <c r="P6" s="61">
        <v>2.3069000000000002</v>
      </c>
      <c r="Q6" s="6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U1:V1"/>
    <mergeCell ref="U3:V3"/>
    <mergeCell ref="S1:T1"/>
    <mergeCell ref="J2:L2"/>
    <mergeCell ref="M2:O2"/>
    <mergeCell ref="P2:R2"/>
    <mergeCell ref="S2:T2"/>
    <mergeCell ref="S3:T3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A52" sqref="A52:XFD52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9" t="s">
        <v>7</v>
      </c>
      <c r="V1" s="69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61" t="s">
        <v>59</v>
      </c>
      <c r="K2" s="63"/>
      <c r="L2" s="62"/>
      <c r="M2" s="61" t="s">
        <v>59</v>
      </c>
      <c r="N2" s="63"/>
      <c r="O2" s="62"/>
      <c r="P2" s="61" t="s">
        <v>59</v>
      </c>
      <c r="Q2" s="63"/>
      <c r="R2" s="62"/>
      <c r="S2" s="61" t="s">
        <v>59</v>
      </c>
      <c r="T2" s="62"/>
      <c r="U2" s="69" t="s">
        <v>59</v>
      </c>
      <c r="V2" s="69"/>
      <c r="W2" s="29"/>
    </row>
    <row r="3" spans="1:23" ht="18.75" x14ac:dyDescent="0.25">
      <c r="I3" s="4" t="s">
        <v>9</v>
      </c>
      <c r="J3" s="57">
        <v>1.7427999999999999</v>
      </c>
      <c r="K3" s="78"/>
      <c r="L3" s="58"/>
      <c r="M3" s="66">
        <v>1.7568999999999999</v>
      </c>
      <c r="N3" s="67"/>
      <c r="O3" s="68"/>
      <c r="P3" s="66">
        <v>1.7190000000000001</v>
      </c>
      <c r="Q3" s="67"/>
      <c r="R3" s="68"/>
      <c r="S3" s="66">
        <v>1.7482</v>
      </c>
      <c r="T3" s="68"/>
      <c r="U3" s="61">
        <v>1.7783</v>
      </c>
      <c r="V3" s="62"/>
      <c r="W3" s="29"/>
    </row>
    <row r="4" spans="1:23" ht="30" x14ac:dyDescent="0.25">
      <c r="I4" s="2" t="s">
        <v>10</v>
      </c>
      <c r="J4" s="3">
        <v>1.9646999999999999</v>
      </c>
      <c r="K4" s="59">
        <f>J4/J3 -1</f>
        <v>0.12732384668349783</v>
      </c>
      <c r="L4" s="60"/>
      <c r="M4" s="61">
        <v>1.9716</v>
      </c>
      <c r="N4" s="62"/>
      <c r="O4" s="5">
        <f>M4/M3 -1</f>
        <v>0.12220388183732722</v>
      </c>
      <c r="P4" s="61">
        <v>1.9383999999999999</v>
      </c>
      <c r="Q4" s="62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59">
        <f>ROUND(J5/J3,4) - 1</f>
        <v>4.8699999999999966E-2</v>
      </c>
      <c r="L5" s="60"/>
      <c r="M5" s="61">
        <v>1.8434999999999999</v>
      </c>
      <c r="N5" s="62"/>
      <c r="O5" s="5">
        <f>ROUND(M5/M3,4)-1</f>
        <v>4.9299999999999899E-2</v>
      </c>
      <c r="P5" s="61">
        <v>1.8077000000000001</v>
      </c>
      <c r="Q5" s="62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59">
        <f>ROUND(J6/J3,4)-1</f>
        <v>0.33299999999999996</v>
      </c>
      <c r="L6" s="60"/>
      <c r="M6" s="61">
        <v>2.3214999999999999</v>
      </c>
      <c r="N6" s="62"/>
      <c r="O6" s="5">
        <f>ROUND(M6/M3,4)-1</f>
        <v>0.32139999999999991</v>
      </c>
      <c r="P6" s="61">
        <v>2.3069000000000002</v>
      </c>
      <c r="Q6" s="6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U1:V1"/>
    <mergeCell ref="U2:V2"/>
    <mergeCell ref="U3:V3"/>
    <mergeCell ref="S1:T1"/>
    <mergeCell ref="J2:L2"/>
    <mergeCell ref="M2:O2"/>
    <mergeCell ref="P2:R2"/>
    <mergeCell ref="S2:T2"/>
    <mergeCell ref="S3:T3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6</v>
      </c>
      <c r="V2" s="62"/>
    </row>
    <row r="3" spans="1:22" ht="37.5" x14ac:dyDescent="0.25">
      <c r="I3" s="4" t="s">
        <v>9</v>
      </c>
      <c r="J3" s="66">
        <v>1.5758657990203599</v>
      </c>
      <c r="K3" s="67"/>
      <c r="L3" s="68"/>
      <c r="M3" s="66">
        <v>1.5974999999999999</v>
      </c>
      <c r="N3" s="67"/>
      <c r="O3" s="68"/>
      <c r="P3" s="66">
        <v>1.59002881643003</v>
      </c>
      <c r="Q3" s="67"/>
      <c r="R3" s="68"/>
      <c r="S3" s="66">
        <v>1.59024985946683</v>
      </c>
      <c r="T3" s="68"/>
      <c r="U3" s="66">
        <v>1.5943000000000001</v>
      </c>
      <c r="V3" s="68"/>
    </row>
    <row r="4" spans="1:22" ht="30" x14ac:dyDescent="0.25">
      <c r="I4" s="2" t="s">
        <v>10</v>
      </c>
      <c r="J4" s="3">
        <v>2.7644269401354302</v>
      </c>
      <c r="K4" s="59">
        <f>ROUND(J4/J3,4)-1</f>
        <v>0.75419999999999998</v>
      </c>
      <c r="L4" s="60"/>
      <c r="M4" s="61">
        <v>2.7111999999999998</v>
      </c>
      <c r="N4" s="62"/>
      <c r="O4" s="5">
        <f>ROUND(M4/M3,4)-1</f>
        <v>0.69720000000000004</v>
      </c>
      <c r="P4" s="61">
        <v>2.75520184353182</v>
      </c>
      <c r="Q4" s="6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59">
        <f>ROUND(J5/J3,4)-1</f>
        <v>0.32679999999999998</v>
      </c>
      <c r="L5" s="60"/>
      <c r="M5" s="61">
        <v>2.1181999999999999</v>
      </c>
      <c r="N5" s="62"/>
      <c r="O5" s="5">
        <f>ROUND(M5/M3,4)-1</f>
        <v>0.32590000000000008</v>
      </c>
      <c r="P5" s="61">
        <v>2.105</v>
      </c>
      <c r="Q5" s="6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59">
        <f>ROUND(J6/J3,4)-1</f>
        <v>0.27069999999999994</v>
      </c>
      <c r="L6" s="60"/>
      <c r="M6" s="61">
        <v>2.0304000000000002</v>
      </c>
      <c r="N6" s="62"/>
      <c r="O6" s="5">
        <f>ROUND(M6/M3,4)-1</f>
        <v>0.27099999999999991</v>
      </c>
      <c r="P6" s="61">
        <v>2.0093999999999999</v>
      </c>
      <c r="Q6" s="6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61" t="s">
        <v>69</v>
      </c>
      <c r="K2" s="63"/>
      <c r="L2" s="62"/>
      <c r="M2" s="61" t="s">
        <v>69</v>
      </c>
      <c r="N2" s="63"/>
      <c r="O2" s="62"/>
      <c r="P2" s="61" t="s">
        <v>69</v>
      </c>
      <c r="Q2" s="63"/>
      <c r="R2" s="62"/>
      <c r="S2" s="61" t="s">
        <v>70</v>
      </c>
      <c r="T2" s="62"/>
      <c r="U2" s="61" t="s">
        <v>79</v>
      </c>
      <c r="V2" s="62"/>
    </row>
    <row r="3" spans="1:22" ht="37.5" x14ac:dyDescent="0.25">
      <c r="I3" s="4" t="s">
        <v>9</v>
      </c>
      <c r="J3" s="66">
        <v>1.3918999999999999</v>
      </c>
      <c r="K3" s="67"/>
      <c r="L3" s="68"/>
      <c r="M3" s="66">
        <v>1.4401999999999999</v>
      </c>
      <c r="N3" s="67"/>
      <c r="O3" s="68"/>
      <c r="P3" s="66">
        <v>1.4033</v>
      </c>
      <c r="Q3" s="67"/>
      <c r="R3" s="68"/>
      <c r="S3" s="66">
        <v>1.409</v>
      </c>
      <c r="T3" s="68"/>
      <c r="U3" s="66">
        <v>1.423</v>
      </c>
      <c r="V3" s="68"/>
    </row>
    <row r="4" spans="1:22" ht="30" x14ac:dyDescent="0.25">
      <c r="I4" s="2" t="s">
        <v>10</v>
      </c>
      <c r="J4" s="3">
        <v>2.1012</v>
      </c>
      <c r="K4" s="59">
        <f>ROUND(J4/J3,4)-1</f>
        <v>0.50960000000000005</v>
      </c>
      <c r="L4" s="60"/>
      <c r="M4" s="61">
        <v>2.1937000000000002</v>
      </c>
      <c r="N4" s="62"/>
      <c r="O4" s="5">
        <f>ROUND(M4/M3,4)-1</f>
        <v>0.52320000000000011</v>
      </c>
      <c r="P4" s="61">
        <v>2.1276999999999999</v>
      </c>
      <c r="Q4" s="6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59">
        <f>ROUND(J5/J3,4)-1</f>
        <v>0.16759999999999997</v>
      </c>
      <c r="L5" s="60"/>
      <c r="M5" s="61">
        <v>1.6619999999999999</v>
      </c>
      <c r="N5" s="62"/>
      <c r="O5" s="5">
        <f>ROUND(M5/M3,4)-1</f>
        <v>0.15399999999999991</v>
      </c>
      <c r="P5" s="61">
        <v>1.6387</v>
      </c>
      <c r="Q5" s="6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59">
        <f>ROUND(J6/J3,4)-1</f>
        <v>0.25249999999999995</v>
      </c>
      <c r="L6" s="60"/>
      <c r="M6" s="61">
        <v>1.7850999999999999</v>
      </c>
      <c r="N6" s="62"/>
      <c r="O6" s="5">
        <f>ROUND(M6/M3,4)-1</f>
        <v>0.23950000000000005</v>
      </c>
      <c r="P6" s="61">
        <v>1.7501</v>
      </c>
      <c r="Q6" s="6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84</v>
      </c>
      <c r="V1" s="62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61" t="s">
        <v>69</v>
      </c>
      <c r="K2" s="63"/>
      <c r="L2" s="62"/>
      <c r="M2" s="61" t="s">
        <v>69</v>
      </c>
      <c r="N2" s="63"/>
      <c r="O2" s="62"/>
      <c r="P2" s="61" t="s">
        <v>69</v>
      </c>
      <c r="Q2" s="63"/>
      <c r="R2" s="62"/>
      <c r="S2" s="61" t="s">
        <v>70</v>
      </c>
      <c r="T2" s="62"/>
      <c r="U2" s="61" t="s">
        <v>69</v>
      </c>
      <c r="V2" s="62"/>
    </row>
    <row r="3" spans="1:22" ht="37.5" x14ac:dyDescent="0.25">
      <c r="I3" s="4" t="s">
        <v>9</v>
      </c>
      <c r="J3" s="66">
        <v>1.3918999999999999</v>
      </c>
      <c r="K3" s="67"/>
      <c r="L3" s="68"/>
      <c r="M3" s="66">
        <v>1.4401999999999999</v>
      </c>
      <c r="N3" s="67"/>
      <c r="O3" s="68"/>
      <c r="P3" s="66">
        <v>1.4033</v>
      </c>
      <c r="Q3" s="67"/>
      <c r="R3" s="68"/>
      <c r="S3" s="66">
        <v>1.409</v>
      </c>
      <c r="T3" s="68"/>
      <c r="U3" s="66">
        <v>1.4252</v>
      </c>
      <c r="V3" s="68"/>
    </row>
    <row r="4" spans="1:22" ht="30" x14ac:dyDescent="0.25">
      <c r="I4" s="2" t="s">
        <v>10</v>
      </c>
      <c r="J4" s="3">
        <v>2.1012</v>
      </c>
      <c r="K4" s="59">
        <f>ROUND(J4/J3,4)-1</f>
        <v>0.50960000000000005</v>
      </c>
      <c r="L4" s="60"/>
      <c r="M4" s="61">
        <v>2.1937000000000002</v>
      </c>
      <c r="N4" s="62"/>
      <c r="O4" s="5">
        <f>ROUND(M4/M3,4)-1</f>
        <v>0.52320000000000011</v>
      </c>
      <c r="P4" s="61">
        <v>2.1276999999999999</v>
      </c>
      <c r="Q4" s="6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59">
        <f>ROUND(J5/J3,4)-1</f>
        <v>0.16759999999999997</v>
      </c>
      <c r="L5" s="60"/>
      <c r="M5" s="61">
        <v>1.6619999999999999</v>
      </c>
      <c r="N5" s="62"/>
      <c r="O5" s="5">
        <f>ROUND(M5/M3,4)-1</f>
        <v>0.15399999999999991</v>
      </c>
      <c r="P5" s="61">
        <v>1.6387</v>
      </c>
      <c r="Q5" s="6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59">
        <f>ROUND(J6/J3,4)-1</f>
        <v>0.25249999999999995</v>
      </c>
      <c r="L6" s="60"/>
      <c r="M6" s="61">
        <v>1.7850999999999999</v>
      </c>
      <c r="N6" s="62"/>
      <c r="O6" s="5">
        <f>ROUND(M6/M3,4)-1</f>
        <v>0.23950000000000005</v>
      </c>
      <c r="P6" s="61">
        <v>1.7501</v>
      </c>
      <c r="Q6" s="6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6</v>
      </c>
      <c r="V2" s="62"/>
    </row>
    <row r="3" spans="1:22" ht="37.5" x14ac:dyDescent="0.25">
      <c r="I3" s="4" t="s">
        <v>9</v>
      </c>
      <c r="J3" s="66">
        <v>1.1397999999999999</v>
      </c>
      <c r="K3" s="67"/>
      <c r="L3" s="68"/>
      <c r="M3" s="66">
        <v>1.1405000000000001</v>
      </c>
      <c r="N3" s="67"/>
      <c r="O3" s="68"/>
      <c r="P3" s="66">
        <v>1.1354</v>
      </c>
      <c r="Q3" s="67"/>
      <c r="R3" s="68"/>
      <c r="S3" s="66">
        <v>1.1472</v>
      </c>
      <c r="T3" s="68"/>
      <c r="U3" s="66">
        <v>1.129</v>
      </c>
      <c r="V3" s="68"/>
    </row>
    <row r="4" spans="1:22" ht="30" x14ac:dyDescent="0.25">
      <c r="I4" s="2" t="s">
        <v>10</v>
      </c>
      <c r="J4" s="3">
        <v>1.3655999999999999</v>
      </c>
      <c r="K4" s="59">
        <f>ROUND(J4/J3,4)-1</f>
        <v>0.19809999999999994</v>
      </c>
      <c r="L4" s="60"/>
      <c r="M4" s="61">
        <v>1.3802000000000001</v>
      </c>
      <c r="N4" s="62"/>
      <c r="O4" s="5">
        <f>ROUND(M4/M3,4)-1</f>
        <v>0.21019999999999994</v>
      </c>
      <c r="P4" s="61">
        <v>1.3492</v>
      </c>
      <c r="Q4" s="6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59">
        <f>ROUND(J5/J3,4)-1</f>
        <v>9.220000000000006E-2</v>
      </c>
      <c r="L5" s="60"/>
      <c r="M5" s="61">
        <v>1.2455000000000001</v>
      </c>
      <c r="N5" s="62"/>
      <c r="O5" s="5">
        <f>ROUND(M5/M3,4)-1</f>
        <v>9.2100000000000071E-2</v>
      </c>
      <c r="P5" s="61">
        <v>1.2343</v>
      </c>
      <c r="Q5" s="6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59">
        <f>ROUND(J6/J3,4)-1</f>
        <v>0.45940000000000003</v>
      </c>
      <c r="L6" s="60"/>
      <c r="M6" s="61">
        <v>1.6489</v>
      </c>
      <c r="N6" s="62"/>
      <c r="O6" s="5">
        <f>ROUND(M6/M3,4)-1</f>
        <v>0.44579999999999997</v>
      </c>
      <c r="P6" s="61">
        <v>1.6713</v>
      </c>
      <c r="Q6" s="6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18"/>
  <sheetViews>
    <sheetView tabSelected="1" topLeftCell="A4" zoomScale="85" zoomScaleNormal="85" workbookViewId="0">
      <selection activeCell="J25" sqref="J25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9" t="s">
        <v>7</v>
      </c>
      <c r="V1" s="69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61" t="s">
        <v>102</v>
      </c>
      <c r="K2" s="63"/>
      <c r="L2" s="62"/>
      <c r="M2" s="61" t="s">
        <v>102</v>
      </c>
      <c r="N2" s="63"/>
      <c r="O2" s="62"/>
      <c r="P2" s="61" t="s">
        <v>102</v>
      </c>
      <c r="Q2" s="63"/>
      <c r="R2" s="62"/>
      <c r="S2" s="61" t="s">
        <v>102</v>
      </c>
      <c r="T2" s="63"/>
      <c r="U2" s="61" t="s">
        <v>102</v>
      </c>
      <c r="V2" s="63"/>
    </row>
    <row r="3" spans="1:22" ht="37.5" x14ac:dyDescent="0.25">
      <c r="I3" s="4" t="s">
        <v>9</v>
      </c>
      <c r="J3" s="66">
        <v>1.7000999999999999</v>
      </c>
      <c r="K3" s="67"/>
      <c r="L3" s="68"/>
      <c r="M3" s="66">
        <v>1.7062999999999999</v>
      </c>
      <c r="N3" s="67"/>
      <c r="O3" s="68"/>
      <c r="P3" s="66">
        <v>1.6839999999999999</v>
      </c>
      <c r="Q3" s="67"/>
      <c r="R3" s="68"/>
      <c r="S3" s="57">
        <v>1.6809000000000001</v>
      </c>
      <c r="T3" s="58"/>
      <c r="U3" s="69">
        <v>1.6769000000000001</v>
      </c>
      <c r="V3" s="69"/>
    </row>
    <row r="4" spans="1:22" ht="30" x14ac:dyDescent="0.25">
      <c r="I4" s="2" t="s">
        <v>10</v>
      </c>
      <c r="J4" s="32">
        <v>2.7684000000000002</v>
      </c>
      <c r="K4" s="59">
        <f>ROUND(J4/J3,4)-1</f>
        <v>0.62840000000000007</v>
      </c>
      <c r="L4" s="60"/>
      <c r="M4" s="61">
        <v>2.6797</v>
      </c>
      <c r="N4" s="62"/>
      <c r="O4" s="5">
        <f>ROUND(M4/M3,4)-1</f>
        <v>0.57050000000000001</v>
      </c>
      <c r="P4" s="61">
        <v>3.0983999999999998</v>
      </c>
      <c r="Q4" s="62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59">
        <f>ROUND(J5/J3,4)-1</f>
        <v>9.9999999999988987E-5</v>
      </c>
      <c r="L5" s="60"/>
      <c r="M5" s="61">
        <v>1.7070000000000001</v>
      </c>
      <c r="N5" s="62"/>
      <c r="O5" s="5">
        <f>ROUND(M5/M3,4)-1</f>
        <v>3.9999999999995595E-4</v>
      </c>
      <c r="P5" s="61">
        <v>1.6850000000000001</v>
      </c>
      <c r="Q5" s="62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59">
        <f>ROUND(J6/J3,4)-1</f>
        <v>0.12490000000000001</v>
      </c>
      <c r="L6" s="60"/>
      <c r="M6" s="61">
        <v>1.8948</v>
      </c>
      <c r="N6" s="62"/>
      <c r="O6" s="5">
        <f>ROUND(M6/M3,4)-1</f>
        <v>0.11050000000000004</v>
      </c>
      <c r="P6" s="61">
        <v>1.8818999999999999</v>
      </c>
      <c r="Q6" s="62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70" t="s">
        <v>17</v>
      </c>
      <c r="L11" s="70"/>
      <c r="M11" s="70" t="s">
        <v>18</v>
      </c>
      <c r="N11" s="70"/>
      <c r="O11" s="69" t="s">
        <v>19</v>
      </c>
      <c r="P11" s="69"/>
      <c r="Q11" s="69" t="s">
        <v>36</v>
      </c>
      <c r="R11" s="69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8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38" t="s">
        <v>20</v>
      </c>
      <c r="J13" s="38" t="s">
        <v>15</v>
      </c>
      <c r="K13" s="42"/>
      <c r="L13" s="40">
        <f>K13/M3-1</f>
        <v>-1</v>
      </c>
      <c r="M13" s="42"/>
      <c r="N13" s="40">
        <f>M13/P3-1</f>
        <v>-1</v>
      </c>
      <c r="O13" s="39"/>
      <c r="P13" s="40">
        <f>O13/S3-1</f>
        <v>-1</v>
      </c>
      <c r="Q13" s="41"/>
      <c r="R13" s="40">
        <f>Q13/U3-1</f>
        <v>-1</v>
      </c>
    </row>
    <row r="14" spans="1:22" x14ac:dyDescent="0.25">
      <c r="I14" s="2">
        <v>1</v>
      </c>
      <c r="J14" s="47" t="s">
        <v>104</v>
      </c>
      <c r="K14" s="48">
        <v>1.7255</v>
      </c>
      <c r="L14" s="49">
        <f>K14/M3-1</f>
        <v>1.1252417511574908E-2</v>
      </c>
      <c r="M14" s="48">
        <v>1.6996</v>
      </c>
      <c r="N14" s="49">
        <f>M14/P3-1</f>
        <v>9.2636579572447086E-3</v>
      </c>
      <c r="O14" s="50">
        <v>1.6987000000000001</v>
      </c>
      <c r="P14" s="49">
        <f>O14/S3-1</f>
        <v>1.0589565113927168E-2</v>
      </c>
      <c r="Q14" s="51">
        <v>1.6903600000000001</v>
      </c>
      <c r="R14" s="56">
        <f>Q14/U3-1</f>
        <v>8.0267159639810792E-3</v>
      </c>
    </row>
    <row r="15" spans="1:22" x14ac:dyDescent="0.25">
      <c r="I15" s="2">
        <v>2</v>
      </c>
      <c r="J15" s="47" t="s">
        <v>106</v>
      </c>
      <c r="K15" s="48">
        <v>1.7237</v>
      </c>
      <c r="L15" s="49">
        <f>K15/M3-1</f>
        <v>1.0197503369864691E-2</v>
      </c>
      <c r="M15" s="48">
        <v>1.7003999999999999</v>
      </c>
      <c r="N15" s="49">
        <f>M15/P3-1</f>
        <v>9.7387173396674687E-3</v>
      </c>
      <c r="O15" s="52">
        <v>1.7004999999999999</v>
      </c>
      <c r="P15" s="49">
        <f>O15/S3-1</f>
        <v>1.1660420013088091E-2</v>
      </c>
      <c r="Q15" s="47">
        <v>1.6864600000000001</v>
      </c>
      <c r="R15" s="56">
        <f>Q15/U3-1</f>
        <v>5.7009958852645148E-3</v>
      </c>
    </row>
    <row r="16" spans="1:22" x14ac:dyDescent="0.25">
      <c r="I16" s="54">
        <v>3</v>
      </c>
      <c r="J16" s="54" t="s">
        <v>108</v>
      </c>
      <c r="K16" s="14">
        <v>1.764</v>
      </c>
      <c r="L16" s="22">
        <f>K16/M3-1</f>
        <v>3.3815858875930527E-2</v>
      </c>
      <c r="M16" s="14">
        <v>1.7505999999999999</v>
      </c>
      <c r="N16" s="22">
        <f>M16/P3-1</f>
        <v>3.9548693586698436E-2</v>
      </c>
      <c r="O16" s="7">
        <v>1.7484</v>
      </c>
      <c r="P16" s="22">
        <f>O16/S3-1</f>
        <v>4.0157058718543581E-2</v>
      </c>
      <c r="Q16" s="54">
        <v>1.68485</v>
      </c>
      <c r="R16" s="56">
        <f>Q16/U3-1</f>
        <v>4.7408909296915436E-3</v>
      </c>
    </row>
    <row r="17" spans="9:18" x14ac:dyDescent="0.25">
      <c r="I17" s="54">
        <v>4</v>
      </c>
      <c r="J17" s="55" t="s">
        <v>109</v>
      </c>
      <c r="K17" s="14"/>
      <c r="L17" s="22">
        <f>K17/M3-1</f>
        <v>-1</v>
      </c>
      <c r="M17" s="14"/>
      <c r="N17" s="22">
        <f>M17/P3-1</f>
        <v>-1</v>
      </c>
      <c r="O17" s="8"/>
      <c r="P17" s="22">
        <f>O17/S3-1</f>
        <v>-1</v>
      </c>
      <c r="Q17" s="53"/>
      <c r="R17" s="56">
        <f>Q17/U3-1</f>
        <v>-1</v>
      </c>
    </row>
    <row r="18" spans="9:18" x14ac:dyDescent="0.25">
      <c r="I18" s="2">
        <v>5</v>
      </c>
      <c r="J18" s="54" t="s">
        <v>107</v>
      </c>
      <c r="K18" s="14">
        <v>1.8250999999999999</v>
      </c>
      <c r="L18" s="22">
        <f>K18/M3-1</f>
        <v>6.9624333352868772E-2</v>
      </c>
      <c r="M18" s="14">
        <v>1.7983</v>
      </c>
      <c r="N18" s="22">
        <f>M18/P3-1</f>
        <v>6.7874109263657889E-2</v>
      </c>
      <c r="O18" s="8">
        <v>1.8066</v>
      </c>
      <c r="P18" s="22">
        <f>O18/S3-1</f>
        <v>7.4781367124754583E-2</v>
      </c>
      <c r="Q18" s="53">
        <v>1.6840299999999999</v>
      </c>
      <c r="R18" s="56">
        <f>Q18/U3-1</f>
        <v>4.2518933746793497E-3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zoomScale="70" zoomScaleNormal="70" workbookViewId="0">
      <selection activeCell="M50" sqref="M50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1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9" t="s">
        <v>7</v>
      </c>
      <c r="V1" s="69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61" t="s">
        <v>100</v>
      </c>
      <c r="K2" s="63"/>
      <c r="L2" s="62"/>
      <c r="M2" s="61" t="s">
        <v>100</v>
      </c>
      <c r="N2" s="63"/>
      <c r="O2" s="62"/>
      <c r="P2" s="61" t="s">
        <v>100</v>
      </c>
      <c r="Q2" s="63"/>
      <c r="R2" s="62"/>
      <c r="S2" s="61" t="s">
        <v>100</v>
      </c>
      <c r="T2" s="63"/>
      <c r="U2" s="61"/>
      <c r="V2" s="63"/>
    </row>
    <row r="3" spans="1:22" ht="37.5" x14ac:dyDescent="0.25">
      <c r="I3" s="4" t="s">
        <v>9</v>
      </c>
      <c r="J3" s="66">
        <v>2.1194000000000002</v>
      </c>
      <c r="K3" s="67"/>
      <c r="L3" s="68"/>
      <c r="M3" s="66">
        <v>2.1288999999999998</v>
      </c>
      <c r="N3" s="67"/>
      <c r="O3" s="68"/>
      <c r="P3" s="66">
        <v>2.1644999999999999</v>
      </c>
      <c r="Q3" s="67"/>
      <c r="R3" s="68"/>
      <c r="S3" s="57">
        <v>2.1535000000000002</v>
      </c>
      <c r="T3" s="58"/>
      <c r="U3" s="69"/>
      <c r="V3" s="69"/>
    </row>
    <row r="4" spans="1:22" ht="30" x14ac:dyDescent="0.25">
      <c r="I4" s="2" t="s">
        <v>10</v>
      </c>
      <c r="J4" s="32">
        <v>2.6423999999999999</v>
      </c>
      <c r="K4" s="59">
        <f>ROUND(J4/J3,4)-1</f>
        <v>0.24679999999999991</v>
      </c>
      <c r="L4" s="60"/>
      <c r="M4" s="61">
        <v>2.8656999999999999</v>
      </c>
      <c r="N4" s="62"/>
      <c r="O4" s="5">
        <f>ROUND(M4/M3,4)-1</f>
        <v>0.34610000000000007</v>
      </c>
      <c r="P4" s="61">
        <v>2.6551999999999998</v>
      </c>
      <c r="Q4" s="62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x14ac:dyDescent="0.25">
      <c r="I5" s="2" t="s">
        <v>11</v>
      </c>
      <c r="J5" s="32">
        <v>2.1196999999999999</v>
      </c>
      <c r="K5" s="59">
        <f>ROUND(J5/J3,4)-1</f>
        <v>9.9999999999988987E-5</v>
      </c>
      <c r="L5" s="60"/>
      <c r="M5" s="61">
        <v>2.129</v>
      </c>
      <c r="N5" s="62"/>
      <c r="O5" s="5">
        <f>ROUND(M5/M3,4)-1</f>
        <v>0</v>
      </c>
      <c r="P5" s="61">
        <v>2.1646999999999998</v>
      </c>
      <c r="Q5" s="62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5">
      <c r="I6" s="2" t="s">
        <v>12</v>
      </c>
      <c r="J6" s="32">
        <v>2.3296000000000001</v>
      </c>
      <c r="K6" s="59">
        <f>ROUND(J6/J3,4)-1</f>
        <v>9.9199999999999955E-2</v>
      </c>
      <c r="L6" s="60"/>
      <c r="M6" s="61">
        <v>2.3645999999999998</v>
      </c>
      <c r="N6" s="62"/>
      <c r="O6" s="5">
        <f>ROUND(M6/M3,4)-1</f>
        <v>0.11070000000000002</v>
      </c>
      <c r="P6" s="61">
        <v>2.33</v>
      </c>
      <c r="Q6" s="62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5">
      <c r="I11" s="2" t="s">
        <v>13</v>
      </c>
      <c r="J11" s="2" t="s">
        <v>14</v>
      </c>
      <c r="K11" s="70" t="s">
        <v>17</v>
      </c>
      <c r="L11" s="70"/>
      <c r="M11" s="70" t="s">
        <v>18</v>
      </c>
      <c r="N11" s="70"/>
      <c r="O11" s="69" t="s">
        <v>19</v>
      </c>
      <c r="P11" s="69"/>
      <c r="Q11" s="69" t="s">
        <v>36</v>
      </c>
      <c r="R11" s="69"/>
    </row>
    <row r="12" spans="1:22" ht="30" x14ac:dyDescent="0.25">
      <c r="I12" s="9" t="s">
        <v>16</v>
      </c>
      <c r="J12" s="9" t="s">
        <v>15</v>
      </c>
      <c r="K12" s="36">
        <v>2.13842253684781</v>
      </c>
      <c r="L12" s="23">
        <f>K12/M3-1</f>
        <v>4.472984568467453E-3</v>
      </c>
      <c r="M12" s="36">
        <v>2.1753013846981299</v>
      </c>
      <c r="N12" s="23">
        <f>M12/P3-1</f>
        <v>4.9902447207808009E-3</v>
      </c>
      <c r="O12" s="37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x14ac:dyDescent="0.25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x14ac:dyDescent="0.25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x14ac:dyDescent="0.25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x14ac:dyDescent="0.25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76</v>
      </c>
      <c r="V2" s="62"/>
    </row>
    <row r="3" spans="1:22" ht="37.5" x14ac:dyDescent="0.25">
      <c r="I3" s="4" t="s">
        <v>9</v>
      </c>
      <c r="J3" s="66">
        <v>1.7073</v>
      </c>
      <c r="K3" s="67"/>
      <c r="L3" s="68"/>
      <c r="M3" s="66">
        <v>1.7031000000000001</v>
      </c>
      <c r="N3" s="67"/>
      <c r="O3" s="68"/>
      <c r="P3" s="66">
        <v>1.7130000000000001</v>
      </c>
      <c r="Q3" s="67"/>
      <c r="R3" s="68"/>
      <c r="S3" s="57">
        <v>1.7059218101262801</v>
      </c>
      <c r="T3" s="58"/>
      <c r="U3" s="61">
        <v>1.7316</v>
      </c>
      <c r="V3" s="62"/>
    </row>
    <row r="4" spans="1:22" ht="30" x14ac:dyDescent="0.25">
      <c r="I4" s="2" t="s">
        <v>10</v>
      </c>
      <c r="J4" s="3">
        <v>136.69470000000001</v>
      </c>
      <c r="K4" s="71">
        <f>ROUND(J4/J3,4)-1</f>
        <v>79.064800000000005</v>
      </c>
      <c r="L4" s="72"/>
      <c r="M4" s="61">
        <v>132.49350000000001</v>
      </c>
      <c r="N4" s="62"/>
      <c r="O4" s="6">
        <f>ROUND(M4/M3,4)-1</f>
        <v>76.795500000000004</v>
      </c>
      <c r="P4" s="61">
        <v>151.20259999999999</v>
      </c>
      <c r="Q4" s="6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71">
        <f>ROUND(J5/J3,4)-1</f>
        <v>0.48760000000000003</v>
      </c>
      <c r="L5" s="72"/>
      <c r="M5" s="61">
        <v>2.5322</v>
      </c>
      <c r="N5" s="62"/>
      <c r="O5" s="6">
        <f>ROUND(M5/M3,4)-1</f>
        <v>0.4867999999999999</v>
      </c>
      <c r="P5" s="61">
        <v>2.5428999999999999</v>
      </c>
      <c r="Q5" s="6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71">
        <f>ROUND(J6/J3,4)-1</f>
        <v>0.49560000000000004</v>
      </c>
      <c r="L6" s="72"/>
      <c r="M6" s="61">
        <v>2.9327999999999999</v>
      </c>
      <c r="N6" s="62"/>
      <c r="O6" s="6">
        <f>ROUND(M6/M3,4)-1</f>
        <v>0.72199999999999998</v>
      </c>
      <c r="P6" s="61">
        <v>2.9142999999999999</v>
      </c>
      <c r="Q6" s="6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105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6</v>
      </c>
      <c r="V2" s="62"/>
    </row>
    <row r="3" spans="1:22" ht="37.5" x14ac:dyDescent="0.25">
      <c r="I3" s="4" t="s">
        <v>9</v>
      </c>
      <c r="J3" s="66">
        <v>1.7073</v>
      </c>
      <c r="K3" s="67"/>
      <c r="L3" s="68"/>
      <c r="M3" s="66">
        <v>1.7031000000000001</v>
      </c>
      <c r="N3" s="67"/>
      <c r="O3" s="68"/>
      <c r="P3" s="66">
        <v>1.7130000000000001</v>
      </c>
      <c r="Q3" s="67"/>
      <c r="R3" s="68"/>
      <c r="S3" s="57">
        <v>1.7059218101262801</v>
      </c>
      <c r="T3" s="58"/>
      <c r="U3" s="61">
        <v>1.7116</v>
      </c>
      <c r="V3" s="62"/>
    </row>
    <row r="4" spans="1:22" ht="30" x14ac:dyDescent="0.25">
      <c r="I4" s="2" t="s">
        <v>10</v>
      </c>
      <c r="J4" s="3">
        <v>136.69470000000001</v>
      </c>
      <c r="K4" s="71">
        <f>ROUND(J4/J3,4)-1</f>
        <v>79.064800000000005</v>
      </c>
      <c r="L4" s="72"/>
      <c r="M4" s="61">
        <v>132.49350000000001</v>
      </c>
      <c r="N4" s="62"/>
      <c r="O4" s="6">
        <f>ROUND(M4/M3,4)-1</f>
        <v>76.795500000000004</v>
      </c>
      <c r="P4" s="61">
        <v>151.20259999999999</v>
      </c>
      <c r="Q4" s="6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71">
        <f>ROUND(J5/J3,4)-1</f>
        <v>0.48760000000000003</v>
      </c>
      <c r="L5" s="72"/>
      <c r="M5" s="61">
        <v>2.5322</v>
      </c>
      <c r="N5" s="62"/>
      <c r="O5" s="6">
        <f>ROUND(M5/M3,4)-1</f>
        <v>0.4867999999999999</v>
      </c>
      <c r="P5" s="61">
        <v>2.5428999999999999</v>
      </c>
      <c r="Q5" s="6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71">
        <f>ROUND(J6/J3,4)-1</f>
        <v>0.49560000000000004</v>
      </c>
      <c r="L6" s="72"/>
      <c r="M6" s="61">
        <v>2.9327999999999999</v>
      </c>
      <c r="N6" s="62"/>
      <c r="O6" s="6">
        <f>ROUND(M6/M3,4)-1</f>
        <v>0.72199999999999998</v>
      </c>
      <c r="P6" s="61">
        <v>2.9142999999999999</v>
      </c>
      <c r="Q6" s="6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zoomScale="85" zoomScaleNormal="85" workbookViewId="0">
      <selection activeCell="I26" sqref="I26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61" t="s">
        <v>96</v>
      </c>
      <c r="K2" s="63"/>
      <c r="L2" s="62"/>
      <c r="M2" s="61" t="s">
        <v>96</v>
      </c>
      <c r="N2" s="63"/>
      <c r="O2" s="62"/>
      <c r="P2" s="61" t="s">
        <v>96</v>
      </c>
      <c r="Q2" s="63"/>
      <c r="R2" s="62"/>
      <c r="S2" s="61" t="s">
        <v>96</v>
      </c>
      <c r="T2" s="62"/>
      <c r="U2" s="61" t="s">
        <v>97</v>
      </c>
      <c r="V2" s="62"/>
    </row>
    <row r="3" spans="1:22" ht="37.5" x14ac:dyDescent="0.25">
      <c r="I3" s="4" t="s">
        <v>9</v>
      </c>
      <c r="J3" s="73">
        <v>18.9132</v>
      </c>
      <c r="K3" s="74"/>
      <c r="L3" s="75"/>
      <c r="M3" s="73">
        <v>18.616</v>
      </c>
      <c r="N3" s="74"/>
      <c r="O3" s="75"/>
      <c r="P3" s="73">
        <v>18.846900000000002</v>
      </c>
      <c r="Q3" s="74"/>
      <c r="R3" s="75"/>
      <c r="S3" s="73">
        <v>18.712199999999999</v>
      </c>
      <c r="T3" s="75"/>
      <c r="U3" s="76">
        <v>18.6752</v>
      </c>
      <c r="V3" s="77"/>
    </row>
    <row r="4" spans="1:22" ht="30" x14ac:dyDescent="0.25">
      <c r="I4" s="2" t="s">
        <v>10</v>
      </c>
      <c r="J4" s="19">
        <v>21.318200000000001</v>
      </c>
      <c r="K4" s="71">
        <f>ROUND(J4/J3,4)-1</f>
        <v>0.12719999999999998</v>
      </c>
      <c r="L4" s="72"/>
      <c r="M4" s="76">
        <v>20.9482</v>
      </c>
      <c r="N4" s="77"/>
      <c r="O4" s="6">
        <f>ROUND(M4/M3,4)-1</f>
        <v>0.12529999999999997</v>
      </c>
      <c r="P4" s="76">
        <v>21.1648</v>
      </c>
      <c r="Q4" s="77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71">
        <f>ROUND(J5/J3,4)-1</f>
        <v>1.1400000000000077E-2</v>
      </c>
      <c r="L5" s="72"/>
      <c r="M5" s="76">
        <v>18.8308</v>
      </c>
      <c r="N5" s="77"/>
      <c r="O5" s="6">
        <f>ROUND(M5/M3,4)-1</f>
        <v>1.1500000000000066E-2</v>
      </c>
      <c r="P5" s="76">
        <v>19.061800000000002</v>
      </c>
      <c r="Q5" s="77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71">
        <f>ROUND(J6/J3,4)-1</f>
        <v>0.2488999999999999</v>
      </c>
      <c r="L6" s="72"/>
      <c r="M6" s="76">
        <v>23.1494</v>
      </c>
      <c r="N6" s="77"/>
      <c r="O6" s="6">
        <f>ROUND(M6/M3,4)-1</f>
        <v>0.24350000000000005</v>
      </c>
      <c r="P6" s="76">
        <v>23.457599999999999</v>
      </c>
      <c r="Q6" s="77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43" t="s">
        <v>20</v>
      </c>
      <c r="J13" s="43" t="s">
        <v>15</v>
      </c>
      <c r="K13" s="44">
        <v>22.1372</v>
      </c>
      <c r="L13" s="45">
        <f>K13/M3-1</f>
        <v>0.18914911903738729</v>
      </c>
      <c r="M13" s="44">
        <v>22.516200000000001</v>
      </c>
      <c r="N13" s="45">
        <f>M13/P3-1</f>
        <v>0.19468984289193436</v>
      </c>
      <c r="O13" s="44">
        <v>22.3447</v>
      </c>
      <c r="P13" s="45">
        <f>O13/S3-1</f>
        <v>0.19412468870576416</v>
      </c>
      <c r="Q13" s="44">
        <v>22.241</v>
      </c>
      <c r="R13" s="46">
        <f>Q13/U3-1</f>
        <v>0.19093771418779992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x14ac:dyDescent="0.25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x14ac:dyDescent="0.25">
      <c r="I17" s="9">
        <v>4</v>
      </c>
      <c r="J17" s="9" t="s">
        <v>101</v>
      </c>
      <c r="K17" s="24">
        <v>19.672999999999998</v>
      </c>
      <c r="L17" s="23">
        <f>K17/M3-1</f>
        <v>5.6779114740008518E-2</v>
      </c>
      <c r="M17" s="24">
        <v>19.934000000000001</v>
      </c>
      <c r="N17" s="23">
        <f>M17/P3-1</f>
        <v>5.7680573463009699E-2</v>
      </c>
      <c r="O17" s="25">
        <v>19.813500000000001</v>
      </c>
      <c r="P17" s="23">
        <f>O17/S3-1</f>
        <v>5.885465097636855E-2</v>
      </c>
      <c r="Q17" s="25">
        <v>19.7805</v>
      </c>
      <c r="R17" s="23">
        <f>Q17/U3-1</f>
        <v>5.9185443797121318E-2</v>
      </c>
    </row>
    <row r="25" spans="1:18" x14ac:dyDescent="0.25">
      <c r="A25" s="29" t="s">
        <v>95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6</v>
      </c>
      <c r="V2" s="62"/>
    </row>
    <row r="3" spans="1:22" ht="37.5" x14ac:dyDescent="0.25">
      <c r="I3" s="4" t="s">
        <v>9</v>
      </c>
      <c r="J3" s="66">
        <f>ROUND(1.3137349069022,4)</f>
        <v>1.3137000000000001</v>
      </c>
      <c r="K3" s="67"/>
      <c r="L3" s="68"/>
      <c r="M3" s="66">
        <v>1.3108</v>
      </c>
      <c r="N3" s="67"/>
      <c r="O3" s="68"/>
      <c r="P3" s="66">
        <v>1.3133999999999999</v>
      </c>
      <c r="Q3" s="67"/>
      <c r="R3" s="68"/>
      <c r="S3" s="66">
        <v>1.3113999999999999</v>
      </c>
      <c r="T3" s="68"/>
      <c r="U3" s="61">
        <v>1.3261000000000001</v>
      </c>
      <c r="V3" s="62"/>
    </row>
    <row r="4" spans="1:22" ht="30" x14ac:dyDescent="0.25">
      <c r="I4" s="2" t="s">
        <v>10</v>
      </c>
      <c r="J4" s="3">
        <f>ROUND(1.88295256877831,4)</f>
        <v>1.883</v>
      </c>
      <c r="K4" s="59">
        <f>ROUND(J4/J3,4)-1</f>
        <v>0.43340000000000001</v>
      </c>
      <c r="L4" s="60"/>
      <c r="M4" s="61">
        <v>1.9887999999999999</v>
      </c>
      <c r="N4" s="62"/>
      <c r="O4" s="5">
        <f>ROUND(M4/M3,4)-1</f>
        <v>0.5172000000000001</v>
      </c>
      <c r="P4" s="61">
        <v>1.8765000000000001</v>
      </c>
      <c r="Q4" s="6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59">
        <f>ROUND(J5/J3,4)-1</f>
        <v>0.26570000000000005</v>
      </c>
      <c r="L5" s="60"/>
      <c r="M5" s="61">
        <v>1.661</v>
      </c>
      <c r="N5" s="62"/>
      <c r="O5" s="5">
        <f>ROUND(M5/M3,4)-1</f>
        <v>0.2672000000000001</v>
      </c>
      <c r="P5" s="61">
        <v>1.6674</v>
      </c>
      <c r="Q5" s="6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59">
        <f>ROUND(J6/J3,4)-1</f>
        <v>0.29940000000000011</v>
      </c>
      <c r="L6" s="60"/>
      <c r="M6" s="61">
        <v>1.6947000000000001</v>
      </c>
      <c r="N6" s="62"/>
      <c r="O6" s="5">
        <f>ROUND(M6/M3,4)-1</f>
        <v>0.29289999999999994</v>
      </c>
      <c r="P6" s="61">
        <v>1.7579</v>
      </c>
      <c r="Q6" s="6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61" t="s">
        <v>58</v>
      </c>
      <c r="K2" s="63"/>
      <c r="L2" s="62"/>
      <c r="M2" s="61" t="s">
        <v>58</v>
      </c>
      <c r="N2" s="63"/>
      <c r="O2" s="62"/>
      <c r="P2" s="61" t="s">
        <v>58</v>
      </c>
      <c r="Q2" s="63"/>
      <c r="R2" s="62"/>
      <c r="S2" s="61" t="s">
        <v>58</v>
      </c>
      <c r="T2" s="62"/>
      <c r="U2" s="61" t="s">
        <v>72</v>
      </c>
      <c r="V2" s="62"/>
      <c r="W2" s="29"/>
    </row>
    <row r="3" spans="1:23" ht="37.5" x14ac:dyDescent="0.25">
      <c r="I3" s="4" t="s">
        <v>9</v>
      </c>
      <c r="J3" s="73">
        <v>2.153</v>
      </c>
      <c r="K3" s="74"/>
      <c r="L3" s="75"/>
      <c r="M3" s="73">
        <v>2.1661000000000001</v>
      </c>
      <c r="N3" s="74"/>
      <c r="O3" s="75"/>
      <c r="P3" s="73">
        <v>2.17259912712974</v>
      </c>
      <c r="Q3" s="74"/>
      <c r="R3" s="75"/>
      <c r="S3" s="73">
        <v>2.1768999999999998</v>
      </c>
      <c r="T3" s="75"/>
      <c r="U3" s="76">
        <v>2.1660798767267702</v>
      </c>
      <c r="V3" s="77"/>
      <c r="W3" s="29"/>
    </row>
    <row r="4" spans="1:23" ht="30" x14ac:dyDescent="0.25">
      <c r="I4" s="2" t="s">
        <v>10</v>
      </c>
      <c r="J4" s="19">
        <v>2.7635000000000001</v>
      </c>
      <c r="K4" s="59">
        <f>ROUND(J4/J3,4)-1</f>
        <v>0.28360000000000007</v>
      </c>
      <c r="L4" s="60"/>
      <c r="M4" s="76">
        <v>2.9441999999999999</v>
      </c>
      <c r="N4" s="77"/>
      <c r="O4" s="5">
        <f>ROUND(M4/M3,4)-1</f>
        <v>0.35919999999999996</v>
      </c>
      <c r="P4" s="76">
        <v>2.9425150917570599</v>
      </c>
      <c r="Q4" s="77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59">
        <f>ROUND(J5/J3,4)-1</f>
        <v>0.15779999999999994</v>
      </c>
      <c r="L5" s="60"/>
      <c r="M5" s="61">
        <v>2.4994999999999998</v>
      </c>
      <c r="N5" s="62"/>
      <c r="O5" s="5">
        <f>ROUND(M5/M3,4)-1</f>
        <v>0.15389999999999993</v>
      </c>
      <c r="P5" s="76">
        <v>2.4897</v>
      </c>
      <c r="Q5" s="77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59">
        <f>ROUND(J6/J3,4)-1</f>
        <v>7.9199999999999937E-2</v>
      </c>
      <c r="L6" s="60"/>
      <c r="M6" s="76">
        <v>2.3371</v>
      </c>
      <c r="N6" s="77"/>
      <c r="O6" s="5">
        <f>ROUND(M6/M3,4)-1</f>
        <v>7.889999999999997E-2</v>
      </c>
      <c r="P6" s="76">
        <v>2.3441000000000001</v>
      </c>
      <c r="Q6" s="77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1" t="s">
        <v>4</v>
      </c>
      <c r="K1" s="63"/>
      <c r="L1" s="62"/>
      <c r="M1" s="61" t="s">
        <v>5</v>
      </c>
      <c r="N1" s="63"/>
      <c r="O1" s="62"/>
      <c r="P1" s="61" t="s">
        <v>5</v>
      </c>
      <c r="Q1" s="63"/>
      <c r="R1" s="62"/>
      <c r="S1" s="61" t="s">
        <v>5</v>
      </c>
      <c r="T1" s="62"/>
      <c r="U1" s="61" t="s">
        <v>7</v>
      </c>
      <c r="V1" s="62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61" t="s">
        <v>6</v>
      </c>
      <c r="K2" s="63"/>
      <c r="L2" s="62"/>
      <c r="M2" s="61" t="s">
        <v>6</v>
      </c>
      <c r="N2" s="63"/>
      <c r="O2" s="62"/>
      <c r="P2" s="61" t="s">
        <v>6</v>
      </c>
      <c r="Q2" s="63"/>
      <c r="R2" s="62"/>
      <c r="S2" s="61" t="s">
        <v>6</v>
      </c>
      <c r="T2" s="62"/>
      <c r="U2" s="61" t="s">
        <v>6</v>
      </c>
      <c r="V2" s="62"/>
    </row>
    <row r="3" spans="1:22" ht="37.5" x14ac:dyDescent="0.25">
      <c r="I3" s="4" t="s">
        <v>9</v>
      </c>
      <c r="J3" s="66">
        <f>ROUND(1.04953105339334,4)</f>
        <v>1.0495000000000001</v>
      </c>
      <c r="K3" s="67"/>
      <c r="L3" s="68"/>
      <c r="M3" s="66">
        <f>ROUND(1.04960738441608,4)</f>
        <v>1.0496000000000001</v>
      </c>
      <c r="N3" s="67"/>
      <c r="O3" s="68"/>
      <c r="P3" s="66">
        <f>ROUND(1.04726929636432,4)</f>
        <v>1.0472999999999999</v>
      </c>
      <c r="Q3" s="67"/>
      <c r="R3" s="68"/>
      <c r="S3" s="66">
        <f>ROUND(1.05010333606256,4)</f>
        <v>1.0501</v>
      </c>
      <c r="T3" s="68"/>
      <c r="U3" s="61">
        <f>ROUND(1.0532225410055,4)</f>
        <v>1.0531999999999999</v>
      </c>
      <c r="V3" s="62"/>
    </row>
    <row r="4" spans="1:22" ht="30" x14ac:dyDescent="0.25">
      <c r="I4" s="2" t="s">
        <v>10</v>
      </c>
      <c r="J4" s="3">
        <f>ROUND(1.29359759152171,4)</f>
        <v>1.2936000000000001</v>
      </c>
      <c r="K4" s="59">
        <f>ROUND(J4/J3,4)-1</f>
        <v>0.23259999999999992</v>
      </c>
      <c r="L4" s="60"/>
      <c r="M4" s="61">
        <f>ROUND(1.32368411192381,4)</f>
        <v>1.3237000000000001</v>
      </c>
      <c r="N4" s="62"/>
      <c r="O4" s="5">
        <f>ROUND(M4/M3,4)-1</f>
        <v>0.26110000000000011</v>
      </c>
      <c r="P4" s="61">
        <f>ROUND(1.29757323247913,4)</f>
        <v>1.2976000000000001</v>
      </c>
      <c r="Q4" s="6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59">
        <f>ROUND(J5/J3,4)-1</f>
        <v>0.18989999999999996</v>
      </c>
      <c r="L5" s="60"/>
      <c r="M5" s="61">
        <v>1.2504999999999999</v>
      </c>
      <c r="N5" s="62"/>
      <c r="O5" s="5">
        <f>ROUND(M5/M3,4)-1</f>
        <v>0.19140000000000001</v>
      </c>
      <c r="P5" s="61">
        <v>1.2482</v>
      </c>
      <c r="Q5" s="6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59">
        <f>ROUND(J6/J3,4)-1</f>
        <v>0.41199999999999992</v>
      </c>
      <c r="L6" s="60"/>
      <c r="M6" s="61">
        <v>1.5116000000000001</v>
      </c>
      <c r="N6" s="62"/>
      <c r="O6" s="5">
        <f>ROUND(M6/M3,4)-1</f>
        <v>0.44019999999999992</v>
      </c>
      <c r="P6" s="61">
        <v>1.4991000000000001</v>
      </c>
      <c r="Q6" s="6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64" t="s">
        <v>17</v>
      </c>
      <c r="L11" s="65"/>
      <c r="M11" s="64" t="s">
        <v>18</v>
      </c>
      <c r="N11" s="65"/>
      <c r="O11" s="61" t="s">
        <v>19</v>
      </c>
      <c r="P11" s="62"/>
      <c r="Q11" s="61" t="s">
        <v>36</v>
      </c>
      <c r="R11" s="62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U1:V1"/>
    <mergeCell ref="U2:V2"/>
    <mergeCell ref="U3:V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2021-12-12T18:08:15Z</dcterms:modified>
</cp:coreProperties>
</file>