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0507A51B-E6D2-4A1C-9F93-F67B40DAFDEE}" xr6:coauthVersionLast="47" xr6:coauthVersionMax="47" xr10:uidLastSave="{00000000-0000-0000-0000-000000000000}"/>
  <bookViews>
    <workbookView xWindow="-120" yWindow="-120" windowWidth="38640" windowHeight="15840" firstSheet="3" activeTab="4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ScaleFree30Nodes_poisson_0.2sp" sheetId="9" r:id="rId6"/>
    <sheet name="ScaleFree30Nodes_poisson_0.1sp" sheetId="14" r:id="rId7"/>
    <sheet name="GoodNet_Gravity_1024LP" sheetId="1" r:id="rId8"/>
    <sheet name="GoodNet_poisson_0.2_4096LP" sheetId="8" r:id="rId9"/>
    <sheet name="GoodNet_poisson_0.1_4096LP" sheetId="13" r:id="rId10"/>
    <sheet name="GoodNet_cstm_Bimodal_1024LP (2)" sheetId="18" r:id="rId11"/>
    <sheet name="GoodNet_cstm_Bimodal_1024LP" sheetId="16" r:id="rId12"/>
    <sheet name="GoodNet_Bimodal_1024LP" sheetId="5" r:id="rId13"/>
    <sheet name="Claranet_Gravity_1024LP" sheetId="19" r:id="rId14"/>
    <sheet name="Claranet_cstm_bimodal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<sst xmlns="http://schemas.openxmlformats.org/spreadsheetml/2006/main" count="523" uniqueCount="110">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</sst>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1" fillId="2" borderId="1" xfId="1" applyAlignment="1">
      <alignment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7" fontId="1" fillId="3" borderId="1" xfId="1" applyNumberFormat="1" applyFill="1" applyAlignment="1">
      <alignment horizontal="center" vertical="center" wrapText="1"/>
    </xf>
    <xf numFmtId="167" fontId="1" fillId="3" borderId="1" xfId="1" applyNumberFormat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10" fontId="1" fillId="6" borderId="1" xfId="2" applyNumberFormat="1" applyFont="1" applyFill="1" applyBorder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6" borderId="1" xfId="1" applyFill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7" fontId="1" fillId="2" borderId="2" xfId="1" applyNumberFormat="1" applyBorder="1" applyAlignment="1">
      <alignment horizontal="center" vertical="center"/>
    </xf>
    <xf numFmtId="167" fontId="1" fillId="2" borderId="3" xfId="1" applyNumberFormat="1" applyBorder="1" applyAlignment="1">
      <alignment horizontal="center" vertical="center"/>
    </xf>
    <xf numFmtId="167" fontId="3" fillId="2" borderId="2" xfId="1" applyNumberFormat="1" applyFont="1" applyBorder="1" applyAlignment="1">
      <alignment horizontal="center" vertical="center"/>
    </xf>
    <xf numFmtId="167" fontId="3" fillId="2" borderId="4" xfId="1" applyNumberFormat="1" applyFont="1" applyBorder="1" applyAlignment="1">
      <alignment horizontal="center" vertical="center"/>
    </xf>
    <xf numFmtId="167" fontId="3" fillId="2" borderId="3" xfId="1" applyNumberFormat="1" applyFont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2.1143991505470527E-2</c:v>
                </c:pt>
                <c:pt idx="4">
                  <c:v>-1</c:v>
                </c:pt>
                <c:pt idx="5">
                  <c:v>2.0728498222611913E-2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2.5775980562159129E-2</c:v>
                </c:pt>
                <c:pt idx="3">
                  <c:v>1.9884419693813271E-2</c:v>
                </c:pt>
                <c:pt idx="4">
                  <c:v>-1</c:v>
                </c:pt>
                <c:pt idx="5">
                  <c:v>1.8319473838158906E-2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2.6413707565804634E-2</c:v>
                </c:pt>
                <c:pt idx="3">
                  <c:v>2.5219348615002968E-2</c:v>
                </c:pt>
                <c:pt idx="4">
                  <c:v>-1</c:v>
                </c:pt>
                <c:pt idx="5">
                  <c:v>2.0671597225412564E-2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-1</c:v>
                </c:pt>
                <c:pt idx="4">
                  <c:v>-1</c:v>
                </c:pt>
                <c:pt idx="5">
                  <c:v>1.007355430779544E-2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70" zoomScaleNormal="70" workbookViewId="0">
      <selection activeCell="T24" sqref="T2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v>1.4016999999999999</v>
      </c>
      <c r="K3" s="40"/>
      <c r="L3" s="41"/>
      <c r="M3" s="39">
        <v>1.4092</v>
      </c>
      <c r="N3" s="40"/>
      <c r="O3" s="41"/>
      <c r="P3" s="39">
        <v>1.4108000000000001</v>
      </c>
      <c r="Q3" s="40"/>
      <c r="R3" s="41"/>
      <c r="S3" s="42">
        <v>1.4048</v>
      </c>
      <c r="T3" s="43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44">
        <f>ROUND(J4/J3,4)-1</f>
        <v>3.8731</v>
      </c>
      <c r="L4" s="45"/>
      <c r="M4" s="36">
        <v>7.6843000000000004</v>
      </c>
      <c r="N4" s="38"/>
      <c r="O4" s="6">
        <f>ROUND(M4/M3,4)-1</f>
        <v>4.4530000000000003</v>
      </c>
      <c r="P4" s="36">
        <v>7.6825999999999999</v>
      </c>
      <c r="Q4" s="38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44">
        <f>ROUND(J5/J3,4)-1</f>
        <v>0.53140000000000009</v>
      </c>
      <c r="L5" s="45"/>
      <c r="M5" s="36">
        <v>2.1532</v>
      </c>
      <c r="N5" s="38"/>
      <c r="O5" s="6">
        <f>ROUND(M5/M3,4)-1</f>
        <v>0.52800000000000002</v>
      </c>
      <c r="P5" s="36">
        <v>2.1534</v>
      </c>
      <c r="Q5" s="38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44">
        <f>ROUND(J6/J3,4)-1</f>
        <v>0.63369999999999993</v>
      </c>
      <c r="L6" s="45"/>
      <c r="M6" s="36">
        <v>2.2345000000000002</v>
      </c>
      <c r="N6" s="38"/>
      <c r="O6" s="6">
        <f>ROUND(M6/M3,4)-1</f>
        <v>0.58570000000000011</v>
      </c>
      <c r="P6" s="36">
        <v>2.23</v>
      </c>
      <c r="Q6" s="38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4">
        <v>2.0163000000000002</v>
      </c>
      <c r="R12" s="33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4">
        <v>1.7562</v>
      </c>
      <c r="R13" s="33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4">
        <v>1.718</v>
      </c>
      <c r="R14" s="33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35">
        <v>1.643</v>
      </c>
      <c r="R15" s="33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35">
        <v>1.5871</v>
      </c>
      <c r="R16" s="33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4">
        <v>1.5430999999999999</v>
      </c>
      <c r="R17" s="33">
        <f>Q17/U3-1</f>
        <v>0.10087750588571009</v>
      </c>
    </row>
    <row r="18" spans="9:18" x14ac:dyDescent="0.25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34">
        <v>1.5183</v>
      </c>
      <c r="R18" s="33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opLeftCell="E1" zoomScaleNormal="100" workbookViewId="0">
      <selection activeCell="L12" sqref="L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6" t="s">
        <v>65</v>
      </c>
      <c r="K2" s="37"/>
      <c r="L2" s="38"/>
      <c r="M2" s="36" t="s">
        <v>65</v>
      </c>
      <c r="N2" s="37"/>
      <c r="O2" s="38"/>
      <c r="P2" s="36" t="s">
        <v>65</v>
      </c>
      <c r="Q2" s="37"/>
      <c r="R2" s="38"/>
      <c r="S2" s="36" t="s">
        <v>65</v>
      </c>
      <c r="T2" s="38"/>
      <c r="U2" s="36" t="s">
        <v>66</v>
      </c>
      <c r="V2" s="37"/>
      <c r="W2" s="38"/>
    </row>
    <row r="3" spans="1:23" ht="37.5" x14ac:dyDescent="0.25">
      <c r="I3" s="4" t="s">
        <v>9</v>
      </c>
      <c r="J3" s="42">
        <v>2.6265999999999998</v>
      </c>
      <c r="K3" s="56"/>
      <c r="L3" s="43"/>
      <c r="M3" s="39">
        <v>2.63</v>
      </c>
      <c r="N3" s="40"/>
      <c r="O3" s="41"/>
      <c r="P3" s="39">
        <v>2.6288999999999998</v>
      </c>
      <c r="Q3" s="40"/>
      <c r="R3" s="41"/>
      <c r="S3" s="39">
        <v>2.6355</v>
      </c>
      <c r="T3" s="41"/>
    </row>
    <row r="4" spans="1:23" ht="30" x14ac:dyDescent="0.25">
      <c r="I4" s="2" t="s">
        <v>10</v>
      </c>
      <c r="J4" s="3">
        <v>2.7450000000000001</v>
      </c>
      <c r="K4" s="44">
        <f>J4/J3 -1</f>
        <v>4.507728622553886E-2</v>
      </c>
      <c r="L4" s="45"/>
      <c r="M4" s="36">
        <v>2.7387000000000001</v>
      </c>
      <c r="N4" s="38"/>
      <c r="O4" s="6">
        <f>M4/M3 -1</f>
        <v>4.1330798479087605E-2</v>
      </c>
      <c r="P4" s="36">
        <v>2.7199</v>
      </c>
      <c r="Q4" s="38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44">
        <f>ROUND(J5/J3,4) - 1</f>
        <v>2.7400000000000091E-2</v>
      </c>
      <c r="L5" s="45"/>
      <c r="M5" s="36">
        <v>2.7019000000000002</v>
      </c>
      <c r="N5" s="38"/>
      <c r="O5" s="6">
        <f>ROUND(M5/M3,4)-1</f>
        <v>2.7300000000000102E-2</v>
      </c>
      <c r="P5" s="36">
        <v>2.7</v>
      </c>
      <c r="Q5" s="38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44">
        <f>ROUND(J6/J3,4)-1</f>
        <v>0.18599999999999994</v>
      </c>
      <c r="L6" s="45"/>
      <c r="M6" s="36">
        <v>3.0914999999999999</v>
      </c>
      <c r="N6" s="38"/>
      <c r="O6" s="6">
        <f>ROUND(M6/M3,4)-1</f>
        <v>0.17549999999999999</v>
      </c>
      <c r="P6" s="36">
        <v>3.1057000000000001</v>
      </c>
      <c r="Q6" s="38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55"/>
      <c r="R11" s="55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x14ac:dyDescent="0.25">
      <c r="I17" s="12">
        <v>5</v>
      </c>
      <c r="J17" s="12" t="s">
        <v>67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U18"/>
  <sheetViews>
    <sheetView topLeftCell="H1" zoomScale="85" zoomScaleNormal="85" workbookViewId="0">
      <selection activeCell="J18" sqref="J18:R18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62.85546875" style="21" bestFit="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30.85546875" style="21" customWidth="1"/>
    <col min="21" max="21" width="54.85546875" style="21" bestFit="1" customWidth="1"/>
    <col min="22" max="16384" width="8.85546875" style="21"/>
  </cols>
  <sheetData>
    <row r="1" spans="1:21" x14ac:dyDescent="0.25">
      <c r="A1" s="21" t="s">
        <v>0</v>
      </c>
      <c r="B1" s="2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 s="21">
        <v>17</v>
      </c>
      <c r="B2" s="21">
        <v>62</v>
      </c>
      <c r="C2" s="1" t="s">
        <v>3</v>
      </c>
      <c r="I2" s="3" t="s">
        <v>8</v>
      </c>
      <c r="J2" s="36" t="s">
        <v>86</v>
      </c>
      <c r="K2" s="37"/>
      <c r="L2" s="38"/>
      <c r="M2" s="36" t="s">
        <v>86</v>
      </c>
      <c r="N2" s="37"/>
      <c r="O2" s="38"/>
      <c r="P2" s="36" t="s">
        <v>86</v>
      </c>
      <c r="Q2" s="37"/>
      <c r="R2" s="38"/>
      <c r="S2" s="36" t="s">
        <v>86</v>
      </c>
      <c r="T2" s="38"/>
      <c r="U2" s="25" t="s">
        <v>86</v>
      </c>
    </row>
    <row r="3" spans="1:21" ht="37.5" x14ac:dyDescent="0.25">
      <c r="I3" s="4" t="s">
        <v>9</v>
      </c>
      <c r="J3" s="42">
        <v>1.3595999999999999</v>
      </c>
      <c r="K3" s="56"/>
      <c r="L3" s="43"/>
      <c r="M3" s="39">
        <v>1.365</v>
      </c>
      <c r="N3" s="40"/>
      <c r="O3" s="41"/>
      <c r="P3" s="52">
        <v>1.3514125075416099</v>
      </c>
      <c r="Q3" s="53"/>
      <c r="R3" s="54"/>
      <c r="S3" s="52">
        <v>1.3651251654597301</v>
      </c>
      <c r="T3" s="54"/>
      <c r="U3" s="3">
        <v>1.3535999999999999</v>
      </c>
    </row>
    <row r="4" spans="1:21" ht="30" x14ac:dyDescent="0.25">
      <c r="I4" s="2" t="s">
        <v>10</v>
      </c>
      <c r="J4" s="3">
        <v>1.4525999999999999</v>
      </c>
      <c r="K4" s="44">
        <f>J4/J3 -1</f>
        <v>6.8402471315092583E-2</v>
      </c>
      <c r="L4" s="45"/>
      <c r="M4" s="36">
        <v>1.4593</v>
      </c>
      <c r="N4" s="38"/>
      <c r="O4" s="6">
        <f>M4/M3 -1</f>
        <v>6.908424908424915E-2</v>
      </c>
      <c r="P4" s="50">
        <v>1.4406216981198601</v>
      </c>
      <c r="Q4" s="51"/>
      <c r="R4" s="6">
        <f>ROUND(P4/P3,4) - 1</f>
        <v>6.6000000000000059E-2</v>
      </c>
      <c r="S4" s="24">
        <v>1.45952937205136</v>
      </c>
      <c r="T4" s="6">
        <f>ROUND(S4/S3,4) - 1</f>
        <v>6.9199999999999928E-2</v>
      </c>
    </row>
    <row r="5" spans="1:21" x14ac:dyDescent="0.25">
      <c r="I5" s="2" t="s">
        <v>11</v>
      </c>
      <c r="J5" s="3">
        <v>1.4184000000000001</v>
      </c>
      <c r="K5" s="44">
        <f>ROUND(J5/J3,4) - 1</f>
        <v>4.3199999999999905E-2</v>
      </c>
      <c r="L5" s="45"/>
      <c r="M5" s="36">
        <v>1.4261999999999999</v>
      </c>
      <c r="N5" s="38"/>
      <c r="O5" s="6">
        <f>ROUND(M5/M3,4)-1</f>
        <v>4.4799999999999951E-2</v>
      </c>
      <c r="P5" s="36">
        <v>1.4086000000000001</v>
      </c>
      <c r="Q5" s="38"/>
      <c r="R5" s="6">
        <f>ROUND(P5/P3,4)-1</f>
        <v>4.2300000000000004E-2</v>
      </c>
      <c r="S5" s="3">
        <v>1.4274</v>
      </c>
      <c r="T5" s="6">
        <f>ROUND(S5/S3,4)-1</f>
        <v>4.5600000000000085E-2</v>
      </c>
    </row>
    <row r="6" spans="1:21" ht="30" x14ac:dyDescent="0.25">
      <c r="I6" s="2" t="s">
        <v>12</v>
      </c>
      <c r="J6" s="3">
        <v>1.6436999999999999</v>
      </c>
      <c r="K6" s="44">
        <f>ROUND(J6/J3,4)-1</f>
        <v>0.20900000000000007</v>
      </c>
      <c r="L6" s="45"/>
      <c r="M6" s="36">
        <v>1.6247</v>
      </c>
      <c r="N6" s="38"/>
      <c r="O6" s="6">
        <f>ROUND(M6/M3,4)-1</f>
        <v>0.19029999999999991</v>
      </c>
      <c r="P6" s="36">
        <v>1.6135999999999999</v>
      </c>
      <c r="Q6" s="38"/>
      <c r="R6" s="6">
        <f>ROUND(P6/P3,4)-1</f>
        <v>0.19399999999999995</v>
      </c>
      <c r="S6" s="3">
        <v>1.6561999999999999</v>
      </c>
      <c r="T6" s="6">
        <f>ROUND(S6/S3,4)-1</f>
        <v>0.21320000000000006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8">
        <v>1.4505647098873999</v>
      </c>
      <c r="L12" s="6">
        <f>K12/M3-1</f>
        <v>6.2684769148278363E-2</v>
      </c>
      <c r="M12" s="8">
        <v>1.43061732675661</v>
      </c>
      <c r="N12" s="6">
        <f>M12/P3-1</f>
        <v>5.8608913838664733E-2</v>
      </c>
      <c r="O12" s="9">
        <v>1.4530930263575701</v>
      </c>
      <c r="P12" s="6">
        <f>O12/S3-1</f>
        <v>6.4439410483078552E-2</v>
      </c>
      <c r="Q12" s="24">
        <v>1.4461600187364501</v>
      </c>
      <c r="R12" s="6">
        <f>ROUND(Q12/U3,4)-1</f>
        <v>6.8400000000000016E-2</v>
      </c>
    </row>
    <row r="13" spans="1:21" x14ac:dyDescent="0.25">
      <c r="I13" s="2" t="s">
        <v>20</v>
      </c>
      <c r="J13" s="2" t="s">
        <v>15</v>
      </c>
      <c r="K13" s="8">
        <v>1.4443999999999999</v>
      </c>
      <c r="L13" s="6">
        <f>K13/M3-1</f>
        <v>5.8168498168498006E-2</v>
      </c>
      <c r="M13" s="8">
        <v>1.4159999999999999</v>
      </c>
      <c r="N13" s="6">
        <f>M13/P3-1</f>
        <v>4.7792581538173673E-2</v>
      </c>
      <c r="O13" s="9">
        <v>1.4461999999999999</v>
      </c>
      <c r="P13" s="6">
        <f>O13/S3-1</f>
        <v>5.9390037332559542E-2</v>
      </c>
      <c r="Q13" s="24">
        <v>1.4466000000000001</v>
      </c>
      <c r="R13" s="6">
        <f>Q13/U3-1</f>
        <v>6.8705673758865382E-2</v>
      </c>
    </row>
    <row r="14" spans="1:21" x14ac:dyDescent="0.25">
      <c r="I14" s="2">
        <v>1</v>
      </c>
      <c r="J14" s="16" t="s">
        <v>89</v>
      </c>
      <c r="K14" s="16">
        <v>1.4411</v>
      </c>
      <c r="L14" s="6">
        <f>(ROUND(K14/M3,4)-1)</f>
        <v>5.5800000000000072E-2</v>
      </c>
      <c r="M14" s="2">
        <v>1.4127000000000001</v>
      </c>
      <c r="N14" s="6">
        <f>ROUND(M14/P3,4)-1</f>
        <v>4.5400000000000107E-2</v>
      </c>
      <c r="O14" s="3">
        <v>1.4295</v>
      </c>
      <c r="P14" s="6">
        <f>ROUND(O14/S3,4)-1</f>
        <v>4.7199999999999909E-2</v>
      </c>
      <c r="Q14" s="9">
        <v>1.4253</v>
      </c>
      <c r="R14" s="6">
        <f>ROUND(Q14/U3,4)-1</f>
        <v>5.2999999999999936E-2</v>
      </c>
    </row>
    <row r="15" spans="1:21" x14ac:dyDescent="0.25">
      <c r="I15" s="16">
        <v>2</v>
      </c>
      <c r="J15" s="16" t="s">
        <v>90</v>
      </c>
      <c r="K15" s="16">
        <v>1.4228000000000001</v>
      </c>
      <c r="L15" s="22">
        <f>(ROUND(K15/M3,4)-1)</f>
        <v>4.2300000000000004E-2</v>
      </c>
      <c r="M15" s="16">
        <v>1.4073</v>
      </c>
      <c r="N15" s="22">
        <f>ROUND(M15/P3,4)-1</f>
        <v>4.1400000000000103E-2</v>
      </c>
      <c r="O15" s="23">
        <v>1.42</v>
      </c>
      <c r="P15" s="22">
        <f>ROUND(O15/S3,4)-1</f>
        <v>4.0200000000000014E-2</v>
      </c>
      <c r="Q15" s="23">
        <v>1.4083000000000001</v>
      </c>
      <c r="R15" s="22">
        <f>ROUND(Q15/U3,4)-1</f>
        <v>4.0399999999999991E-2</v>
      </c>
    </row>
    <row r="16" spans="1:21" x14ac:dyDescent="0.25">
      <c r="I16" s="16">
        <v>3</v>
      </c>
      <c r="J16" s="16" t="s">
        <v>91</v>
      </c>
      <c r="K16" s="16">
        <v>1.4177</v>
      </c>
      <c r="L16" s="22">
        <f>(ROUND(K16/M3,4)-1)</f>
        <v>3.8599999999999968E-2</v>
      </c>
      <c r="M16" s="16">
        <v>1.4015</v>
      </c>
      <c r="N16" s="22">
        <f>ROUND(M16/P3,4)-1</f>
        <v>3.7099999999999911E-2</v>
      </c>
      <c r="O16" s="23">
        <v>1.4191</v>
      </c>
      <c r="P16" s="22">
        <f>ROUND(O16/S3,4)-1</f>
        <v>3.9500000000000091E-2</v>
      </c>
      <c r="Q16" s="23">
        <v>1.3953</v>
      </c>
      <c r="R16" s="22">
        <f>ROUND(Q16/U3,4)-1</f>
        <v>3.0799999999999939E-2</v>
      </c>
    </row>
    <row r="17" spans="9:18" x14ac:dyDescent="0.25">
      <c r="I17" s="2">
        <v>4</v>
      </c>
      <c r="J17" s="2" t="s">
        <v>88</v>
      </c>
      <c r="K17" s="2">
        <v>1.413</v>
      </c>
      <c r="L17" s="6">
        <f>(ROUND(K17/M3,4)-1)</f>
        <v>3.5199999999999898E-2</v>
      </c>
      <c r="M17" s="2">
        <v>1.3936999999999999</v>
      </c>
      <c r="N17" s="6">
        <f>ROUND(M17/P3,4)-1</f>
        <v>3.1300000000000106E-2</v>
      </c>
      <c r="O17" s="3">
        <v>1.4162999999999999</v>
      </c>
      <c r="P17" s="6">
        <f>ROUND(O17/S3,4)-1</f>
        <v>3.7500000000000089E-2</v>
      </c>
      <c r="Q17" s="3">
        <v>1.3864000000000001</v>
      </c>
      <c r="R17" s="6">
        <f>ROUND(Q17/U3,4)-1</f>
        <v>2.4199999999999999E-2</v>
      </c>
    </row>
    <row r="18" spans="9:18" x14ac:dyDescent="0.25">
      <c r="I18" s="2">
        <v>5</v>
      </c>
      <c r="J18" s="12" t="s">
        <v>87</v>
      </c>
      <c r="K18" s="12">
        <v>1.3992</v>
      </c>
      <c r="L18" s="13">
        <f>(ROUND(K18/M3,4)-1)</f>
        <v>2.50999999999999E-2</v>
      </c>
      <c r="M18" s="12">
        <v>1.38</v>
      </c>
      <c r="N18" s="13">
        <f>ROUND(M18/P3,4)-1</f>
        <v>2.1200000000000108E-2</v>
      </c>
      <c r="O18" s="14">
        <v>1.4049</v>
      </c>
      <c r="P18" s="13">
        <f>ROUND(O18/S3,4)-1</f>
        <v>2.9099999999999904E-2</v>
      </c>
      <c r="Q18" s="14">
        <v>1.3791</v>
      </c>
      <c r="R18" s="13">
        <f>ROUND(Q18/U3,4)-1</f>
        <v>1.8799999999999928E-2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I1" zoomScale="85" zoomScaleNormal="85" workbookViewId="0">
      <selection activeCell="J2" sqref="J2:L2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62.85546875" style="20" bestFit="1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3" x14ac:dyDescent="0.25">
      <c r="A1" s="20" t="s">
        <v>0</v>
      </c>
      <c r="B1" s="20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 s="20">
        <v>17</v>
      </c>
      <c r="B2" s="20">
        <v>62</v>
      </c>
      <c r="C2" s="1" t="s">
        <v>3</v>
      </c>
      <c r="I2" s="3" t="s">
        <v>8</v>
      </c>
      <c r="J2" s="36" t="s">
        <v>93</v>
      </c>
      <c r="K2" s="37"/>
      <c r="L2" s="38"/>
      <c r="M2" s="36" t="s">
        <v>93</v>
      </c>
      <c r="N2" s="37"/>
      <c r="O2" s="38"/>
      <c r="P2" s="36" t="s">
        <v>93</v>
      </c>
      <c r="Q2" s="37"/>
      <c r="R2" s="38"/>
      <c r="S2" s="36" t="s">
        <v>93</v>
      </c>
      <c r="T2" s="38"/>
      <c r="U2" s="36" t="s">
        <v>93</v>
      </c>
      <c r="V2" s="37"/>
      <c r="W2" s="38"/>
    </row>
    <row r="3" spans="1:23" ht="37.5" x14ac:dyDescent="0.25">
      <c r="I3" s="4" t="s">
        <v>9</v>
      </c>
      <c r="J3" s="42">
        <v>1.6888000000000001</v>
      </c>
      <c r="K3" s="56"/>
      <c r="L3" s="43"/>
      <c r="M3" s="39">
        <v>1.6854</v>
      </c>
      <c r="N3" s="40"/>
      <c r="O3" s="41"/>
      <c r="P3" s="39">
        <v>1.6782999999999999</v>
      </c>
      <c r="Q3" s="40"/>
      <c r="R3" s="41"/>
      <c r="S3" s="39">
        <v>1.6816</v>
      </c>
      <c r="T3" s="41"/>
      <c r="U3" s="5">
        <v>1.6711</v>
      </c>
    </row>
    <row r="4" spans="1:23" ht="30" x14ac:dyDescent="0.25">
      <c r="I4" s="2" t="s">
        <v>10</v>
      </c>
      <c r="J4" s="3">
        <v>1.9000999999999999</v>
      </c>
      <c r="K4" s="44">
        <f>J4/J3 -1</f>
        <v>0.12511842728564648</v>
      </c>
      <c r="L4" s="45"/>
      <c r="M4" s="36">
        <v>1.9051</v>
      </c>
      <c r="N4" s="38"/>
      <c r="O4" s="6">
        <f>M4/M3 -1</f>
        <v>0.1303548119140856</v>
      </c>
      <c r="P4" s="36">
        <v>1.8972</v>
      </c>
      <c r="Q4" s="38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x14ac:dyDescent="0.25">
      <c r="I5" s="2" t="s">
        <v>11</v>
      </c>
      <c r="J5" s="3">
        <v>1.7718</v>
      </c>
      <c r="K5" s="44">
        <f>ROUND(J5/J3,4) - 1</f>
        <v>4.9099999999999921E-2</v>
      </c>
      <c r="L5" s="45"/>
      <c r="M5" s="36">
        <v>1.7669999999999999</v>
      </c>
      <c r="N5" s="38"/>
      <c r="O5" s="6">
        <f>ROUND(M5/M3,4)-1</f>
        <v>4.8399999999999999E-2</v>
      </c>
      <c r="P5" s="36">
        <v>1.7597</v>
      </c>
      <c r="Q5" s="38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5">
      <c r="I6" s="2" t="s">
        <v>12</v>
      </c>
      <c r="J6" s="3">
        <v>2.2440000000000002</v>
      </c>
      <c r="K6" s="44">
        <f>ROUND(J6/J3,4)-1</f>
        <v>0.32879999999999998</v>
      </c>
      <c r="L6" s="45"/>
      <c r="M6" s="36">
        <v>2.2833000000000001</v>
      </c>
      <c r="N6" s="38"/>
      <c r="O6" s="6">
        <f>ROUND(M6/M3,4)-1</f>
        <v>0.3548</v>
      </c>
      <c r="P6" s="36">
        <v>2.2574999999999998</v>
      </c>
      <c r="Q6" s="38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x14ac:dyDescent="0.25">
      <c r="I14" s="2">
        <v>1</v>
      </c>
      <c r="J14" s="16" t="s">
        <v>81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x14ac:dyDescent="0.25">
      <c r="I15" s="16">
        <v>2</v>
      </c>
      <c r="J15" s="16" t="s">
        <v>84</v>
      </c>
      <c r="K15" s="16">
        <v>1.8854</v>
      </c>
      <c r="L15" s="22">
        <f>(ROUND(K15/M3,4)-1)</f>
        <v>0.11870000000000003</v>
      </c>
      <c r="M15" s="16">
        <v>1.8619000000000001</v>
      </c>
      <c r="N15" s="22">
        <f>ROUND(M15/P3,4)-1</f>
        <v>0.10939999999999994</v>
      </c>
      <c r="O15" s="23">
        <v>1.8473999999999999</v>
      </c>
      <c r="P15" s="22">
        <f>ROUND(O15/S3,4)-1</f>
        <v>9.8600000000000021E-2</v>
      </c>
      <c r="Q15" s="23">
        <v>1.8125</v>
      </c>
      <c r="R15" s="22">
        <f>ROUND(Q15/U3,4)-1</f>
        <v>8.4600000000000009E-2</v>
      </c>
    </row>
    <row r="16" spans="1:23" x14ac:dyDescent="0.25">
      <c r="I16" s="16">
        <v>3</v>
      </c>
      <c r="J16" s="16" t="s">
        <v>85</v>
      </c>
      <c r="K16" s="16">
        <v>1.8681000000000001</v>
      </c>
      <c r="L16" s="22">
        <f>(ROUND(K16/M3,4)-1)</f>
        <v>0.10840000000000005</v>
      </c>
      <c r="M16" s="16">
        <v>1.8525</v>
      </c>
      <c r="N16" s="22">
        <f>ROUND(M16/P3,4)-1</f>
        <v>0.10379999999999989</v>
      </c>
      <c r="O16" s="23">
        <v>1.8395999999999999</v>
      </c>
      <c r="P16" s="22">
        <f>ROUND(O16/S3,4)-1</f>
        <v>9.4000000000000083E-2</v>
      </c>
      <c r="Q16" s="23">
        <v>1.7954000000000001</v>
      </c>
      <c r="R16" s="22">
        <f>ROUND(Q16/U3,4)-1</f>
        <v>7.4400000000000022E-2</v>
      </c>
    </row>
    <row r="17" spans="9:18" x14ac:dyDescent="0.25">
      <c r="I17" s="2">
        <v>4</v>
      </c>
      <c r="J17" s="2" t="s">
        <v>83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x14ac:dyDescent="0.25">
      <c r="I18" s="2">
        <v>5</v>
      </c>
      <c r="J18" s="12" t="s">
        <v>82</v>
      </c>
      <c r="K18" s="12">
        <v>1.8076000000000001</v>
      </c>
      <c r="L18" s="13">
        <f>(ROUND(K18/M3,4)-1)</f>
        <v>7.2500000000000009E-2</v>
      </c>
      <c r="M18" s="12">
        <v>1.7703</v>
      </c>
      <c r="N18" s="13">
        <f>ROUND(M18/P3,4)-1</f>
        <v>5.479999999999996E-2</v>
      </c>
      <c r="O18" s="14">
        <v>1.7755000000000001</v>
      </c>
      <c r="P18" s="13">
        <f>ROUND(O18/S3,4)-1</f>
        <v>5.5800000000000072E-2</v>
      </c>
      <c r="Q18" s="14">
        <v>1.7170000000000001</v>
      </c>
      <c r="R18" s="13">
        <f>ROUND(Q18/U3,4)-1</f>
        <v>2.750000000000008E-2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zoomScale="55" zoomScaleNormal="55" workbookViewId="0">
      <selection activeCell="S40" sqref="S4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6" t="s">
        <v>50</v>
      </c>
      <c r="K2" s="37"/>
      <c r="L2" s="38"/>
      <c r="M2" s="36" t="s">
        <v>50</v>
      </c>
      <c r="N2" s="37"/>
      <c r="O2" s="38"/>
      <c r="P2" s="36" t="s">
        <v>50</v>
      </c>
      <c r="Q2" s="37"/>
      <c r="R2" s="38"/>
      <c r="S2" s="36" t="s">
        <v>50</v>
      </c>
      <c r="T2" s="38"/>
      <c r="U2" s="36" t="s">
        <v>50</v>
      </c>
      <c r="V2" s="37"/>
      <c r="W2" s="38"/>
    </row>
    <row r="3" spans="1:23" ht="37.5" x14ac:dyDescent="0.25">
      <c r="I3" s="4" t="s">
        <v>9</v>
      </c>
      <c r="J3" s="42">
        <v>2.8029999999999999</v>
      </c>
      <c r="K3" s="56"/>
      <c r="L3" s="43"/>
      <c r="M3" s="39">
        <v>2.7955000000000001</v>
      </c>
      <c r="N3" s="40"/>
      <c r="O3" s="41"/>
      <c r="P3" s="39">
        <v>2.7581000000000002</v>
      </c>
      <c r="Q3" s="40"/>
      <c r="R3" s="41"/>
      <c r="S3" s="39">
        <v>2.7648000000000001</v>
      </c>
      <c r="T3" s="41"/>
      <c r="U3" s="5">
        <v>2.7808999999999999</v>
      </c>
    </row>
    <row r="4" spans="1:23" ht="30" x14ac:dyDescent="0.25">
      <c r="I4" s="2" t="s">
        <v>10</v>
      </c>
      <c r="J4" s="3">
        <v>2.8767</v>
      </c>
      <c r="K4" s="44">
        <f>J4/J3 -1</f>
        <v>2.6293257224402566E-2</v>
      </c>
      <c r="L4" s="45"/>
      <c r="M4" s="36">
        <v>2.8866999999999998</v>
      </c>
      <c r="N4" s="38"/>
      <c r="O4" s="6">
        <f>M4/M3 -1</f>
        <v>3.2623859774637776E-2</v>
      </c>
      <c r="P4" s="36">
        <v>2.8269000000000002</v>
      </c>
      <c r="Q4" s="38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44">
        <f>ROUND(J5/J3,4) - 1</f>
        <v>2.1700000000000053E-2</v>
      </c>
      <c r="L5" s="45"/>
      <c r="M5" s="36">
        <v>2.8633000000000002</v>
      </c>
      <c r="N5" s="38"/>
      <c r="O5" s="6">
        <f>ROUND(M5/M3,4)-1</f>
        <v>2.4299999999999988E-2</v>
      </c>
      <c r="P5" s="36">
        <v>2.8247</v>
      </c>
      <c r="Q5" s="38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44">
        <f>ROUND(J6/J3,4)-1</f>
        <v>9.5800000000000107E-2</v>
      </c>
      <c r="L6" s="45"/>
      <c r="M6" s="36">
        <v>3.0190999999999999</v>
      </c>
      <c r="N6" s="38"/>
      <c r="O6" s="6">
        <f>ROUND(M6/M3,4)-1</f>
        <v>8.0000000000000071E-2</v>
      </c>
      <c r="P6" s="36">
        <v>3.0356999999999998</v>
      </c>
      <c r="Q6" s="38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32">
        <v>2.8291463089610698</v>
      </c>
      <c r="R12" s="33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32">
        <v>2.8176000000000001</v>
      </c>
      <c r="R13" s="33">
        <f>ROUND(Q13/U3,4)-1</f>
        <v>1.3200000000000101E-2</v>
      </c>
    </row>
    <row r="14" spans="1:23" x14ac:dyDescent="0.25">
      <c r="I14" s="12">
        <v>2</v>
      </c>
      <c r="J14" s="12" t="s">
        <v>52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4">
        <v>2.8069000000000002</v>
      </c>
      <c r="R14" s="33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4">
        <v>2.7993999999999999</v>
      </c>
      <c r="R15" s="33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4">
        <v>2.7964000000000002</v>
      </c>
      <c r="R16" s="33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4">
        <v>2.7953999999999999</v>
      </c>
      <c r="R17" s="33">
        <f>ROUND(Q17/U3,4)-1</f>
        <v>5.2000000000000934E-3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U17"/>
  <sheetViews>
    <sheetView topLeftCell="A7" zoomScale="70" zoomScaleNormal="70" workbookViewId="0">
      <selection activeCell="J17" sqref="J17:R17"/>
    </sheetView>
  </sheetViews>
  <sheetFormatPr defaultColWidth="8.85546875" defaultRowHeight="15" x14ac:dyDescent="0.25"/>
  <cols>
    <col min="1" max="1" width="16.85546875" style="26" bestFit="1" customWidth="1"/>
    <col min="2" max="2" width="15.28515625" style="26" bestFit="1" customWidth="1"/>
    <col min="3" max="3" width="14.42578125" style="26" bestFit="1" customWidth="1"/>
    <col min="4" max="8" width="8.85546875" style="26"/>
    <col min="9" max="9" width="35.42578125" style="26" bestFit="1" customWidth="1"/>
    <col min="10" max="10" width="43.42578125" style="26" customWidth="1"/>
    <col min="11" max="11" width="36" style="26" bestFit="1" customWidth="1"/>
    <col min="12" max="14" width="36" style="26" customWidth="1"/>
    <col min="15" max="15" width="31.42578125" style="26" bestFit="1" customWidth="1"/>
    <col min="16" max="16" width="30.42578125" style="26" customWidth="1"/>
    <col min="17" max="17" width="10.42578125" style="26" customWidth="1"/>
    <col min="18" max="18" width="20.42578125" style="26" customWidth="1"/>
    <col min="19" max="19" width="16.7109375" style="26" customWidth="1"/>
    <col min="20" max="20" width="28.85546875" style="26" customWidth="1"/>
    <col min="21" max="21" width="35.7109375" style="26" bestFit="1" customWidth="1"/>
    <col min="22" max="16384" width="8.85546875" style="26"/>
  </cols>
  <sheetData>
    <row r="1" spans="1:21" x14ac:dyDescent="0.25">
      <c r="A1" s="26" t="s">
        <v>0</v>
      </c>
      <c r="B1" s="26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 s="26">
        <v>15</v>
      </c>
      <c r="B2" s="26">
        <v>36</v>
      </c>
      <c r="C2" s="1" t="s">
        <v>94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v>1.5758657990203599</v>
      </c>
      <c r="K3" s="40"/>
      <c r="L3" s="41"/>
      <c r="M3" s="39">
        <v>1.5974999999999999</v>
      </c>
      <c r="N3" s="40"/>
      <c r="O3" s="41"/>
      <c r="P3" s="39">
        <v>1.59002881643003</v>
      </c>
      <c r="Q3" s="40"/>
      <c r="R3" s="41"/>
      <c r="S3" s="39">
        <v>1.59024985946683</v>
      </c>
      <c r="T3" s="41"/>
      <c r="U3" s="5">
        <v>1.5943000000000001</v>
      </c>
    </row>
    <row r="4" spans="1:21" ht="30" x14ac:dyDescent="0.25">
      <c r="I4" s="2" t="s">
        <v>10</v>
      </c>
      <c r="J4" s="3">
        <v>2.7644269401354302</v>
      </c>
      <c r="K4" s="44">
        <f>ROUND(J4/J3,4)-1</f>
        <v>0.75419999999999998</v>
      </c>
      <c r="L4" s="45"/>
      <c r="M4" s="36">
        <v>2.7111999999999998</v>
      </c>
      <c r="N4" s="38"/>
      <c r="O4" s="6">
        <f>ROUND(M4/M3,4)-1</f>
        <v>0.69720000000000004</v>
      </c>
      <c r="P4" s="36">
        <v>2.75520184353182</v>
      </c>
      <c r="Q4" s="38"/>
      <c r="R4" s="6">
        <f>ROUND(P4/P3,4)-1</f>
        <v>0.7327999999999999</v>
      </c>
      <c r="S4" s="3">
        <v>2.7539802650165002</v>
      </c>
      <c r="T4" s="6">
        <f>ROUND(S4/S3,4)-1</f>
        <v>0.73180000000000001</v>
      </c>
    </row>
    <row r="5" spans="1:21" x14ac:dyDescent="0.25">
      <c r="I5" s="2" t="s">
        <v>11</v>
      </c>
      <c r="J5" s="3">
        <v>2.0908000000000002</v>
      </c>
      <c r="K5" s="44">
        <f>ROUND(J5/J3,4)-1</f>
        <v>0.32679999999999998</v>
      </c>
      <c r="L5" s="45"/>
      <c r="M5" s="36">
        <v>2.1181999999999999</v>
      </c>
      <c r="N5" s="38"/>
      <c r="O5" s="6">
        <f>ROUND(M5/M3,4)-1</f>
        <v>0.32590000000000008</v>
      </c>
      <c r="P5" s="36">
        <v>2.105</v>
      </c>
      <c r="Q5" s="38"/>
      <c r="R5" s="6">
        <f>ROUND(P5/P3,4)-1</f>
        <v>0.32390000000000008</v>
      </c>
      <c r="S5" s="3">
        <v>2.1086999999999998</v>
      </c>
      <c r="T5" s="6">
        <f>ROUND(S5/S3,4)-1</f>
        <v>0.32600000000000007</v>
      </c>
    </row>
    <row r="6" spans="1:21" ht="30" x14ac:dyDescent="0.25">
      <c r="I6" s="2" t="s">
        <v>12</v>
      </c>
      <c r="J6" s="3">
        <v>2.0024000000000002</v>
      </c>
      <c r="K6" s="44">
        <f>ROUND(J6/J3,4)-1</f>
        <v>0.27069999999999994</v>
      </c>
      <c r="L6" s="45"/>
      <c r="M6" s="36">
        <v>2.0304000000000002</v>
      </c>
      <c r="N6" s="38"/>
      <c r="O6" s="6">
        <f>ROUND(M6/M3,4)-1</f>
        <v>0.27099999999999991</v>
      </c>
      <c r="P6" s="36">
        <v>2.0093999999999999</v>
      </c>
      <c r="Q6" s="38"/>
      <c r="R6" s="6">
        <f>ROUND(P6/P3,4)-1</f>
        <v>0.26380000000000003</v>
      </c>
      <c r="S6" s="3">
        <v>2.0156999999999998</v>
      </c>
      <c r="T6" s="6">
        <f>ROUND(S6/S3,4)-1</f>
        <v>0.26750000000000007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1.85923853914105</v>
      </c>
      <c r="L12" s="6">
        <f>ROUND(K12/M3,4)-1</f>
        <v>0.16379999999999995</v>
      </c>
      <c r="M12" s="2">
        <v>1.85534056308219</v>
      </c>
      <c r="N12" s="6">
        <f>ROUND(M12/P3,4)-1</f>
        <v>0.16690000000000005</v>
      </c>
      <c r="O12" s="3">
        <v>1.8535580876420901</v>
      </c>
      <c r="P12" s="6">
        <f>ROUND(O12/S3,4)-1</f>
        <v>0.16559999999999997</v>
      </c>
      <c r="Q12" s="3">
        <v>1.84758789886535</v>
      </c>
      <c r="R12" s="6">
        <f>ROUND(Q12/U3,4)-1</f>
        <v>0.15890000000000004</v>
      </c>
    </row>
    <row r="13" spans="1:21" x14ac:dyDescent="0.25">
      <c r="I13" s="2" t="s">
        <v>20</v>
      </c>
      <c r="J13" s="2" t="s">
        <v>15</v>
      </c>
      <c r="K13" s="3">
        <v>1.8269</v>
      </c>
      <c r="L13" s="6">
        <f>(ROUND(K13/M3,4)-1)</f>
        <v>0.14359999999999995</v>
      </c>
      <c r="M13" s="3">
        <v>1.8393999999999999</v>
      </c>
      <c r="N13" s="6">
        <f>ROUND(M13/P3,4)-1</f>
        <v>0.15680000000000005</v>
      </c>
      <c r="O13" s="3">
        <v>1.8344</v>
      </c>
      <c r="P13" s="6">
        <f>ROUND(O13/S3,4)-1</f>
        <v>0.15349999999999997</v>
      </c>
      <c r="Q13" s="3">
        <v>1.8234999999999999</v>
      </c>
      <c r="R13" s="6">
        <f>ROUND(Q13/U3,4)-1</f>
        <v>0.14379999999999993</v>
      </c>
    </row>
    <row r="14" spans="1:21" x14ac:dyDescent="0.25">
      <c r="I14" s="2">
        <v>1</v>
      </c>
      <c r="J14" s="2" t="s">
        <v>96</v>
      </c>
      <c r="K14" s="2">
        <v>1.7830999999999999</v>
      </c>
      <c r="L14" s="6">
        <f>(ROUND(K14/M3,4)-1)</f>
        <v>0.11620000000000008</v>
      </c>
      <c r="M14" s="2">
        <v>1.7855000000000001</v>
      </c>
      <c r="N14" s="6">
        <f>ROUND(M14/P3,4)-1</f>
        <v>0.12290000000000001</v>
      </c>
      <c r="O14" s="3">
        <v>1.7721</v>
      </c>
      <c r="P14" s="6">
        <f>ROUND(O14/S3,4)-1</f>
        <v>0.11440000000000006</v>
      </c>
      <c r="Q14" s="3">
        <v>1.7763</v>
      </c>
      <c r="R14" s="6">
        <f>ROUND(Q14/U3,4)-1</f>
        <v>0.11420000000000008</v>
      </c>
    </row>
    <row r="15" spans="1:21" x14ac:dyDescent="0.25">
      <c r="I15" s="2">
        <v>2</v>
      </c>
      <c r="J15" s="2" t="s">
        <v>97</v>
      </c>
      <c r="K15" s="2">
        <v>1.7392000000000001</v>
      </c>
      <c r="L15" s="6">
        <f>(ROUND(K15/M3,4)-1)</f>
        <v>8.8700000000000001E-2</v>
      </c>
      <c r="M15" s="2">
        <v>1.7427999999999999</v>
      </c>
      <c r="N15" s="6">
        <f>ROUND(M15/P3,4)-1</f>
        <v>9.6100000000000074E-2</v>
      </c>
      <c r="O15" s="3">
        <v>1.7323999999999999</v>
      </c>
      <c r="P15" s="6">
        <f>ROUND(O15/S3,4)-1</f>
        <v>8.9399999999999924E-2</v>
      </c>
      <c r="Q15" s="3">
        <v>1.7287999999999999</v>
      </c>
      <c r="R15" s="6">
        <f>ROUND(Q15/U3,4)-1</f>
        <v>8.4400000000000031E-2</v>
      </c>
    </row>
    <row r="16" spans="1:21" x14ac:dyDescent="0.25">
      <c r="I16" s="2">
        <v>3</v>
      </c>
      <c r="J16" s="2" t="s">
        <v>98</v>
      </c>
      <c r="K16" s="2">
        <v>1.7090000000000001</v>
      </c>
      <c r="L16" s="28">
        <f>(ROUND(K16/M3,4)-1)</f>
        <v>6.9800000000000084E-2</v>
      </c>
      <c r="M16" s="2">
        <v>1.6982999999999999</v>
      </c>
      <c r="N16" s="28">
        <f>ROUND(M16/P3,4)-1</f>
        <v>6.8100000000000049E-2</v>
      </c>
      <c r="O16" s="3">
        <v>1.6957</v>
      </c>
      <c r="P16" s="28">
        <f>ROUND(O16/S3,4)-1</f>
        <v>6.6300000000000026E-2</v>
      </c>
      <c r="Q16" s="3">
        <v>1.6928000000000001</v>
      </c>
      <c r="R16" s="28">
        <f>ROUND(Q16/U3,4)-1</f>
        <v>6.1800000000000077E-2</v>
      </c>
    </row>
    <row r="17" spans="9:18" x14ac:dyDescent="0.25">
      <c r="I17" s="2">
        <v>4</v>
      </c>
      <c r="J17" s="12" t="s">
        <v>95</v>
      </c>
      <c r="K17" s="12">
        <v>1.6962999999999999</v>
      </c>
      <c r="L17" s="29">
        <f>(ROUND(K17/M3,4)-1)</f>
        <v>6.1800000000000077E-2</v>
      </c>
      <c r="M17" s="12">
        <v>1.6903999999999999</v>
      </c>
      <c r="N17" s="29">
        <f>ROUND(M17/P3,4)-1</f>
        <v>6.3099999999999934E-2</v>
      </c>
      <c r="O17" s="14">
        <v>1.6857</v>
      </c>
      <c r="P17" s="29">
        <f>ROUND(O17/S3,4)-1</f>
        <v>6.0000000000000053E-2</v>
      </c>
      <c r="Q17" s="14">
        <v>1.6729000000000001</v>
      </c>
      <c r="R17" s="29">
        <f>ROUND(Q17/U3,4)-1</f>
        <v>4.9299999999999899E-2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U17"/>
  <sheetViews>
    <sheetView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style="27" bestFit="1" customWidth="1"/>
    <col min="2" max="2" width="15.28515625" style="27" bestFit="1" customWidth="1"/>
    <col min="3" max="3" width="14.42578125" style="27" bestFit="1" customWidth="1"/>
    <col min="4" max="8" width="8.85546875" style="27"/>
    <col min="9" max="9" width="35.42578125" style="27" bestFit="1" customWidth="1"/>
    <col min="10" max="10" width="43.42578125" style="27" customWidth="1"/>
    <col min="11" max="11" width="36" style="27" bestFit="1" customWidth="1"/>
    <col min="12" max="14" width="36" style="27" customWidth="1"/>
    <col min="15" max="15" width="31.42578125" style="27" bestFit="1" customWidth="1"/>
    <col min="16" max="16" width="30.42578125" style="27" customWidth="1"/>
    <col min="17" max="17" width="10.42578125" style="27" customWidth="1"/>
    <col min="18" max="18" width="20.42578125" style="27" customWidth="1"/>
    <col min="19" max="19" width="16.7109375" style="27" customWidth="1"/>
    <col min="20" max="20" width="28.85546875" style="27" customWidth="1"/>
    <col min="21" max="21" width="35.7109375" style="27" bestFit="1" customWidth="1"/>
    <col min="22" max="16384" width="8.85546875" style="27"/>
  </cols>
  <sheetData>
    <row r="1" spans="1:21" x14ac:dyDescent="0.25">
      <c r="A1" s="27" t="s">
        <v>0</v>
      </c>
      <c r="B1" s="27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 s="27">
        <v>15</v>
      </c>
      <c r="B2" s="27">
        <v>36</v>
      </c>
      <c r="C2" s="1" t="s">
        <v>94</v>
      </c>
      <c r="I2" s="3" t="s">
        <v>8</v>
      </c>
      <c r="J2" s="36" t="s">
        <v>103</v>
      </c>
      <c r="K2" s="37"/>
      <c r="L2" s="38"/>
      <c r="M2" s="36" t="s">
        <v>103</v>
      </c>
      <c r="N2" s="37"/>
      <c r="O2" s="38"/>
      <c r="P2" s="36" t="s">
        <v>103</v>
      </c>
      <c r="Q2" s="37"/>
      <c r="R2" s="38"/>
      <c r="S2" s="36" t="s">
        <v>104</v>
      </c>
      <c r="T2" s="38"/>
      <c r="U2" s="3" t="s">
        <v>103</v>
      </c>
    </row>
    <row r="3" spans="1:21" ht="37.5" x14ac:dyDescent="0.25">
      <c r="I3" s="4" t="s">
        <v>9</v>
      </c>
      <c r="J3" s="39">
        <v>1.3918999999999999</v>
      </c>
      <c r="K3" s="40"/>
      <c r="L3" s="41"/>
      <c r="M3" s="39">
        <v>1.4401999999999999</v>
      </c>
      <c r="N3" s="40"/>
      <c r="O3" s="41"/>
      <c r="P3" s="39">
        <v>1.4033</v>
      </c>
      <c r="Q3" s="40"/>
      <c r="R3" s="41"/>
      <c r="S3" s="39">
        <v>1.409</v>
      </c>
      <c r="T3" s="41"/>
      <c r="U3" s="5">
        <v>1.4252</v>
      </c>
    </row>
    <row r="4" spans="1:21" ht="30" x14ac:dyDescent="0.25">
      <c r="I4" s="2" t="s">
        <v>10</v>
      </c>
      <c r="J4" s="3">
        <v>2.1012</v>
      </c>
      <c r="K4" s="44">
        <f>ROUND(J4/J3,4)-1</f>
        <v>0.50960000000000005</v>
      </c>
      <c r="L4" s="45"/>
      <c r="M4" s="36">
        <v>2.1937000000000002</v>
      </c>
      <c r="N4" s="38"/>
      <c r="O4" s="6">
        <f>ROUND(M4/M3,4)-1</f>
        <v>0.52320000000000011</v>
      </c>
      <c r="P4" s="36">
        <v>2.1276999999999999</v>
      </c>
      <c r="Q4" s="38"/>
      <c r="R4" s="6">
        <f>ROUND(P4/P3,4)-1</f>
        <v>0.51619999999999999</v>
      </c>
      <c r="S4" s="3">
        <v>2.0682999999999998</v>
      </c>
      <c r="T4" s="6">
        <f>ROUND(S4/S3,4)-1</f>
        <v>0.46789999999999998</v>
      </c>
    </row>
    <row r="5" spans="1:21" x14ac:dyDescent="0.25">
      <c r="I5" s="2" t="s">
        <v>11</v>
      </c>
      <c r="J5" s="3">
        <v>1.6252</v>
      </c>
      <c r="K5" s="44">
        <f>ROUND(J5/J3,4)-1</f>
        <v>0.16759999999999997</v>
      </c>
      <c r="L5" s="45"/>
      <c r="M5" s="36">
        <v>1.6619999999999999</v>
      </c>
      <c r="N5" s="38"/>
      <c r="O5" s="6">
        <f>ROUND(M5/M3,4)-1</f>
        <v>0.15399999999999991</v>
      </c>
      <c r="P5" s="36">
        <v>1.6387</v>
      </c>
      <c r="Q5" s="38"/>
      <c r="R5" s="6">
        <f>ROUND(P5/P3,4)-1</f>
        <v>0.16769999999999996</v>
      </c>
      <c r="S5" s="3">
        <v>1.6374</v>
      </c>
      <c r="T5" s="6">
        <f>ROUND(S5/S3,4)-1</f>
        <v>0.16209999999999991</v>
      </c>
    </row>
    <row r="6" spans="1:21" ht="30" x14ac:dyDescent="0.25">
      <c r="I6" s="2" t="s">
        <v>12</v>
      </c>
      <c r="J6" s="3">
        <v>1.7434000000000001</v>
      </c>
      <c r="K6" s="44">
        <f>ROUND(J6/J3,4)-1</f>
        <v>0.25249999999999995</v>
      </c>
      <c r="L6" s="45"/>
      <c r="M6" s="36">
        <v>1.7850999999999999</v>
      </c>
      <c r="N6" s="38"/>
      <c r="O6" s="6">
        <f>ROUND(M6/M3,4)-1</f>
        <v>0.23950000000000005</v>
      </c>
      <c r="P6" s="36">
        <v>1.7501</v>
      </c>
      <c r="Q6" s="38"/>
      <c r="R6" s="6">
        <f>ROUND(P6/P3,4)-1</f>
        <v>0.2471000000000001</v>
      </c>
      <c r="S6" s="3">
        <v>1.7484999999999999</v>
      </c>
      <c r="T6" s="6">
        <f>ROUND(S6/S3,4)-1</f>
        <v>0.2410000000000001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17">
        <v>1.6225542097230301</v>
      </c>
      <c r="L12" s="6">
        <f>ROUND(K12/M3,4)-1</f>
        <v>0.12660000000000005</v>
      </c>
      <c r="M12" s="17">
        <v>1.60438635583918</v>
      </c>
      <c r="N12" s="6">
        <f>ROUND(M12/P3,4)-1</f>
        <v>0.14329999999999998</v>
      </c>
      <c r="O12" s="24">
        <v>1.58823566729892</v>
      </c>
      <c r="P12" s="6">
        <f>ROUND(O12/S3,4)-1</f>
        <v>0.12719999999999998</v>
      </c>
      <c r="Q12" s="24">
        <v>1.5930801255845</v>
      </c>
      <c r="R12" s="6">
        <f>ROUND(Q12/U3,4)-1</f>
        <v>0.1177999999999999</v>
      </c>
    </row>
    <row r="13" spans="1:21" x14ac:dyDescent="0.25">
      <c r="I13" s="2" t="s">
        <v>20</v>
      </c>
      <c r="J13" s="2" t="s">
        <v>15</v>
      </c>
      <c r="K13" s="24">
        <v>1.6032</v>
      </c>
      <c r="L13" s="6">
        <f>(ROUND(K13/M3,4)-1)</f>
        <v>0.11319999999999997</v>
      </c>
      <c r="M13" s="24">
        <v>1.5947</v>
      </c>
      <c r="N13" s="6">
        <f>ROUND(M13/P3,4)-1</f>
        <v>0.13640000000000008</v>
      </c>
      <c r="O13" s="24">
        <v>1.5730999999999999</v>
      </c>
      <c r="P13" s="6">
        <f>ROUND(O13/S3,4)-1</f>
        <v>0.11650000000000005</v>
      </c>
      <c r="Q13" s="24">
        <v>1.5720000000000001</v>
      </c>
      <c r="R13" s="6">
        <f>ROUND(Q13/U3,4)-1</f>
        <v>0.10299999999999998</v>
      </c>
    </row>
    <row r="14" spans="1:21" x14ac:dyDescent="0.25">
      <c r="I14" s="2">
        <v>1</v>
      </c>
      <c r="J14" s="2" t="s">
        <v>99</v>
      </c>
      <c r="K14" s="17">
        <v>1.5719000000000001</v>
      </c>
      <c r="L14" s="6">
        <f>(ROUND(K14/M3,4)-1)</f>
        <v>9.1399999999999926E-2</v>
      </c>
      <c r="M14" s="17">
        <v>1.5788</v>
      </c>
      <c r="N14" s="6">
        <f>ROUND(M14/P3,4)-1</f>
        <v>0.12509999999999999</v>
      </c>
      <c r="O14" s="24">
        <v>1.5397000000000001</v>
      </c>
      <c r="P14" s="6">
        <f>ROUND(O14/S3,4)-1</f>
        <v>9.2799999999999994E-2</v>
      </c>
      <c r="Q14" s="24">
        <v>1.5250999999999999</v>
      </c>
      <c r="R14" s="6">
        <f>ROUND(Q14/U3,4)-1</f>
        <v>7.0100000000000051E-2</v>
      </c>
    </row>
    <row r="15" spans="1:21" x14ac:dyDescent="0.25">
      <c r="I15" s="2">
        <v>2</v>
      </c>
      <c r="J15" s="2" t="s">
        <v>102</v>
      </c>
      <c r="K15" s="17">
        <v>1.5528999999999999</v>
      </c>
      <c r="L15" s="6">
        <f>(ROUND(K15/M3,4)-1)</f>
        <v>7.8300000000000036E-2</v>
      </c>
      <c r="M15" s="17">
        <v>1.5373000000000001</v>
      </c>
      <c r="N15" s="6">
        <f>ROUND(M15/P3,4)-1</f>
        <v>9.5499999999999918E-2</v>
      </c>
      <c r="O15" s="24">
        <v>1.5271999999999999</v>
      </c>
      <c r="P15" s="6">
        <f>ROUND(O15/S3,4)-1</f>
        <v>8.3900000000000086E-2</v>
      </c>
      <c r="Q15" s="24">
        <v>1.5077</v>
      </c>
      <c r="R15" s="6">
        <f>ROUND(Q15/U3,4)-1</f>
        <v>5.7900000000000063E-2</v>
      </c>
    </row>
    <row r="16" spans="1:21" x14ac:dyDescent="0.25">
      <c r="I16" s="2">
        <v>3</v>
      </c>
      <c r="J16" s="2" t="s">
        <v>101</v>
      </c>
      <c r="K16" s="17">
        <v>1.5408999999999999</v>
      </c>
      <c r="L16" s="28">
        <f>(ROUND(K16/M3,4)-1)</f>
        <v>6.9900000000000073E-2</v>
      </c>
      <c r="M16" s="17">
        <v>1.5051000000000001</v>
      </c>
      <c r="N16" s="28">
        <f>ROUND(M16/P3,4)-1</f>
        <v>7.2500000000000009E-2</v>
      </c>
      <c r="O16" s="24">
        <v>1.5011000000000001</v>
      </c>
      <c r="P16" s="28">
        <f>ROUND(O16/S3,4)-1</f>
        <v>6.5399999999999903E-2</v>
      </c>
      <c r="Q16" s="24">
        <v>1.4924999999999999</v>
      </c>
      <c r="R16" s="28">
        <f>ROUND(Q16/U3,4)-1</f>
        <v>4.7199999999999909E-2</v>
      </c>
    </row>
    <row r="17" spans="9:18" x14ac:dyDescent="0.25">
      <c r="I17" s="2">
        <v>4</v>
      </c>
      <c r="J17" s="12" t="s">
        <v>100</v>
      </c>
      <c r="K17" s="30">
        <v>1.5232000000000001</v>
      </c>
      <c r="L17" s="29">
        <f>(ROUND(K17/M3,4)-1)</f>
        <v>5.7600000000000096E-2</v>
      </c>
      <c r="M17" s="30">
        <v>1.4870000000000001</v>
      </c>
      <c r="N17" s="29">
        <f>ROUND(M17/P3,4)-1</f>
        <v>5.9600000000000097E-2</v>
      </c>
      <c r="O17" s="31">
        <v>1.4772000000000001</v>
      </c>
      <c r="P17" s="29">
        <f>ROUND(O17/S3,4)-1</f>
        <v>4.8399999999999999E-2</v>
      </c>
      <c r="Q17" s="31">
        <v>1.48</v>
      </c>
      <c r="R17" s="29">
        <f>ROUND(Q17/U3,4)-1</f>
        <v>3.8499999999999979E-2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zoomScale="70" zoomScaleNormal="70" workbookViewId="0">
      <selection activeCell="J17" sqref="J17:R17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43.42578125" style="15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35.7109375" style="15" bestFit="1" customWidth="1"/>
    <col min="22" max="16384" width="8.85546875" style="15"/>
  </cols>
  <sheetData>
    <row r="1" spans="1:21" x14ac:dyDescent="0.25">
      <c r="A1" s="15" t="s">
        <v>0</v>
      </c>
      <c r="B1" s="15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 s="15">
        <v>12</v>
      </c>
      <c r="B2" s="15">
        <v>26</v>
      </c>
      <c r="C2" s="1" t="s">
        <v>76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v>1.1397999999999999</v>
      </c>
      <c r="K3" s="40"/>
      <c r="L3" s="41"/>
      <c r="M3" s="39">
        <v>1.1405000000000001</v>
      </c>
      <c r="N3" s="40"/>
      <c r="O3" s="41"/>
      <c r="P3" s="39">
        <v>1.1354</v>
      </c>
      <c r="Q3" s="40"/>
      <c r="R3" s="41"/>
      <c r="S3" s="39">
        <v>1.1472</v>
      </c>
      <c r="T3" s="41"/>
      <c r="U3" s="5">
        <v>1.129</v>
      </c>
    </row>
    <row r="4" spans="1:21" ht="30" x14ac:dyDescent="0.25">
      <c r="I4" s="2" t="s">
        <v>10</v>
      </c>
      <c r="J4" s="3">
        <v>1.3655999999999999</v>
      </c>
      <c r="K4" s="44">
        <f>ROUND(J4/J3,4)-1</f>
        <v>0.19809999999999994</v>
      </c>
      <c r="L4" s="45"/>
      <c r="M4" s="36">
        <v>1.3802000000000001</v>
      </c>
      <c r="N4" s="38"/>
      <c r="O4" s="6">
        <f>ROUND(M4/M3,4)-1</f>
        <v>0.21019999999999994</v>
      </c>
      <c r="P4" s="36">
        <v>1.3492</v>
      </c>
      <c r="Q4" s="38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x14ac:dyDescent="0.25">
      <c r="I5" s="2" t="s">
        <v>11</v>
      </c>
      <c r="J5" s="3">
        <v>1.2448999999999999</v>
      </c>
      <c r="K5" s="44">
        <f>ROUND(J5/J3,4)-1</f>
        <v>9.220000000000006E-2</v>
      </c>
      <c r="L5" s="45"/>
      <c r="M5" s="36">
        <v>1.2455000000000001</v>
      </c>
      <c r="N5" s="38"/>
      <c r="O5" s="6">
        <f>ROUND(M5/M3,4)-1</f>
        <v>9.2100000000000071E-2</v>
      </c>
      <c r="P5" s="36">
        <v>1.2343</v>
      </c>
      <c r="Q5" s="38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5">
      <c r="I6" s="2" t="s">
        <v>12</v>
      </c>
      <c r="J6" s="3">
        <v>1.6634</v>
      </c>
      <c r="K6" s="44">
        <f>ROUND(J6/J3,4)-1</f>
        <v>0.45940000000000003</v>
      </c>
      <c r="L6" s="45"/>
      <c r="M6" s="36">
        <v>1.6489</v>
      </c>
      <c r="N6" s="38"/>
      <c r="O6" s="6">
        <f>ROUND(M6/M3,4)-1</f>
        <v>0.44579999999999997</v>
      </c>
      <c r="P6" s="36">
        <v>1.6713</v>
      </c>
      <c r="Q6" s="38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x14ac:dyDescent="0.25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x14ac:dyDescent="0.25">
      <c r="I14" s="2">
        <v>1</v>
      </c>
      <c r="J14" s="2" t="s">
        <v>77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x14ac:dyDescent="0.25">
      <c r="I15" s="2">
        <v>2</v>
      </c>
      <c r="J15" s="2" t="s">
        <v>80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x14ac:dyDescent="0.25">
      <c r="I16" s="2">
        <v>3</v>
      </c>
      <c r="J16" s="2" t="s">
        <v>79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x14ac:dyDescent="0.25">
      <c r="I17" s="2">
        <v>4</v>
      </c>
      <c r="J17" s="12" t="s">
        <v>78</v>
      </c>
      <c r="K17" s="12">
        <v>1.1411</v>
      </c>
      <c r="L17" s="13">
        <f>(ROUND(K17/M3,4)-1)</f>
        <v>4.9999999999994493E-4</v>
      </c>
      <c r="M17" s="12">
        <v>1.1434</v>
      </c>
      <c r="N17" s="13">
        <f>ROUND(M17/P3,4)-1</f>
        <v>6.9999999999998952E-3</v>
      </c>
      <c r="O17" s="14">
        <v>1.1585000000000001</v>
      </c>
      <c r="P17" s="13">
        <f>ROUND(O17/S3,4)-1</f>
        <v>9.9000000000000199E-3</v>
      </c>
      <c r="Q17" s="14">
        <v>1.131</v>
      </c>
      <c r="R17" s="13">
        <f>ROUND(Q17/U3,4)-1</f>
        <v>1.8000000000000238E-3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T30" sqref="T3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44</v>
      </c>
    </row>
    <row r="3" spans="1:21" ht="37.5" x14ac:dyDescent="0.25">
      <c r="I3" s="4" t="s">
        <v>9</v>
      </c>
      <c r="J3" s="39">
        <v>1.7073</v>
      </c>
      <c r="K3" s="40"/>
      <c r="L3" s="41"/>
      <c r="M3" s="39">
        <v>1.7031000000000001</v>
      </c>
      <c r="N3" s="40"/>
      <c r="O3" s="41"/>
      <c r="P3" s="39">
        <v>1.7130000000000001</v>
      </c>
      <c r="Q3" s="40"/>
      <c r="R3" s="41"/>
      <c r="S3" s="42">
        <v>1.7059218101262801</v>
      </c>
      <c r="T3" s="43"/>
      <c r="U3" s="5">
        <v>1.7316</v>
      </c>
    </row>
    <row r="4" spans="1:21" ht="30" x14ac:dyDescent="0.25">
      <c r="I4" s="2" t="s">
        <v>10</v>
      </c>
      <c r="J4" s="3">
        <v>136.69470000000001</v>
      </c>
      <c r="K4" s="48">
        <f>ROUND(J4/J3,4)-1</f>
        <v>79.064800000000005</v>
      </c>
      <c r="L4" s="49"/>
      <c r="M4" s="36">
        <v>132.49350000000001</v>
      </c>
      <c r="N4" s="38"/>
      <c r="O4" s="7">
        <f>ROUND(M4/M3,4)-1</f>
        <v>76.795500000000004</v>
      </c>
      <c r="P4" s="36">
        <v>151.20259999999999</v>
      </c>
      <c r="Q4" s="38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8">
        <f>ROUND(J5/J3,4)-1</f>
        <v>0.48760000000000003</v>
      </c>
      <c r="L5" s="49"/>
      <c r="M5" s="36">
        <v>2.5322</v>
      </c>
      <c r="N5" s="38"/>
      <c r="O5" s="7">
        <f>ROUND(M5/M3,4)-1</f>
        <v>0.4867999999999999</v>
      </c>
      <c r="P5" s="36">
        <v>2.5428999999999999</v>
      </c>
      <c r="Q5" s="38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8">
        <f>ROUND(J6/J3,4)-1</f>
        <v>0.49560000000000004</v>
      </c>
      <c r="L6" s="49"/>
      <c r="M6" s="36">
        <v>2.9327999999999999</v>
      </c>
      <c r="N6" s="38"/>
      <c r="O6" s="7">
        <f>ROUND(M6/M3,4)-1</f>
        <v>0.72199999999999998</v>
      </c>
      <c r="P6" s="36">
        <v>2.9142999999999999</v>
      </c>
      <c r="Q6" s="38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1.9598</v>
      </c>
      <c r="R13" s="33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4">
        <v>1.9139999999999999</v>
      </c>
      <c r="R14" s="33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35">
        <v>1.8766</v>
      </c>
      <c r="R15" s="33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35">
        <v>1.8537999999999999</v>
      </c>
      <c r="R16" s="33">
        <f>Q16/U3-1</f>
        <v>7.057057057057059E-2</v>
      </c>
    </row>
    <row r="17" spans="9:18" x14ac:dyDescent="0.25">
      <c r="I17" s="2">
        <v>4</v>
      </c>
      <c r="J17" s="12" t="s">
        <v>47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34">
        <v>1.8504</v>
      </c>
      <c r="R17" s="33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Q12" sqref="Q12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v>1.7073</v>
      </c>
      <c r="K3" s="40"/>
      <c r="L3" s="41"/>
      <c r="M3" s="39">
        <v>1.7031000000000001</v>
      </c>
      <c r="N3" s="40"/>
      <c r="O3" s="41"/>
      <c r="P3" s="39">
        <v>1.7130000000000001</v>
      </c>
      <c r="Q3" s="40"/>
      <c r="R3" s="41"/>
      <c r="S3" s="42">
        <v>1.7059218101262801</v>
      </c>
      <c r="T3" s="43"/>
      <c r="U3" s="5">
        <v>1.7116</v>
      </c>
    </row>
    <row r="4" spans="1:21" ht="30" x14ac:dyDescent="0.25">
      <c r="I4" s="2" t="s">
        <v>10</v>
      </c>
      <c r="J4" s="3">
        <v>136.69470000000001</v>
      </c>
      <c r="K4" s="48">
        <f>ROUND(J4/J3,4)-1</f>
        <v>79.064800000000005</v>
      </c>
      <c r="L4" s="49"/>
      <c r="M4" s="36">
        <v>132.49350000000001</v>
      </c>
      <c r="N4" s="38"/>
      <c r="O4" s="7">
        <f>ROUND(M4/M3,4)-1</f>
        <v>76.795500000000004</v>
      </c>
      <c r="P4" s="36">
        <v>151.20259999999999</v>
      </c>
      <c r="Q4" s="38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8">
        <f>ROUND(J5/J3,4)-1</f>
        <v>0.48760000000000003</v>
      </c>
      <c r="L5" s="49"/>
      <c r="M5" s="36">
        <v>2.5322</v>
      </c>
      <c r="N5" s="38"/>
      <c r="O5" s="7">
        <f>ROUND(M5/M3,4)-1</f>
        <v>0.4867999999999999</v>
      </c>
      <c r="P5" s="36">
        <v>2.5428999999999999</v>
      </c>
      <c r="Q5" s="38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8">
        <f>ROUND(J6/J3,4)-1</f>
        <v>0.49560000000000004</v>
      </c>
      <c r="L6" s="49"/>
      <c r="M6" s="36">
        <v>2.9327999999999999</v>
      </c>
      <c r="N6" s="38"/>
      <c r="O6" s="7">
        <f>ROUND(M6/M3,4)-1</f>
        <v>0.72199999999999998</v>
      </c>
      <c r="P6" s="36">
        <v>2.9142999999999999</v>
      </c>
      <c r="Q6" s="38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1.9527000000000001</v>
      </c>
      <c r="R13" s="33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4">
        <v>1.9112</v>
      </c>
      <c r="R14" s="33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35">
        <v>1.8764000000000001</v>
      </c>
      <c r="R15" s="33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35">
        <v>1.8633999999999999</v>
      </c>
      <c r="R16" s="33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4">
        <v>1.8581000000000001</v>
      </c>
      <c r="R17" s="33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E1" zoomScale="85" zoomScaleNormal="85" workbookViewId="0">
      <selection activeCell="R29" sqref="R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f>ROUND(1.3137349069022,4)</f>
        <v>1.3137000000000001</v>
      </c>
      <c r="K3" s="40"/>
      <c r="L3" s="41"/>
      <c r="M3" s="39">
        <v>1.3108</v>
      </c>
      <c r="N3" s="40"/>
      <c r="O3" s="41"/>
      <c r="P3" s="39">
        <v>1.3133999999999999</v>
      </c>
      <c r="Q3" s="40"/>
      <c r="R3" s="41"/>
      <c r="S3" s="39">
        <v>1.3113999999999999</v>
      </c>
      <c r="T3" s="41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44">
        <f>ROUND(J4/J3,4)-1</f>
        <v>0.43340000000000001</v>
      </c>
      <c r="L4" s="45"/>
      <c r="M4" s="36">
        <v>1.9887999999999999</v>
      </c>
      <c r="N4" s="38"/>
      <c r="O4" s="6">
        <f>ROUND(M4/M3,4)-1</f>
        <v>0.5172000000000001</v>
      </c>
      <c r="P4" s="36">
        <v>1.8765000000000001</v>
      </c>
      <c r="Q4" s="38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44">
        <f>ROUND(J5/J3,4)-1</f>
        <v>0.26570000000000005</v>
      </c>
      <c r="L5" s="45"/>
      <c r="M5" s="36">
        <v>1.661</v>
      </c>
      <c r="N5" s="38"/>
      <c r="O5" s="6">
        <f>ROUND(M5/M3,4)-1</f>
        <v>0.2672000000000001</v>
      </c>
      <c r="P5" s="36">
        <v>1.6674</v>
      </c>
      <c r="Q5" s="38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44">
        <f>ROUND(J6/J3,4)-1</f>
        <v>0.29940000000000011</v>
      </c>
      <c r="L6" s="45"/>
      <c r="M6" s="36">
        <v>1.6947000000000001</v>
      </c>
      <c r="N6" s="38"/>
      <c r="O6" s="6">
        <f>ROUND(M6/M3,4)-1</f>
        <v>0.29289999999999994</v>
      </c>
      <c r="P6" s="36">
        <v>1.7579</v>
      </c>
      <c r="Q6" s="38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4">
        <v>1.641</v>
      </c>
      <c r="R12" s="33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4">
        <v>1.5098</v>
      </c>
      <c r="R13" s="33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4">
        <v>1.4966999999999999</v>
      </c>
      <c r="R14" s="33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35">
        <v>1.4653</v>
      </c>
      <c r="R15" s="33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4">
        <v>1.4409000000000001</v>
      </c>
      <c r="R16" s="33">
        <f>Q16/U3-1</f>
        <v>8.6569640298620021E-2</v>
      </c>
    </row>
    <row r="17" spans="9:18" x14ac:dyDescent="0.25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34">
        <v>1.4093</v>
      </c>
      <c r="R17" s="33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abSelected="1" zoomScale="70" zoomScaleNormal="70" workbookViewId="0">
      <selection activeCell="Q15" sqref="Q15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2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3" x14ac:dyDescent="0.25">
      <c r="A1" s="21" t="s">
        <v>0</v>
      </c>
      <c r="B1" s="2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 s="21">
        <v>30</v>
      </c>
      <c r="B2" s="21">
        <v>86</v>
      </c>
      <c r="C2" s="1" t="s">
        <v>21</v>
      </c>
      <c r="I2" s="3" t="s">
        <v>8</v>
      </c>
      <c r="J2" s="36" t="s">
        <v>92</v>
      </c>
      <c r="K2" s="37"/>
      <c r="L2" s="38"/>
      <c r="M2" s="36" t="s">
        <v>92</v>
      </c>
      <c r="N2" s="37"/>
      <c r="O2" s="38"/>
      <c r="P2" s="36" t="s">
        <v>92</v>
      </c>
      <c r="Q2" s="37"/>
      <c r="R2" s="38"/>
      <c r="S2" s="36" t="s">
        <v>92</v>
      </c>
      <c r="T2" s="38"/>
      <c r="U2" s="36" t="s">
        <v>106</v>
      </c>
      <c r="V2" s="37"/>
      <c r="W2" s="38"/>
    </row>
    <row r="3" spans="1:23" ht="37.5" x14ac:dyDescent="0.25">
      <c r="I3" s="4" t="s">
        <v>9</v>
      </c>
      <c r="J3" s="52">
        <v>2.153</v>
      </c>
      <c r="K3" s="53"/>
      <c r="L3" s="54"/>
      <c r="M3" s="52">
        <v>2.1661000000000001</v>
      </c>
      <c r="N3" s="53"/>
      <c r="O3" s="54"/>
      <c r="P3" s="52">
        <v>2.17259912712974</v>
      </c>
      <c r="Q3" s="53"/>
      <c r="R3" s="54"/>
      <c r="S3" s="39">
        <v>2.1768999999999998</v>
      </c>
      <c r="T3" s="41"/>
      <c r="U3" s="5">
        <v>2.1660798767267702</v>
      </c>
    </row>
    <row r="4" spans="1:23" ht="30" x14ac:dyDescent="0.25">
      <c r="I4" s="2" t="s">
        <v>10</v>
      </c>
      <c r="J4" s="24">
        <v>2.7635000000000001</v>
      </c>
      <c r="K4" s="44">
        <f>ROUND(J4/J3,4)-1</f>
        <v>0.28360000000000007</v>
      </c>
      <c r="L4" s="45"/>
      <c r="M4" s="50">
        <v>2.9441999999999999</v>
      </c>
      <c r="N4" s="51"/>
      <c r="O4" s="6">
        <f>ROUND(M4/M3,4)-1</f>
        <v>0.35919999999999996</v>
      </c>
      <c r="P4" s="50">
        <v>2.9425150917570599</v>
      </c>
      <c r="Q4" s="51"/>
      <c r="R4" s="6">
        <f>ROUND(P4/P3,4)-1</f>
        <v>0.35440000000000005</v>
      </c>
      <c r="S4" s="3">
        <v>3.4914000000000001</v>
      </c>
      <c r="T4" s="6">
        <f>ROUND(S4/S3,4)-1</f>
        <v>0.60379999999999989</v>
      </c>
    </row>
    <row r="5" spans="1:23" x14ac:dyDescent="0.25">
      <c r="I5" s="2" t="s">
        <v>11</v>
      </c>
      <c r="J5" s="24">
        <v>2.4927999999999999</v>
      </c>
      <c r="K5" s="44">
        <f>ROUND(J5/J3,4)-1</f>
        <v>0.15779999999999994</v>
      </c>
      <c r="L5" s="45"/>
      <c r="M5" s="36">
        <v>2.4994999999999998</v>
      </c>
      <c r="N5" s="38"/>
      <c r="O5" s="6">
        <f>ROUND(M5/M3,4)-1</f>
        <v>0.15389999999999993</v>
      </c>
      <c r="P5" s="50">
        <v>2.4897</v>
      </c>
      <c r="Q5" s="51"/>
      <c r="R5" s="6">
        <f>ROUND(P5/P3,4)-1</f>
        <v>0.14599999999999991</v>
      </c>
      <c r="S5" s="3">
        <v>2.4943</v>
      </c>
      <c r="T5" s="6">
        <f>ROUND(S5/S3,4)-1</f>
        <v>0.14579999999999993</v>
      </c>
    </row>
    <row r="6" spans="1:23" ht="30" x14ac:dyDescent="0.25">
      <c r="I6" s="2" t="s">
        <v>12</v>
      </c>
      <c r="J6" s="24">
        <v>2.3235999999999999</v>
      </c>
      <c r="K6" s="44">
        <f>ROUND(J6/J3,4)-1</f>
        <v>7.9199999999999937E-2</v>
      </c>
      <c r="L6" s="45"/>
      <c r="M6" s="50">
        <v>2.3371</v>
      </c>
      <c r="N6" s="51"/>
      <c r="O6" s="6">
        <f>ROUND(M6/M3,4)-1</f>
        <v>7.889999999999997E-2</v>
      </c>
      <c r="P6" s="50">
        <v>2.3441000000000001</v>
      </c>
      <c r="Q6" s="51"/>
      <c r="R6" s="6">
        <f>ROUND(P6/P3,4)-1</f>
        <v>7.889999999999997E-2</v>
      </c>
      <c r="S6" s="3">
        <v>2.3584999999999998</v>
      </c>
      <c r="T6" s="6">
        <f>ROUND(S6/S3,4)-1</f>
        <v>8.3399999999999919E-2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17">
        <v>2.2431764514887398</v>
      </c>
      <c r="L12" s="6">
        <f>K12/M3-1</f>
        <v>3.5583053177941748E-2</v>
      </c>
      <c r="M12" s="17">
        <v>2.2429185322335199</v>
      </c>
      <c r="N12" s="6">
        <f>M12/P3-1</f>
        <v>3.2366488702717966E-2</v>
      </c>
      <c r="O12" s="24">
        <v>2.2508080018391499</v>
      </c>
      <c r="P12" s="6">
        <f>O12/S3-1</f>
        <v>3.3951032127865322E-2</v>
      </c>
      <c r="Q12" s="24">
        <v>2.2382061706991401</v>
      </c>
      <c r="R12" s="6">
        <f>Q12/U3-1</f>
        <v>3.3298076745610139E-2</v>
      </c>
    </row>
    <row r="13" spans="1:23" x14ac:dyDescent="0.25">
      <c r="I13" s="2" t="s">
        <v>20</v>
      </c>
      <c r="J13" s="2" t="s">
        <v>15</v>
      </c>
      <c r="K13" s="24">
        <v>2.2342</v>
      </c>
      <c r="L13" s="6">
        <f>K13/M3-1</f>
        <v>3.143899173630027E-2</v>
      </c>
      <c r="M13" s="24">
        <v>2.2330999999999999</v>
      </c>
      <c r="N13" s="6">
        <f>M13/P3-1</f>
        <v>2.7847232429936808E-2</v>
      </c>
      <c r="O13" s="24">
        <v>2.2427000000000001</v>
      </c>
      <c r="P13" s="6">
        <f>O13/S3-1</f>
        <v>3.0226468831825226E-2</v>
      </c>
      <c r="Q13" s="24">
        <v>2.2353999999999998</v>
      </c>
      <c r="R13" s="6">
        <f>Q13/U3-1</f>
        <v>3.2002570181290491E-2</v>
      </c>
    </row>
    <row r="14" spans="1:23" x14ac:dyDescent="0.25">
      <c r="I14" s="2">
        <v>1</v>
      </c>
      <c r="J14" s="2" t="s">
        <v>107</v>
      </c>
      <c r="K14" s="17">
        <v>2.2271999999999998</v>
      </c>
      <c r="L14" s="6">
        <f>K14/M3-1</f>
        <v>2.8207377314066528E-2</v>
      </c>
      <c r="M14" s="17">
        <v>2.2286000000000001</v>
      </c>
      <c r="N14" s="6">
        <f>M14/P3-1</f>
        <v>2.5775980562159129E-2</v>
      </c>
      <c r="O14" s="24">
        <v>2.2343999999999999</v>
      </c>
      <c r="P14" s="6">
        <f>O14/S3-1</f>
        <v>2.6413707565804634E-2</v>
      </c>
      <c r="Q14" s="24">
        <v>2.2210999999999999</v>
      </c>
      <c r="R14" s="6">
        <f>Q14/U3-1</f>
        <v>2.5400782244638265E-2</v>
      </c>
    </row>
    <row r="15" spans="1:23" x14ac:dyDescent="0.25">
      <c r="I15" s="2">
        <v>2</v>
      </c>
      <c r="J15" s="2" t="s">
        <v>109</v>
      </c>
      <c r="K15" s="17">
        <v>2.2119</v>
      </c>
      <c r="L15" s="6">
        <f>K15/M3-1</f>
        <v>2.1143991505470527E-2</v>
      </c>
      <c r="M15" s="17">
        <v>2.2158000000000002</v>
      </c>
      <c r="N15" s="6">
        <f>M15/P3-1</f>
        <v>1.9884419693813271E-2</v>
      </c>
      <c r="O15" s="17">
        <v>2.2317999999999998</v>
      </c>
      <c r="P15" s="6">
        <f>O15/S3-1</f>
        <v>2.5219348615002968E-2</v>
      </c>
      <c r="Q15" s="17"/>
      <c r="R15" s="6">
        <f>Q15/U3-1</f>
        <v>-1</v>
      </c>
    </row>
    <row r="16" spans="1:23" x14ac:dyDescent="0.25">
      <c r="I16" s="2">
        <v>3</v>
      </c>
      <c r="J16" s="2" t="s">
        <v>108</v>
      </c>
      <c r="K16" s="17"/>
      <c r="L16" s="6">
        <f>K16/M3-1</f>
        <v>-1</v>
      </c>
      <c r="M16" s="17"/>
      <c r="N16" s="6">
        <f>M16/P3-1</f>
        <v>-1</v>
      </c>
      <c r="O16" s="17"/>
      <c r="P16" s="6">
        <f>O16/S3-1</f>
        <v>-1</v>
      </c>
      <c r="Q16" s="24"/>
      <c r="R16" s="6">
        <f>Q16/U3-1</f>
        <v>-1</v>
      </c>
    </row>
    <row r="17" spans="9:18" x14ac:dyDescent="0.25">
      <c r="I17" s="2">
        <v>4</v>
      </c>
      <c r="J17" s="2" t="s">
        <v>105</v>
      </c>
      <c r="K17" s="17">
        <v>2.2109999999999999</v>
      </c>
      <c r="L17" s="6">
        <f>K17/M3-1</f>
        <v>2.0728498222611913E-2</v>
      </c>
      <c r="M17" s="17">
        <v>2.2124000000000001</v>
      </c>
      <c r="N17" s="6">
        <f>M17/P3-1</f>
        <v>1.8319473838158906E-2</v>
      </c>
      <c r="O17" s="24">
        <v>2.2219000000000002</v>
      </c>
      <c r="P17" s="6">
        <f>O17/S3-1</f>
        <v>2.0671597225412564E-2</v>
      </c>
      <c r="Q17" s="24">
        <v>2.1879</v>
      </c>
      <c r="R17" s="6">
        <f>Q17/U3-1</f>
        <v>1.007355430779544E-2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zoomScale="55" zoomScaleNormal="55" workbookViewId="0">
      <selection activeCell="P27" sqref="P2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36" t="s">
        <v>53</v>
      </c>
      <c r="K2" s="37"/>
      <c r="L2" s="38"/>
      <c r="M2" s="36" t="s">
        <v>53</v>
      </c>
      <c r="N2" s="37"/>
      <c r="O2" s="38"/>
      <c r="P2" s="36" t="s">
        <v>53</v>
      </c>
      <c r="Q2" s="37"/>
      <c r="R2" s="38"/>
      <c r="S2" s="36" t="s">
        <v>53</v>
      </c>
      <c r="T2" s="38"/>
      <c r="U2" s="36" t="s">
        <v>54</v>
      </c>
      <c r="V2" s="37"/>
      <c r="W2" s="38"/>
    </row>
    <row r="3" spans="1:23" ht="37.5" x14ac:dyDescent="0.25">
      <c r="I3" s="4" t="s">
        <v>9</v>
      </c>
      <c r="J3" s="39">
        <v>10.089700000000001</v>
      </c>
      <c r="K3" s="40"/>
      <c r="L3" s="41"/>
      <c r="M3" s="39">
        <v>10.0444</v>
      </c>
      <c r="N3" s="40"/>
      <c r="O3" s="41"/>
      <c r="P3" s="39">
        <v>10.051500000000001</v>
      </c>
      <c r="Q3" s="40"/>
      <c r="R3" s="41"/>
      <c r="S3" s="39">
        <v>10.059699999999999</v>
      </c>
      <c r="T3" s="41"/>
    </row>
    <row r="4" spans="1:23" ht="30" x14ac:dyDescent="0.25">
      <c r="I4" s="2" t="s">
        <v>10</v>
      </c>
      <c r="J4" s="3">
        <v>11.442</v>
      </c>
      <c r="K4" s="44">
        <f>ROUND(J4/J3,4)-1</f>
        <v>0.1339999999999999</v>
      </c>
      <c r="L4" s="45"/>
      <c r="M4" s="36">
        <v>11.426399999999999</v>
      </c>
      <c r="N4" s="38"/>
      <c r="O4" s="6">
        <f>ROUND(M4/M3,4)-1</f>
        <v>0.13759999999999994</v>
      </c>
      <c r="P4" s="36">
        <v>11.635199999999999</v>
      </c>
      <c r="Q4" s="38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44">
        <f>ROUND(J5/J3,4)-1</f>
        <v>6.2799999999999967E-2</v>
      </c>
      <c r="L5" s="45"/>
      <c r="M5" s="36">
        <v>10.7044</v>
      </c>
      <c r="N5" s="38"/>
      <c r="O5" s="6">
        <f>ROUND(M5/M3,4)-1</f>
        <v>6.5700000000000092E-2</v>
      </c>
      <c r="P5" s="36">
        <v>10.697699999999999</v>
      </c>
      <c r="Q5" s="38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44">
        <f>ROUND(J6/J3,4)-1</f>
        <v>6.0200000000000031E-2</v>
      </c>
      <c r="L6" s="45"/>
      <c r="M6" s="36">
        <v>10.711</v>
      </c>
      <c r="N6" s="38"/>
      <c r="O6" s="6">
        <f>ROUND(M6/M3,4)-1</f>
        <v>6.6400000000000015E-2</v>
      </c>
      <c r="P6" s="36">
        <v>10.670500000000001</v>
      </c>
      <c r="Q6" s="38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4">
        <v>10.300217341759501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4">
        <v>10.2262</v>
      </c>
    </row>
    <row r="14" spans="1:23" x14ac:dyDescent="0.25">
      <c r="I14" s="2">
        <v>2</v>
      </c>
      <c r="J14" s="12" t="s">
        <v>63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35">
        <v>10.1587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4">
        <v>10.114100000000001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4">
        <v>10.095000000000001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topLeftCell="E1" zoomScale="70" zoomScaleNormal="70" workbookViewId="0">
      <selection activeCell="J31" sqref="J3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48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11" t="s">
        <v>36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36" t="s">
        <v>65</v>
      </c>
      <c r="K2" s="37"/>
      <c r="L2" s="38"/>
      <c r="M2" s="36" t="s">
        <v>65</v>
      </c>
      <c r="N2" s="37"/>
      <c r="O2" s="38"/>
      <c r="P2" s="36" t="s">
        <v>65</v>
      </c>
      <c r="Q2" s="37"/>
      <c r="R2" s="38"/>
      <c r="S2" s="36" t="s">
        <v>65</v>
      </c>
      <c r="T2" s="38"/>
      <c r="U2" s="11" t="s">
        <v>66</v>
      </c>
    </row>
    <row r="3" spans="1:21" ht="37.5" x14ac:dyDescent="0.25">
      <c r="I3" s="4" t="s">
        <v>9</v>
      </c>
      <c r="J3" s="39">
        <v>6.5814000000000004</v>
      </c>
      <c r="K3" s="40"/>
      <c r="L3" s="41"/>
      <c r="M3" s="39">
        <v>6.4530000000000003</v>
      </c>
      <c r="N3" s="40"/>
      <c r="O3" s="41"/>
      <c r="P3" s="39">
        <v>6.4638</v>
      </c>
      <c r="Q3" s="40"/>
      <c r="R3" s="41"/>
      <c r="S3" s="39">
        <v>6.4846000000000004</v>
      </c>
      <c r="T3" s="41"/>
    </row>
    <row r="4" spans="1:21" ht="30" x14ac:dyDescent="0.25">
      <c r="I4" s="2" t="s">
        <v>10</v>
      </c>
      <c r="J4" s="3">
        <v>7.1029</v>
      </c>
      <c r="K4" s="44">
        <f>ROUND(J4/J3,4)-1</f>
        <v>7.9199999999999937E-2</v>
      </c>
      <c r="L4" s="45"/>
      <c r="M4" s="36">
        <v>7.0242000000000004</v>
      </c>
      <c r="N4" s="38"/>
      <c r="O4" s="6">
        <f>ROUND(M4/M3,4)-1</f>
        <v>8.8500000000000023E-2</v>
      </c>
      <c r="P4" s="36">
        <v>7.0049000000000001</v>
      </c>
      <c r="Q4" s="38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x14ac:dyDescent="0.25">
      <c r="I5" s="2" t="s">
        <v>11</v>
      </c>
      <c r="J5" s="3">
        <v>6.7775999999999996</v>
      </c>
      <c r="K5" s="44">
        <f>J5/J3-1</f>
        <v>2.9811286352447786E-2</v>
      </c>
      <c r="L5" s="45"/>
      <c r="M5" s="36">
        <v>6.6661999999999999</v>
      </c>
      <c r="N5" s="38"/>
      <c r="O5" s="6">
        <f>M5/M3-1</f>
        <v>3.3038896637223036E-2</v>
      </c>
      <c r="P5" s="36">
        <v>6.6772999999999998</v>
      </c>
      <c r="Q5" s="38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5">
      <c r="I6" s="2" t="s">
        <v>12</v>
      </c>
      <c r="J6" s="3">
        <v>7.0854999999999997</v>
      </c>
      <c r="K6" s="44">
        <f>ROUND(J6/J3,4)-1</f>
        <v>7.6600000000000001E-2</v>
      </c>
      <c r="L6" s="45"/>
      <c r="M6" s="36">
        <v>7.0627000000000004</v>
      </c>
      <c r="N6" s="38"/>
      <c r="O6" s="6">
        <f>ROUND(M6/M3,4)-1</f>
        <v>9.4500000000000028E-2</v>
      </c>
      <c r="P6" s="36">
        <v>7.0060000000000002</v>
      </c>
      <c r="Q6" s="38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55"/>
      <c r="R11" s="55"/>
    </row>
    <row r="12" spans="1:21" ht="30" x14ac:dyDescent="0.25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x14ac:dyDescent="0.25">
      <c r="I13" s="2">
        <v>1</v>
      </c>
      <c r="J13" s="2" t="s">
        <v>72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x14ac:dyDescent="0.25">
      <c r="I14" s="2">
        <v>2</v>
      </c>
      <c r="J14" s="2" t="s">
        <v>74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x14ac:dyDescent="0.25">
      <c r="I15" s="18">
        <v>3</v>
      </c>
      <c r="J15" s="18" t="s">
        <v>75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x14ac:dyDescent="0.25">
      <c r="I16" s="2">
        <v>4</v>
      </c>
      <c r="J16" s="2" t="s">
        <v>73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70" zoomScaleNormal="70" workbookViewId="0">
      <selection activeCell="K18" sqref="K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36" t="s">
        <v>6</v>
      </c>
      <c r="K2" s="37"/>
      <c r="L2" s="38"/>
      <c r="M2" s="36" t="s">
        <v>6</v>
      </c>
      <c r="N2" s="37"/>
      <c r="O2" s="38"/>
      <c r="P2" s="36" t="s">
        <v>6</v>
      </c>
      <c r="Q2" s="37"/>
      <c r="R2" s="38"/>
      <c r="S2" s="36" t="s">
        <v>6</v>
      </c>
      <c r="T2" s="38"/>
      <c r="U2" s="3" t="s">
        <v>6</v>
      </c>
    </row>
    <row r="3" spans="1:21" ht="37.5" x14ac:dyDescent="0.25">
      <c r="I3" s="4" t="s">
        <v>9</v>
      </c>
      <c r="J3" s="39">
        <f>ROUND(1.04953105339334,4)</f>
        <v>1.0495000000000001</v>
      </c>
      <c r="K3" s="40"/>
      <c r="L3" s="41"/>
      <c r="M3" s="39">
        <f>ROUND(1.04960738441608,4)</f>
        <v>1.0496000000000001</v>
      </c>
      <c r="N3" s="40"/>
      <c r="O3" s="41"/>
      <c r="P3" s="39">
        <f>ROUND(1.04726929636432,4)</f>
        <v>1.0472999999999999</v>
      </c>
      <c r="Q3" s="40"/>
      <c r="R3" s="41"/>
      <c r="S3" s="39">
        <f>ROUND(1.05010333606256,4)</f>
        <v>1.0501</v>
      </c>
      <c r="T3" s="41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44">
        <f>ROUND(J4/J3,4)-1</f>
        <v>0.23259999999999992</v>
      </c>
      <c r="L4" s="45"/>
      <c r="M4" s="36">
        <f>ROUND(1.32368411192381,4)</f>
        <v>1.3237000000000001</v>
      </c>
      <c r="N4" s="38"/>
      <c r="O4" s="6">
        <f>ROUND(M4/M3,4)-1</f>
        <v>0.26110000000000011</v>
      </c>
      <c r="P4" s="36">
        <f>ROUND(1.29757323247913,4)</f>
        <v>1.2976000000000001</v>
      </c>
      <c r="Q4" s="38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44">
        <f>ROUND(J5/J3,4)-1</f>
        <v>0.18989999999999996</v>
      </c>
      <c r="L5" s="45"/>
      <c r="M5" s="36">
        <v>1.2504999999999999</v>
      </c>
      <c r="N5" s="38"/>
      <c r="O5" s="6">
        <f>ROUND(M5/M3,4)-1</f>
        <v>0.19140000000000001</v>
      </c>
      <c r="P5" s="36">
        <v>1.2482</v>
      </c>
      <c r="Q5" s="38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44">
        <f>ROUND(J6/J3,4)-1</f>
        <v>0.41199999999999992</v>
      </c>
      <c r="L6" s="45"/>
      <c r="M6" s="36">
        <v>1.5116000000000001</v>
      </c>
      <c r="N6" s="38"/>
      <c r="O6" s="6">
        <f>ROUND(M6/M3,4)-1</f>
        <v>0.44019999999999992</v>
      </c>
      <c r="P6" s="36">
        <v>1.4991000000000001</v>
      </c>
      <c r="Q6" s="38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55" zoomScaleNormal="5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6" t="s">
        <v>4</v>
      </c>
      <c r="K1" s="37"/>
      <c r="L1" s="38"/>
      <c r="M1" s="36" t="s">
        <v>5</v>
      </c>
      <c r="N1" s="37"/>
      <c r="O1" s="38"/>
      <c r="P1" s="36" t="s">
        <v>5</v>
      </c>
      <c r="Q1" s="37"/>
      <c r="R1" s="38"/>
      <c r="S1" s="36" t="s">
        <v>5</v>
      </c>
      <c r="T1" s="38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6" t="s">
        <v>53</v>
      </c>
      <c r="K2" s="37"/>
      <c r="L2" s="38"/>
      <c r="M2" s="36" t="s">
        <v>53</v>
      </c>
      <c r="N2" s="37"/>
      <c r="O2" s="38"/>
      <c r="P2" s="36" t="s">
        <v>53</v>
      </c>
      <c r="Q2" s="37"/>
      <c r="R2" s="38"/>
      <c r="S2" s="36" t="s">
        <v>53</v>
      </c>
      <c r="T2" s="38"/>
      <c r="U2" s="36" t="s">
        <v>54</v>
      </c>
      <c r="V2" s="37"/>
      <c r="W2" s="38"/>
    </row>
    <row r="3" spans="1:23" ht="37.5" x14ac:dyDescent="0.25">
      <c r="I3" s="4" t="s">
        <v>9</v>
      </c>
      <c r="J3" s="42">
        <v>4.0945</v>
      </c>
      <c r="K3" s="56"/>
      <c r="L3" s="43"/>
      <c r="M3" s="39">
        <v>4.0998000000000001</v>
      </c>
      <c r="N3" s="40"/>
      <c r="O3" s="41"/>
      <c r="P3" s="39">
        <v>4.0724999999999998</v>
      </c>
      <c r="Q3" s="40"/>
      <c r="R3" s="41"/>
      <c r="S3" s="39">
        <v>4.0468000000000002</v>
      </c>
      <c r="T3" s="41"/>
    </row>
    <row r="4" spans="1:23" ht="30" x14ac:dyDescent="0.25">
      <c r="I4" s="2" t="s">
        <v>10</v>
      </c>
      <c r="J4" s="3">
        <v>4.2218999999999998</v>
      </c>
      <c r="K4" s="44">
        <f>J4/J3 -1</f>
        <v>3.11149102454511E-2</v>
      </c>
      <c r="L4" s="45"/>
      <c r="M4" s="36">
        <v>4.2432999999999996</v>
      </c>
      <c r="N4" s="38"/>
      <c r="O4" s="6">
        <f>M4/M3 -1</f>
        <v>3.5001707400360793E-2</v>
      </c>
      <c r="P4" s="36">
        <v>4.4214000000000002</v>
      </c>
      <c r="Q4" s="38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44">
        <f>ROUND(J5/J3,4) - 1</f>
        <v>2.7099999999999902E-2</v>
      </c>
      <c r="L5" s="45"/>
      <c r="M5" s="36">
        <v>4.1900000000000004</v>
      </c>
      <c r="N5" s="38"/>
      <c r="O5" s="6">
        <f>ROUND(M5/M3,4)-1</f>
        <v>2.200000000000002E-2</v>
      </c>
      <c r="P5" s="36">
        <v>4.1736000000000004</v>
      </c>
      <c r="Q5" s="38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44">
        <f>ROUND(J6/J3,4)-1</f>
        <v>0.11309999999999998</v>
      </c>
      <c r="L6" s="45"/>
      <c r="M6" s="36">
        <v>4.5738000000000003</v>
      </c>
      <c r="N6" s="38"/>
      <c r="O6" s="6">
        <f>ROUND(M6/M3,4)-1</f>
        <v>0.11559999999999993</v>
      </c>
      <c r="P6" s="36">
        <v>4.5223000000000004</v>
      </c>
      <c r="Q6" s="38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36" t="s">
        <v>19</v>
      </c>
      <c r="P11" s="38"/>
      <c r="Q11" s="36" t="s">
        <v>36</v>
      </c>
      <c r="R11" s="38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x14ac:dyDescent="0.25">
      <c r="I17" s="2">
        <v>5</v>
      </c>
      <c r="J17" s="12" t="s">
        <v>55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ScaleFree30Nodes_poisson_0.2sp</vt:lpstr>
      <vt:lpstr>ScaleFree30Nodes_poisson_0.1sp</vt:lpstr>
      <vt:lpstr>GoodNet_Gravity_1024LP</vt:lpstr>
      <vt:lpstr>GoodNet_poisson_0.2_4096LP</vt:lpstr>
      <vt:lpstr>GoodNet_poisson_0.1_4096LP</vt:lpstr>
      <vt:lpstr>GoodNet_cstm_Bimodal_1024LP (2)</vt:lpstr>
      <vt:lpstr>GoodNet_cstm_Bimodal_1024LP</vt:lpstr>
      <vt:lpstr>GoodNet_Bimodal_1024LP</vt:lpstr>
      <vt:lpstr>Claranet_Gravity_1024LP</vt:lpstr>
      <vt:lpstr>Claranet_cstm_bimodal1024LP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2021-12-06T08:38:52Z</dcterms:modified>
</cp:coreProperties>
</file>