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oYe\PycharmProjects\Research_Implementing\Smart_Nodes_Routing\"/>
    </mc:Choice>
  </mc:AlternateContent>
  <xr:revisionPtr revIDLastSave="0" documentId="13_ncr:1_{65871779-2DFF-4E10-983D-0E1E0FA33F5C}" xr6:coauthVersionLast="47" xr6:coauthVersionMax="47" xr10:uidLastSave="{00000000-0000-0000-0000-000000000000}"/>
  <bookViews>
    <workbookView xWindow="-120" yWindow="-120" windowWidth="38640" windowHeight="15840" firstSheet="12" activeTab="15" xr2:uid="{B550FEBA-CBDF-4F8A-ACA3-FAF0BB6C78BC}"/>
  </bookViews>
  <sheets>
    <sheet name="China_Telecom_gravity_1024LP" sheetId="4" r:id="rId1"/>
    <sheet name="GEANT_gravity_2048LP" sheetId="6" r:id="rId2"/>
    <sheet name="GEANT_gravity_1024LP" sheetId="3" r:id="rId3"/>
    <sheet name="ScaleFree30Nodes_gravity_1024LP" sheetId="2" r:id="rId4"/>
    <sheet name="ScaleFree30Nodes_bimodal" sheetId="10" r:id="rId5"/>
    <sheet name="ScaleFree30Nodes_cstm_bimodal" sheetId="17" r:id="rId6"/>
    <sheet name="ScaleFree30Nodes_poisson_0.2sp" sheetId="9" r:id="rId7"/>
    <sheet name="ScaleFree30Nodes_poisson_0.1sp" sheetId="14" r:id="rId8"/>
    <sheet name="GoodNet_Gravity_1024LP" sheetId="1" r:id="rId9"/>
    <sheet name="GoodNet_Bimodal_1024LP" sheetId="5" r:id="rId10"/>
    <sheet name="GoodNet_poisson_0.2_4096LP" sheetId="8" r:id="rId11"/>
    <sheet name="GoodNet_poisson_0.1_4096LP" sheetId="13" r:id="rId12"/>
    <sheet name="GoodNet_cstm_Bimodal_1024LP (2)" sheetId="18" r:id="rId13"/>
    <sheet name="GoodNet_cstm_Bimodal_1024LP" sheetId="16" r:id="rId14"/>
    <sheet name="Claranet_Gravity_1024LP" sheetId="19" r:id="rId15"/>
    <sheet name="Claranet_cstm_bimodal1024LP" sheetId="20" r:id="rId16"/>
    <sheet name="T-lex_Gravity_1024LP" sheetId="15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7" i="20" l="1"/>
  <c r="P17" i="20"/>
  <c r="N17" i="20"/>
  <c r="L17" i="20"/>
  <c r="R16" i="20"/>
  <c r="P16" i="20"/>
  <c r="N16" i="20"/>
  <c r="L16" i="20"/>
  <c r="R15" i="20"/>
  <c r="P15" i="20"/>
  <c r="N15" i="20"/>
  <c r="L15" i="20"/>
  <c r="R14" i="20"/>
  <c r="P14" i="20"/>
  <c r="N14" i="20"/>
  <c r="L14" i="20"/>
  <c r="R13" i="20"/>
  <c r="P13" i="20"/>
  <c r="N13" i="20"/>
  <c r="L13" i="20"/>
  <c r="R12" i="20"/>
  <c r="P12" i="20"/>
  <c r="N12" i="20"/>
  <c r="L12" i="20"/>
  <c r="T6" i="20"/>
  <c r="R6" i="20"/>
  <c r="O6" i="20"/>
  <c r="K6" i="20"/>
  <c r="T5" i="20"/>
  <c r="R5" i="20"/>
  <c r="O5" i="20"/>
  <c r="K5" i="20"/>
  <c r="T4" i="20"/>
  <c r="R4" i="20"/>
  <c r="O4" i="20"/>
  <c r="K4" i="20"/>
  <c r="R16" i="19"/>
  <c r="P16" i="19"/>
  <c r="R13" i="19"/>
  <c r="K5" i="19"/>
  <c r="T4" i="19"/>
  <c r="R4" i="19"/>
  <c r="O4" i="19"/>
  <c r="K4" i="19"/>
  <c r="K6" i="19"/>
  <c r="R18" i="18"/>
  <c r="P18" i="18"/>
  <c r="N18" i="18"/>
  <c r="L18" i="18"/>
  <c r="R17" i="18"/>
  <c r="P17" i="18"/>
  <c r="N17" i="18"/>
  <c r="L17" i="18"/>
  <c r="R16" i="18"/>
  <c r="P16" i="18"/>
  <c r="N16" i="18"/>
  <c r="L16" i="18"/>
  <c r="R15" i="18"/>
  <c r="P15" i="18"/>
  <c r="N15" i="18"/>
  <c r="L15" i="18"/>
  <c r="R14" i="18"/>
  <c r="P14" i="18"/>
  <c r="N14" i="18"/>
  <c r="L14" i="18"/>
  <c r="R13" i="18"/>
  <c r="P13" i="18"/>
  <c r="N13" i="18"/>
  <c r="L13" i="18"/>
  <c r="R12" i="18"/>
  <c r="P12" i="18"/>
  <c r="N12" i="18"/>
  <c r="L12" i="18"/>
  <c r="T6" i="18"/>
  <c r="R6" i="18"/>
  <c r="O6" i="18"/>
  <c r="K6" i="18"/>
  <c r="T5" i="18"/>
  <c r="R5" i="18"/>
  <c r="O5" i="18"/>
  <c r="K5" i="18"/>
  <c r="T4" i="18"/>
  <c r="R4" i="18"/>
  <c r="O4" i="18"/>
  <c r="K4" i="18"/>
  <c r="R17" i="17"/>
  <c r="P17" i="17"/>
  <c r="N17" i="17"/>
  <c r="L17" i="17"/>
  <c r="R16" i="17"/>
  <c r="P16" i="17"/>
  <c r="N16" i="17"/>
  <c r="L16" i="17"/>
  <c r="R15" i="17"/>
  <c r="P15" i="17"/>
  <c r="N15" i="17"/>
  <c r="L15" i="17"/>
  <c r="R14" i="17"/>
  <c r="P14" i="17"/>
  <c r="N14" i="17"/>
  <c r="L14" i="17"/>
  <c r="R13" i="17"/>
  <c r="P13" i="17"/>
  <c r="N13" i="17"/>
  <c r="L13" i="17"/>
  <c r="R12" i="17"/>
  <c r="P12" i="17"/>
  <c r="N12" i="17"/>
  <c r="L12" i="17"/>
  <c r="T6" i="17"/>
  <c r="R6" i="17"/>
  <c r="O6" i="17"/>
  <c r="K6" i="17"/>
  <c r="T5" i="17"/>
  <c r="R5" i="17"/>
  <c r="O5" i="17"/>
  <c r="K5" i="17"/>
  <c r="T4" i="17"/>
  <c r="R4" i="17"/>
  <c r="O4" i="17"/>
  <c r="K4" i="17"/>
  <c r="R13" i="16"/>
  <c r="P13" i="16"/>
  <c r="N13" i="16"/>
  <c r="L13" i="16"/>
  <c r="R18" i="16"/>
  <c r="P18" i="16"/>
  <c r="N18" i="16"/>
  <c r="L18" i="16"/>
  <c r="R17" i="16"/>
  <c r="P17" i="16"/>
  <c r="N17" i="16"/>
  <c r="L17" i="16"/>
  <c r="R16" i="16"/>
  <c r="P16" i="16"/>
  <c r="N16" i="16"/>
  <c r="L16" i="16"/>
  <c r="R15" i="16"/>
  <c r="P15" i="16"/>
  <c r="N15" i="16"/>
  <c r="L15" i="16"/>
  <c r="R14" i="16"/>
  <c r="P14" i="16"/>
  <c r="N14" i="16"/>
  <c r="L14" i="16"/>
  <c r="R12" i="16"/>
  <c r="P12" i="16"/>
  <c r="N12" i="16"/>
  <c r="L12" i="16"/>
  <c r="T6" i="16"/>
  <c r="R6" i="16"/>
  <c r="O6" i="16"/>
  <c r="K6" i="16"/>
  <c r="T5" i="16"/>
  <c r="R5" i="16"/>
  <c r="O5" i="16"/>
  <c r="K5" i="16"/>
  <c r="T4" i="16"/>
  <c r="R4" i="16"/>
  <c r="O4" i="16"/>
  <c r="K4" i="16"/>
  <c r="R17" i="15"/>
  <c r="N17" i="15"/>
  <c r="L17" i="15"/>
  <c r="L15" i="15"/>
  <c r="R14" i="15"/>
  <c r="L14" i="15"/>
  <c r="L12" i="15"/>
  <c r="O6" i="15"/>
  <c r="K6" i="15"/>
  <c r="O5" i="15"/>
  <c r="T4" i="15"/>
  <c r="R4" i="15"/>
  <c r="O4" i="15"/>
  <c r="K4" i="15"/>
  <c r="R16" i="15"/>
  <c r="P17" i="15"/>
  <c r="R6" i="15"/>
  <c r="L16" i="15"/>
  <c r="K5" i="15"/>
  <c r="T5" i="14"/>
  <c r="R5" i="14"/>
  <c r="O5" i="14"/>
  <c r="K5" i="14"/>
  <c r="P16" i="14"/>
  <c r="N16" i="14"/>
  <c r="L16" i="14"/>
  <c r="P15" i="14"/>
  <c r="N15" i="14"/>
  <c r="L15" i="14"/>
  <c r="P14" i="14"/>
  <c r="N14" i="14"/>
  <c r="L14" i="14"/>
  <c r="P13" i="14"/>
  <c r="N13" i="14"/>
  <c r="L13" i="14"/>
  <c r="P12" i="14"/>
  <c r="N12" i="14"/>
  <c r="L12" i="14"/>
  <c r="T6" i="14"/>
  <c r="R6" i="14"/>
  <c r="O6" i="14"/>
  <c r="K6" i="14"/>
  <c r="T4" i="14"/>
  <c r="R4" i="14"/>
  <c r="O4" i="14"/>
  <c r="K4" i="14"/>
  <c r="T5" i="13"/>
  <c r="P17" i="13"/>
  <c r="N17" i="13"/>
  <c r="L17" i="13"/>
  <c r="P16" i="13"/>
  <c r="N16" i="13"/>
  <c r="L16" i="13"/>
  <c r="P15" i="13"/>
  <c r="N15" i="13"/>
  <c r="L15" i="13"/>
  <c r="P14" i="13"/>
  <c r="N14" i="13"/>
  <c r="L14" i="13"/>
  <c r="P13" i="13"/>
  <c r="N13" i="13"/>
  <c r="L13" i="13"/>
  <c r="P12" i="13"/>
  <c r="N12" i="13"/>
  <c r="L12" i="13"/>
  <c r="T6" i="13"/>
  <c r="R6" i="13"/>
  <c r="O6" i="13"/>
  <c r="K6" i="13"/>
  <c r="R5" i="13"/>
  <c r="O5" i="13"/>
  <c r="K5" i="13"/>
  <c r="T4" i="13"/>
  <c r="R4" i="13"/>
  <c r="O4" i="13"/>
  <c r="K4" i="13"/>
  <c r="P12" i="8"/>
  <c r="R17" i="10"/>
  <c r="P17" i="10"/>
  <c r="N17" i="10"/>
  <c r="L17" i="10"/>
  <c r="R16" i="10"/>
  <c r="P16" i="10"/>
  <c r="N16" i="10"/>
  <c r="L16" i="10"/>
  <c r="R15" i="10"/>
  <c r="P15" i="10"/>
  <c r="N15" i="10"/>
  <c r="L15" i="10"/>
  <c r="R14" i="10"/>
  <c r="P14" i="10"/>
  <c r="N14" i="10"/>
  <c r="L14" i="10"/>
  <c r="R13" i="10"/>
  <c r="P13" i="10"/>
  <c r="N13" i="10"/>
  <c r="L13" i="10"/>
  <c r="R12" i="10"/>
  <c r="P12" i="10"/>
  <c r="N12" i="10"/>
  <c r="L12" i="10"/>
  <c r="T6" i="10"/>
  <c r="R6" i="10"/>
  <c r="O6" i="10"/>
  <c r="K6" i="10"/>
  <c r="T5" i="10"/>
  <c r="R5" i="10"/>
  <c r="O5" i="10"/>
  <c r="T4" i="10"/>
  <c r="R4" i="10"/>
  <c r="O4" i="10"/>
  <c r="K4" i="10"/>
  <c r="K5" i="10"/>
  <c r="P16" i="9"/>
  <c r="N16" i="9"/>
  <c r="L16" i="9"/>
  <c r="P15" i="9"/>
  <c r="N15" i="9"/>
  <c r="L15" i="9"/>
  <c r="P14" i="9"/>
  <c r="N14" i="9"/>
  <c r="L14" i="9"/>
  <c r="P13" i="9"/>
  <c r="N13" i="9"/>
  <c r="L13" i="9"/>
  <c r="P12" i="9"/>
  <c r="N12" i="9"/>
  <c r="L12" i="9"/>
  <c r="T6" i="9"/>
  <c r="R6" i="9"/>
  <c r="O6" i="9"/>
  <c r="K6" i="9"/>
  <c r="T5" i="9"/>
  <c r="R5" i="9"/>
  <c r="O5" i="9"/>
  <c r="T4" i="9"/>
  <c r="R4" i="9"/>
  <c r="O4" i="9"/>
  <c r="K4" i="9"/>
  <c r="K5" i="9"/>
  <c r="P17" i="8"/>
  <c r="N17" i="8"/>
  <c r="L17" i="8"/>
  <c r="P16" i="8"/>
  <c r="N16" i="8"/>
  <c r="L16" i="8"/>
  <c r="P15" i="8"/>
  <c r="N15" i="8"/>
  <c r="L15" i="8"/>
  <c r="P14" i="8"/>
  <c r="N14" i="8"/>
  <c r="L14" i="8"/>
  <c r="P13" i="8"/>
  <c r="N13" i="8"/>
  <c r="L13" i="8"/>
  <c r="N12" i="8"/>
  <c r="L12" i="8"/>
  <c r="T6" i="8"/>
  <c r="R6" i="8"/>
  <c r="O6" i="8"/>
  <c r="K6" i="8"/>
  <c r="T5" i="8"/>
  <c r="R5" i="8"/>
  <c r="O5" i="8"/>
  <c r="K5" i="8"/>
  <c r="T4" i="8"/>
  <c r="R4" i="8"/>
  <c r="O4" i="8"/>
  <c r="K4" i="8"/>
  <c r="T4" i="5"/>
  <c r="K4" i="5"/>
  <c r="K5" i="5"/>
  <c r="R17" i="6"/>
  <c r="P17" i="6"/>
  <c r="N17" i="6"/>
  <c r="L17" i="6"/>
  <c r="R16" i="6"/>
  <c r="P16" i="6"/>
  <c r="N16" i="6"/>
  <c r="L16" i="6"/>
  <c r="R15" i="6"/>
  <c r="P15" i="6"/>
  <c r="N15" i="6"/>
  <c r="L15" i="6"/>
  <c r="R14" i="6"/>
  <c r="P14" i="6"/>
  <c r="N14" i="6"/>
  <c r="L14" i="6"/>
  <c r="R13" i="6"/>
  <c r="P13" i="6"/>
  <c r="N13" i="6"/>
  <c r="L13" i="6"/>
  <c r="R12" i="6"/>
  <c r="P12" i="6"/>
  <c r="N12" i="6"/>
  <c r="L12" i="6"/>
  <c r="T6" i="6"/>
  <c r="R6" i="6"/>
  <c r="O6" i="6"/>
  <c r="K6" i="6"/>
  <c r="T5" i="6"/>
  <c r="R5" i="6"/>
  <c r="O5" i="6"/>
  <c r="K5" i="6"/>
  <c r="T4" i="6"/>
  <c r="R4" i="6"/>
  <c r="O4" i="6"/>
  <c r="K4" i="6"/>
  <c r="P12" i="5"/>
  <c r="P17" i="5"/>
  <c r="P16" i="5"/>
  <c r="P15" i="5"/>
  <c r="P14" i="5"/>
  <c r="P13" i="5"/>
  <c r="N17" i="5"/>
  <c r="N16" i="5"/>
  <c r="N15" i="5"/>
  <c r="N14" i="5"/>
  <c r="N13" i="5"/>
  <c r="N12" i="5"/>
  <c r="L17" i="5"/>
  <c r="L16" i="5"/>
  <c r="L15" i="5"/>
  <c r="L14" i="5"/>
  <c r="L13" i="5"/>
  <c r="L12" i="5"/>
  <c r="T6" i="4"/>
  <c r="T5" i="4"/>
  <c r="T4" i="4"/>
  <c r="R6" i="4"/>
  <c r="R5" i="4"/>
  <c r="R4" i="4"/>
  <c r="O6" i="4"/>
  <c r="O5" i="4"/>
  <c r="O4" i="4"/>
  <c r="K6" i="4"/>
  <c r="K5" i="4"/>
  <c r="K4" i="4"/>
  <c r="T6" i="3"/>
  <c r="T5" i="3"/>
  <c r="T4" i="3"/>
  <c r="R6" i="3"/>
  <c r="R5" i="3"/>
  <c r="R4" i="3"/>
  <c r="O6" i="3"/>
  <c r="O5" i="3"/>
  <c r="O4" i="3"/>
  <c r="K6" i="3"/>
  <c r="K5" i="3"/>
  <c r="K4" i="3"/>
  <c r="O6" i="2"/>
  <c r="O5" i="2"/>
  <c r="O4" i="2"/>
  <c r="R6" i="2"/>
  <c r="R5" i="2"/>
  <c r="R4" i="2"/>
  <c r="T6" i="2"/>
  <c r="T5" i="2"/>
  <c r="T4" i="2"/>
  <c r="T6" i="5"/>
  <c r="T5" i="5"/>
  <c r="R6" i="5"/>
  <c r="R5" i="5"/>
  <c r="O6" i="5"/>
  <c r="O5" i="5"/>
  <c r="K6" i="5"/>
  <c r="R4" i="5"/>
  <c r="O4" i="5"/>
  <c r="L13" i="19" l="1"/>
  <c r="L16" i="19"/>
  <c r="O5" i="19"/>
  <c r="N13" i="19"/>
  <c r="N16" i="19"/>
  <c r="L14" i="19"/>
  <c r="L17" i="19"/>
  <c r="P13" i="19"/>
  <c r="T5" i="19"/>
  <c r="O6" i="19"/>
  <c r="N14" i="19"/>
  <c r="N17" i="19"/>
  <c r="R6" i="19"/>
  <c r="P14" i="19"/>
  <c r="P17" i="19"/>
  <c r="R5" i="19"/>
  <c r="T6" i="19"/>
  <c r="R14" i="19"/>
  <c r="R17" i="19"/>
  <c r="L12" i="19"/>
  <c r="L15" i="19"/>
  <c r="N12" i="19"/>
  <c r="N15" i="19"/>
  <c r="P12" i="19"/>
  <c r="P15" i="19"/>
  <c r="R12" i="19"/>
  <c r="R15" i="19"/>
  <c r="N16" i="15"/>
  <c r="T6" i="15"/>
  <c r="N12" i="15"/>
  <c r="N15" i="15"/>
  <c r="P12" i="15"/>
  <c r="P15" i="15"/>
  <c r="R12" i="15"/>
  <c r="R15" i="15"/>
  <c r="L13" i="15"/>
  <c r="N13" i="15"/>
  <c r="R5" i="15"/>
  <c r="P13" i="15"/>
  <c r="P16" i="15"/>
  <c r="T5" i="15"/>
  <c r="R13" i="15"/>
  <c r="N14" i="15"/>
  <c r="P14" i="15"/>
  <c r="R16" i="5"/>
  <c r="R18" i="4"/>
  <c r="P18" i="4"/>
  <c r="N18" i="4"/>
  <c r="L18" i="4"/>
  <c r="R17" i="4"/>
  <c r="R16" i="4"/>
  <c r="R15" i="4"/>
  <c r="R14" i="4"/>
  <c r="R13" i="4"/>
  <c r="R12" i="4"/>
  <c r="R17" i="2"/>
  <c r="R16" i="2"/>
  <c r="R15" i="2"/>
  <c r="R14" i="2"/>
  <c r="R13" i="2"/>
  <c r="R12" i="2"/>
  <c r="R12" i="5" l="1"/>
  <c r="R14" i="5"/>
  <c r="R17" i="5"/>
  <c r="R15" i="5"/>
  <c r="R13" i="5"/>
  <c r="R17" i="3"/>
  <c r="R16" i="3"/>
  <c r="R15" i="3"/>
  <c r="R14" i="3"/>
  <c r="R13" i="3"/>
  <c r="R12" i="3"/>
  <c r="P17" i="4"/>
  <c r="N17" i="4"/>
  <c r="L17" i="4"/>
  <c r="P16" i="4"/>
  <c r="N16" i="4"/>
  <c r="L16" i="4"/>
  <c r="P15" i="4"/>
  <c r="N15" i="4"/>
  <c r="L15" i="4"/>
  <c r="P14" i="4"/>
  <c r="N14" i="4"/>
  <c r="L14" i="4"/>
  <c r="P13" i="4"/>
  <c r="N13" i="4"/>
  <c r="L13" i="4"/>
  <c r="P12" i="4"/>
  <c r="N12" i="4"/>
  <c r="L12" i="4"/>
  <c r="P17" i="3"/>
  <c r="N17" i="3"/>
  <c r="L17" i="3"/>
  <c r="P16" i="3"/>
  <c r="N16" i="3"/>
  <c r="L16" i="3"/>
  <c r="P15" i="3"/>
  <c r="N15" i="3"/>
  <c r="L15" i="3"/>
  <c r="P14" i="3"/>
  <c r="N14" i="3"/>
  <c r="L14" i="3"/>
  <c r="P13" i="3"/>
  <c r="N13" i="3"/>
  <c r="L13" i="3"/>
  <c r="P12" i="3"/>
  <c r="N12" i="3"/>
  <c r="L12" i="3"/>
  <c r="P17" i="2"/>
  <c r="P16" i="2"/>
  <c r="P15" i="2"/>
  <c r="P14" i="2"/>
  <c r="P13" i="2"/>
  <c r="P12" i="2"/>
  <c r="N17" i="2"/>
  <c r="N16" i="2"/>
  <c r="N15" i="2"/>
  <c r="N14" i="2"/>
  <c r="N13" i="2"/>
  <c r="N12" i="2"/>
  <c r="L17" i="2"/>
  <c r="L16" i="2"/>
  <c r="L15" i="2"/>
  <c r="L14" i="2"/>
  <c r="L13" i="2"/>
  <c r="L12" i="2"/>
  <c r="J4" i="2"/>
  <c r="J3" i="2"/>
  <c r="S4" i="1"/>
  <c r="T4" i="1" s="1"/>
  <c r="P4" i="1"/>
  <c r="R4" i="1" s="1"/>
  <c r="M4" i="1"/>
  <c r="J4" i="1"/>
  <c r="K4" i="1" s="1"/>
  <c r="M3" i="1"/>
  <c r="J3" i="1"/>
  <c r="S3" i="1"/>
  <c r="P3" i="1"/>
  <c r="U3" i="1"/>
  <c r="R12" i="1" s="1"/>
  <c r="O4" i="1" l="1"/>
  <c r="K6" i="2"/>
  <c r="K5" i="2"/>
  <c r="K4" i="2"/>
  <c r="P16" i="1"/>
  <c r="P13" i="1"/>
  <c r="P17" i="1"/>
  <c r="P15" i="1"/>
  <c r="P14" i="1"/>
  <c r="T6" i="1"/>
  <c r="T5" i="1"/>
  <c r="P12" i="1"/>
  <c r="P18" i="1"/>
  <c r="N17" i="1"/>
  <c r="R5" i="1"/>
  <c r="N15" i="1"/>
  <c r="N13" i="1"/>
  <c r="N18" i="1"/>
  <c r="R6" i="1"/>
  <c r="N14" i="1"/>
  <c r="N12" i="1"/>
  <c r="N16" i="1"/>
  <c r="K5" i="1"/>
  <c r="K6" i="1"/>
  <c r="L18" i="1"/>
  <c r="L16" i="1"/>
  <c r="L15" i="1"/>
  <c r="L17" i="1"/>
  <c r="L14" i="1"/>
  <c r="L13" i="1"/>
  <c r="L12" i="1"/>
  <c r="O6" i="1"/>
  <c r="O5" i="1"/>
  <c r="R18" i="1"/>
  <c r="R17" i="1"/>
  <c r="R16" i="1"/>
  <c r="R15" i="1"/>
  <c r="R14" i="1"/>
  <c r="R13" i="1"/>
</calcChain>
</file>

<file path=xl/sharedStrings.xml><?xml version="1.0" encoding="utf-8"?>
<sst xmlns="http://schemas.openxmlformats.org/spreadsheetml/2006/main" count="552" uniqueCount="109">
  <si>
    <t>Number of Nodes</t>
  </si>
  <si>
    <t>Number of links</t>
  </si>
  <si>
    <t>Smart node set</t>
  </si>
  <si>
    <t>{5,7,9,12,15}</t>
  </si>
  <si>
    <t>Training Set:</t>
  </si>
  <si>
    <t>Test Set:</t>
  </si>
  <si>
    <t xml:space="preserve"> Gravity Traffic, 1024 TMs, 30% sparsity</t>
  </si>
  <si>
    <t>LP Set:</t>
  </si>
  <si>
    <t>Description</t>
  </si>
  <si>
    <t>Optimal Expected Congestion</t>
  </si>
  <si>
    <t>Reduce source- destination to destination routing congestion</t>
  </si>
  <si>
    <t>Oblivious Mean Congestion</t>
  </si>
  <si>
    <t>Mean Traffic Matrix optimal routing scheme expected congestion</t>
  </si>
  <si>
    <t>Smart Nodes Set size</t>
  </si>
  <si>
    <t>“Smart Nodes” by evaluating all hubs options</t>
  </si>
  <si>
    <t>None</t>
  </si>
  <si>
    <t>"-1 (No optimization, just smart weight init)"</t>
  </si>
  <si>
    <t>Expected Congestion of Test Set 0</t>
  </si>
  <si>
    <t>Expected Congestion of Test Set 1</t>
  </si>
  <si>
    <t>Expected Congestion of Test Set 2</t>
  </si>
  <si>
    <t>0 just RL</t>
  </si>
  <si>
    <t>{0,1,2,3}</t>
  </si>
  <si>
    <t>(5,7,9,12,15) 1.09425</t>
  </si>
  <si>
    <t>(12,) 1.167</t>
  </si>
  <si>
    <t>(12, 15) 1.1494</t>
  </si>
  <si>
    <t>(7, 12, 15) 1.133</t>
  </si>
  <si>
    <t>(5, 9, 12, 15) 1.115</t>
  </si>
  <si>
    <t>(0,) 1.49</t>
  </si>
  <si>
    <t>(0, 1, 2, 3) 1.398</t>
  </si>
  <si>
    <t>(0, 2) 1.462</t>
  </si>
  <si>
    <t>(0, 2, 3) 1.43</t>
  </si>
  <si>
    <t>{2,4,9,23}</t>
  </si>
  <si>
    <t>(4,) 1.904</t>
  </si>
  <si>
    <t>(2, 4, 9, 23) 1.834</t>
  </si>
  <si>
    <t>{8, 18, 27, 28, 39}</t>
  </si>
  <si>
    <t>(4, 23)  1.87</t>
  </si>
  <si>
    <t>LP</t>
  </si>
  <si>
    <t>(4, 9, 23)  1.8446</t>
  </si>
  <si>
    <t>(28,)1.7077</t>
  </si>
  <si>
    <t>(8, 18, 27, 28, 39)1.507</t>
  </si>
  <si>
    <t>(28, 39) 1.643</t>
  </si>
  <si>
    <t>(8, 18, 28, 39)1.541</t>
  </si>
  <si>
    <t>(8, 28, 39) 1.584</t>
  </si>
  <si>
    <t>(4,) 1.912</t>
  </si>
  <si>
    <t xml:space="preserve"> Gravity Traffic, 20448 TMs, 30% sparsity</t>
  </si>
  <si>
    <t>(4, 23) 1.875</t>
  </si>
  <si>
    <t>(4, 9, 23) 1.853</t>
  </si>
  <si>
    <t>(2, 4, 9, 23)1.846</t>
  </si>
  <si>
    <t>(12,) 2.818</t>
  </si>
  <si>
    <t>(5, 7, 9, 12, 15) 2.795</t>
  </si>
  <si>
    <t xml:space="preserve"> Bimodal Traffic, 1024 TMs, 100% sparsity</t>
  </si>
  <si>
    <t>(5, 7, 12, 15) 2.7964</t>
  </si>
  <si>
    <t>(7, 12)  2.8069</t>
  </si>
  <si>
    <t xml:space="preserve"> Poisson Traffic, 1024 TMs, 20% sparsity</t>
  </si>
  <si>
    <t xml:space="preserve"> Poisson Traffic, 4096 TMs, 20% sparsity</t>
  </si>
  <si>
    <t>(5, 7, 9, 12, 15)  4.1277</t>
  </si>
  <si>
    <t>(7, 12, 15)  2.7994</t>
  </si>
  <si>
    <t>(7,) 4.1700</t>
  </si>
  <si>
    <t>(7, 9, 12, 15) 4.133</t>
  </si>
  <si>
    <t>(7, 15) 4.155</t>
  </si>
  <si>
    <t>(7, 12, 15)  4.141</t>
  </si>
  <si>
    <t>(0,) 10.226</t>
  </si>
  <si>
    <t>(0, 1, 2, 3) 10.095</t>
  </si>
  <si>
    <t>(0, 2)  10.1587</t>
  </si>
  <si>
    <t>(0, 2, 3) 10.114</t>
  </si>
  <si>
    <t xml:space="preserve"> Poisson Traffic, 1024 TMs, 10% sparsity</t>
  </si>
  <si>
    <t xml:space="preserve"> Poisson Traffic, 4096 TMs, 10% sparsity</t>
  </si>
  <si>
    <t>(5, 7, 9, 12, 15) 2.67403</t>
  </si>
  <si>
    <t>(12,) 2.72908</t>
  </si>
  <si>
    <t>(7, 9, 12, 15) 2.68188</t>
  </si>
  <si>
    <t>(7, 9) 2.71082</t>
  </si>
  <si>
    <t>(7, 9, 12) 2.69447</t>
  </si>
  <si>
    <t>(0,) 6.63571</t>
  </si>
  <si>
    <t>(0, 1, 2, 3) 6.53818</t>
  </si>
  <si>
    <t>(0, 3) 6.58628</t>
  </si>
  <si>
    <t>(0, 1, 3) 6.55522</t>
  </si>
  <si>
    <t>{2,3,10,11}</t>
  </si>
  <si>
    <t>(3,) 1.25128</t>
  </si>
  <si>
    <t>(2, 3, 10, 11) 1.12889</t>
  </si>
  <si>
    <t>(3, 10, 11) 1.1577</t>
  </si>
  <si>
    <t>(3, 11) 1.1967</t>
  </si>
  <si>
    <t>(12,) 1.8644</t>
  </si>
  <si>
    <t>(5, 7, 9, 12, 15) 1.73388</t>
  </si>
  <si>
    <t>(7, 9, 12, 15) 1.75307</t>
  </si>
  <si>
    <t>(12, 15) 1.82218</t>
  </si>
  <si>
    <t>(9, 12, 15) 1.78346</t>
  </si>
  <si>
    <t xml:space="preserve"> Bimodal Traffic, 1024 TMs, 40% sparsity G_1 (30,5) G_2 (4,1)</t>
  </si>
  <si>
    <t>(5, 7, 9, 12, 15) 1.37686</t>
  </si>
  <si>
    <t>(7, 9, 12, 15) 1.38173</t>
  </si>
  <si>
    <t>(12,) 1.42948</t>
  </si>
  <si>
    <t>(12, 15) 1.4105</t>
  </si>
  <si>
    <t>(7, 12, 15)  1.39551</t>
  </si>
  <si>
    <t xml:space="preserve"> Bimodal Traffic, 1024 TMs, 40% sparsity G_1 (5,1) G_2 (1,0.2)</t>
  </si>
  <si>
    <t xml:space="preserve"> Bimodal Traffic, 1024 TMs, 50% sparsity G_1 (50,10) G_2 (1,0.2)</t>
  </si>
  <si>
    <t>{3,10,12,14}</t>
  </si>
  <si>
    <t>(3,)  2.21409</t>
  </si>
  <si>
    <t>(3, 10, 12, 14) 1.68054</t>
  </si>
  <si>
    <t>(14,)  1.77563</t>
  </si>
  <si>
    <t>(3, 14) 1.7243</t>
  </si>
  <si>
    <t>(3, 12, 14)  1.68801</t>
  </si>
  <si>
    <t>(0, 3) 2.19644</t>
  </si>
  <si>
    <t xml:space="preserve">(0, 2, 3) </t>
  </si>
  <si>
    <t>(0, 1, 2, 3)</t>
  </si>
  <si>
    <t>(3,) 1.54368</t>
  </si>
  <si>
    <t>(3, 10, 12, 14) 1.49208</t>
  </si>
  <si>
    <t>(3, 12, 14) 1.49809</t>
  </si>
  <si>
    <t>(3, 14) 1.52449</t>
  </si>
  <si>
    <t xml:space="preserve"> Bimodal Traffic, 1024 TMs, 40% sparsity G_1 (5,1) G_2 (0.5,0.1)</t>
  </si>
  <si>
    <t xml:space="preserve"> Gravity Traffic, 1024 TMs, 30% sparsity Bimodal Traffic, 1024 TMs, 40% sparsity G_1 (5,1) G_2 (0.5,0.1)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</si>
</sst>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%"/>
    <numFmt numFmtId="166" formatCode="0.000%"/>
    <numFmt numFmtId="167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rgb="FF3F3F3F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9" fontId="4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/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0" fontId="3" fillId="2" borderId="1" xfId="1" applyFont="1" applyAlignment="1">
      <alignment horizontal="center" vertical="center" wrapText="1"/>
    </xf>
    <xf numFmtId="0" fontId="3" fillId="2" borderId="1" xfId="1" applyFont="1" applyAlignment="1">
      <alignment horizontal="center" vertical="center"/>
    </xf>
    <xf numFmtId="10" fontId="1" fillId="2" borderId="1" xfId="2" applyNumberFormat="1" applyFont="1" applyFill="1" applyBorder="1" applyAlignment="1">
      <alignment horizontal="center" vertical="center"/>
    </xf>
    <xf numFmtId="165" fontId="1" fillId="2" borderId="1" xfId="2" applyNumberFormat="1" applyFont="1" applyFill="1" applyBorder="1" applyAlignment="1">
      <alignment horizontal="center" vertical="center"/>
    </xf>
    <xf numFmtId="164" fontId="1" fillId="2" borderId="1" xfId="1" applyNumberFormat="1" applyAlignment="1">
      <alignment horizontal="center" vertical="center" wrapText="1"/>
    </xf>
    <xf numFmtId="164" fontId="1" fillId="2" borderId="1" xfId="1" applyNumberFormat="1" applyAlignment="1">
      <alignment horizontal="center" vertical="center"/>
    </xf>
    <xf numFmtId="166" fontId="1" fillId="2" borderId="1" xfId="2" applyNumberFormat="1" applyFont="1" applyFill="1" applyBorder="1" applyAlignment="1">
      <alignment horizontal="center" vertical="center"/>
    </xf>
    <xf numFmtId="0" fontId="1" fillId="2" borderId="1" xfId="1"/>
    <xf numFmtId="0" fontId="1" fillId="3" borderId="1" xfId="1" applyFill="1" applyAlignment="1">
      <alignment horizontal="center" vertical="center" wrapText="1"/>
    </xf>
    <xf numFmtId="10" fontId="1" fillId="3" borderId="1" xfId="2" applyNumberFormat="1" applyFont="1" applyFill="1" applyBorder="1" applyAlignment="1">
      <alignment horizontal="center" vertical="center"/>
    </xf>
    <xf numFmtId="0" fontId="1" fillId="3" borderId="1" xfId="1" applyFill="1" applyAlignment="1">
      <alignment horizontal="center" vertical="center"/>
    </xf>
    <xf numFmtId="0" fontId="0" fillId="0" borderId="0" xfId="0"/>
    <xf numFmtId="0" fontId="1" fillId="4" borderId="1" xfId="1" applyFill="1" applyAlignment="1">
      <alignment horizontal="center" vertical="center" wrapText="1"/>
    </xf>
    <xf numFmtId="167" fontId="1" fillId="2" borderId="1" xfId="1" applyNumberFormat="1" applyAlignment="1">
      <alignment horizontal="center" vertical="center" wrapText="1"/>
    </xf>
    <xf numFmtId="0" fontId="1" fillId="5" borderId="1" xfId="1" applyFill="1" applyAlignment="1">
      <alignment horizontal="center" vertical="center" wrapText="1"/>
    </xf>
    <xf numFmtId="10" fontId="1" fillId="5" borderId="1" xfId="2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10" fontId="1" fillId="4" borderId="1" xfId="2" applyNumberFormat="1" applyFont="1" applyFill="1" applyBorder="1" applyAlignment="1">
      <alignment horizontal="center" vertical="center"/>
    </xf>
    <xf numFmtId="0" fontId="1" fillId="4" borderId="1" xfId="1" applyFill="1" applyAlignment="1">
      <alignment horizontal="center" vertical="center"/>
    </xf>
    <xf numFmtId="167" fontId="1" fillId="2" borderId="1" xfId="1" applyNumberFormat="1" applyAlignment="1">
      <alignment horizontal="center" vertical="center"/>
    </xf>
    <xf numFmtId="0" fontId="1" fillId="2" borderId="1" xfId="1" applyAlignment="1">
      <alignment vertical="center"/>
    </xf>
    <xf numFmtId="0" fontId="0" fillId="0" borderId="0" xfId="0"/>
    <xf numFmtId="0" fontId="0" fillId="0" borderId="0" xfId="0"/>
    <xf numFmtId="10" fontId="1" fillId="2" borderId="1" xfId="1" applyNumberFormat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3" fillId="2" borderId="2" xfId="1" applyFont="1" applyBorder="1" applyAlignment="1">
      <alignment horizontal="center" vertical="center"/>
    </xf>
    <xf numFmtId="0" fontId="3" fillId="2" borderId="4" xfId="1" applyFont="1" applyBorder="1" applyAlignment="1">
      <alignment horizontal="center" vertical="center"/>
    </xf>
    <xf numFmtId="0" fontId="3" fillId="2" borderId="3" xfId="1" applyFont="1" applyBorder="1" applyAlignment="1">
      <alignment horizontal="center" vertical="center"/>
    </xf>
    <xf numFmtId="164" fontId="3" fillId="2" borderId="2" xfId="1" applyNumberFormat="1" applyFont="1" applyBorder="1" applyAlignment="1">
      <alignment horizontal="center" vertical="center"/>
    </xf>
    <xf numFmtId="164" fontId="3" fillId="2" borderId="3" xfId="1" applyNumberFormat="1" applyFont="1" applyBorder="1" applyAlignment="1">
      <alignment horizontal="center" vertical="center"/>
    </xf>
    <xf numFmtId="10" fontId="1" fillId="2" borderId="2" xfId="2" applyNumberFormat="1" applyFont="1" applyFill="1" applyBorder="1" applyAlignment="1">
      <alignment horizontal="center" vertical="center"/>
    </xf>
    <xf numFmtId="10" fontId="1" fillId="2" borderId="3" xfId="2" applyNumberFormat="1" applyFont="1" applyFill="1" applyBorder="1" applyAlignment="1">
      <alignment horizontal="center" vertical="center"/>
    </xf>
    <xf numFmtId="0" fontId="1" fillId="2" borderId="2" xfId="1" applyBorder="1" applyAlignment="1">
      <alignment horizontal="center" vertical="center" wrapText="1"/>
    </xf>
    <xf numFmtId="0" fontId="1" fillId="2" borderId="3" xfId="1" applyBorder="1" applyAlignment="1">
      <alignment horizontal="center" vertical="center" wrapText="1"/>
    </xf>
    <xf numFmtId="9" fontId="1" fillId="2" borderId="2" xfId="2" applyFont="1" applyFill="1" applyBorder="1" applyAlignment="1">
      <alignment horizontal="center" vertical="center"/>
    </xf>
    <xf numFmtId="9" fontId="1" fillId="2" borderId="3" xfId="2" applyFont="1" applyFill="1" applyBorder="1" applyAlignment="1">
      <alignment horizontal="center" vertical="center"/>
    </xf>
    <xf numFmtId="167" fontId="1" fillId="2" borderId="2" xfId="1" applyNumberFormat="1" applyBorder="1" applyAlignment="1">
      <alignment horizontal="center" vertical="center"/>
    </xf>
    <xf numFmtId="167" fontId="1" fillId="2" borderId="3" xfId="1" applyNumberFormat="1" applyBorder="1" applyAlignment="1">
      <alignment horizontal="center" vertical="center"/>
    </xf>
    <xf numFmtId="167" fontId="3" fillId="2" borderId="2" xfId="1" applyNumberFormat="1" applyFont="1" applyBorder="1" applyAlignment="1">
      <alignment horizontal="center" vertical="center"/>
    </xf>
    <xf numFmtId="167" fontId="3" fillId="2" borderId="4" xfId="1" applyNumberFormat="1" applyFont="1" applyBorder="1" applyAlignment="1">
      <alignment horizontal="center" vertical="center"/>
    </xf>
    <xf numFmtId="167" fontId="3" fillId="2" borderId="3" xfId="1" applyNumberFormat="1" applyFont="1" applyBorder="1" applyAlignment="1">
      <alignment horizontal="center" vertical="center"/>
    </xf>
    <xf numFmtId="0" fontId="0" fillId="0" borderId="0" xfId="0"/>
    <xf numFmtId="164" fontId="3" fillId="2" borderId="4" xfId="1" applyNumberFormat="1" applyFont="1" applyBorder="1" applyAlignment="1">
      <alignment horizontal="center" vertical="center"/>
    </xf>
  </cellXfs>
  <cellStyles count="3">
    <cellStyle name="Normal" xfId="0" builtinId="0"/>
    <cellStyle name="Output" xfId="1" builtinId="2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China_Telecom_gravity_1024LP!$L$12:$L$18</c:f>
              <c:numCache>
                <c:formatCode>0.00%</c:formatCode>
                <c:ptCount val="7"/>
                <c:pt idx="0">
                  <c:v>0.44195288106727215</c:v>
                </c:pt>
                <c:pt idx="1">
                  <c:v>0.2448197558898666</c:v>
                </c:pt>
                <c:pt idx="2">
                  <c:v>0.22899517456713037</c:v>
                </c:pt>
                <c:pt idx="3">
                  <c:v>0.1862049389724667</c:v>
                </c:pt>
                <c:pt idx="4">
                  <c:v>0.1637099063298324</c:v>
                </c:pt>
                <c:pt idx="5">
                  <c:v>0.14433721260289523</c:v>
                </c:pt>
                <c:pt idx="6">
                  <c:v>0.12822878228782297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01-4A80-B12F-095F82B91140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China_Telecom_gravity_1024LP!$N$12:$N$18</c:f>
              <c:numCache>
                <c:formatCode>0.00%</c:formatCode>
                <c:ptCount val="7"/>
                <c:pt idx="0">
                  <c:v>0.43606464417351831</c:v>
                </c:pt>
                <c:pt idx="1">
                  <c:v>0.25347320669123885</c:v>
                </c:pt>
                <c:pt idx="2">
                  <c:v>0.22660901616104323</c:v>
                </c:pt>
                <c:pt idx="3">
                  <c:v>0.2021548057839524</c:v>
                </c:pt>
                <c:pt idx="4">
                  <c:v>0.16926566487099515</c:v>
                </c:pt>
                <c:pt idx="5">
                  <c:v>0.13935355826481421</c:v>
                </c:pt>
                <c:pt idx="6">
                  <c:v>0.12546073149985837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01-4A80-B12F-095F82B91140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China_Telecom_gravity_1024LP!$P$12:$P$18</c:f>
              <c:numCache>
                <c:formatCode>0.00%</c:formatCode>
                <c:ptCount val="7"/>
                <c:pt idx="0">
                  <c:v>0.44397779043280194</c:v>
                </c:pt>
                <c:pt idx="1">
                  <c:v>0.25911161731207288</c:v>
                </c:pt>
                <c:pt idx="2">
                  <c:v>0.22978359908883816</c:v>
                </c:pt>
                <c:pt idx="3">
                  <c:v>0.19597095671981757</c:v>
                </c:pt>
                <c:pt idx="4">
                  <c:v>0.1636531890660593</c:v>
                </c:pt>
                <c:pt idx="5">
                  <c:v>0.1412300683371297</c:v>
                </c:pt>
                <c:pt idx="6">
                  <c:v>0.1252135535307517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01-4A80-B12F-095F82B91140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China_Telecom_gravity_1024LP!$R$12:$R$18</c:f>
              <c:numCache>
                <c:formatCode>0.00%</c:formatCode>
                <c:ptCount val="7"/>
                <c:pt idx="0">
                  <c:v>0.43846757508739409</c:v>
                </c:pt>
                <c:pt idx="1">
                  <c:v>0.25290718413355218</c:v>
                </c:pt>
                <c:pt idx="2">
                  <c:v>0.22565456231718639</c:v>
                </c:pt>
                <c:pt idx="3">
                  <c:v>0.1721481058714418</c:v>
                </c:pt>
                <c:pt idx="4">
                  <c:v>0.13226796033388033</c:v>
                </c:pt>
                <c:pt idx="5">
                  <c:v>0.10087750588571009</c:v>
                </c:pt>
                <c:pt idx="6">
                  <c:v>8.318470428765079E-2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1F-4035-B91A-6859D9637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GoodNet_Bimodal_1024LP!$L$12:$L$17</c:f>
              <c:numCache>
                <c:formatCode>0.00%</c:formatCode>
                <c:ptCount val="6"/>
                <c:pt idx="0">
                  <c:v>1.6645305314977543E-2</c:v>
                </c:pt>
                <c:pt idx="1">
                  <c:v>1.7200000000000104E-2</c:v>
                </c:pt>
                <c:pt idx="2">
                  <c:v>1.6299999999999981E-2</c:v>
                </c:pt>
                <c:pt idx="3">
                  <c:v>1.8100000000000005E-2</c:v>
                </c:pt>
                <c:pt idx="4">
                  <c:v>1.980000000000004E-2</c:v>
                </c:pt>
                <c:pt idx="5">
                  <c:v>2.2199999999999998E-2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E4-4BD1-B90D-FF53C3CE8003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GoodNet_Bimodal_1024LP!$N$12:$N$17</c:f>
              <c:numCache>
                <c:formatCode>0.00%</c:formatCode>
                <c:ptCount val="6"/>
                <c:pt idx="0">
                  <c:v>1.7459014226724801E-2</c:v>
                </c:pt>
                <c:pt idx="1">
                  <c:v>1.6799999999999926E-2</c:v>
                </c:pt>
                <c:pt idx="2">
                  <c:v>1.4599999999999946E-2</c:v>
                </c:pt>
                <c:pt idx="3">
                  <c:v>1.7700000000000049E-2</c:v>
                </c:pt>
                <c:pt idx="4">
                  <c:v>1.980000000000004E-2</c:v>
                </c:pt>
                <c:pt idx="5">
                  <c:v>2.3700000000000054E-2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E4-4BD1-B90D-FF53C3CE8003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GoodNet_Bimodal_1024LP!$P$12:$P$17</c:f>
              <c:numCache>
                <c:formatCode>0.00%</c:formatCode>
                <c:ptCount val="6"/>
                <c:pt idx="0">
                  <c:v>1.9699908001924005E-2</c:v>
                </c:pt>
                <c:pt idx="1">
                  <c:v>1.8799999999999928E-2</c:v>
                </c:pt>
                <c:pt idx="2">
                  <c:v>1.7300000000000093E-2</c:v>
                </c:pt>
                <c:pt idx="3">
                  <c:v>1.9600000000000062E-2</c:v>
                </c:pt>
                <c:pt idx="4">
                  <c:v>2.1300000000000097E-2</c:v>
                </c:pt>
                <c:pt idx="5">
                  <c:v>2.3800000000000043E-2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E4-4BD1-B90D-FF53C3CE8003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GoodNet_Bimodal_1024LP!$R$12:$R$17</c:f>
              <c:numCache>
                <c:formatCode>0.00%</c:formatCode>
                <c:ptCount val="6"/>
                <c:pt idx="0">
                  <c:v>1.7300000000000093E-2</c:v>
                </c:pt>
                <c:pt idx="1">
                  <c:v>1.3200000000000101E-2</c:v>
                </c:pt>
                <c:pt idx="2">
                  <c:v>9.300000000000086E-3</c:v>
                </c:pt>
                <c:pt idx="3">
                  <c:v>6.6999999999999282E-3</c:v>
                </c:pt>
                <c:pt idx="4">
                  <c:v>5.6000000000000494E-3</c:v>
                </c:pt>
                <c:pt idx="5">
                  <c:v>5.2000000000000934E-3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E4-4BD1-B90D-FF53C3CE8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GoodNet_poisson_0.2_4096LP!$I$12:$I$17</c:f>
              <c:strCache>
                <c:ptCount val="6"/>
                <c:pt idx="0">
                  <c:v>"-1 (No optimization, just smart weight init)"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GoodNet_poisson_0.2_4096LP!$L$12:$L$17</c:f>
              <c:numCache>
                <c:formatCode>0.00%</c:formatCode>
                <c:ptCount val="6"/>
                <c:pt idx="0" formatCode="0.000%">
                  <c:v>2.2056625694392373E-2</c:v>
                </c:pt>
                <c:pt idx="1">
                  <c:v>1.760000000000006E-2</c:v>
                </c:pt>
                <c:pt idx="2">
                  <c:v>1.5500000000000069E-2</c:v>
                </c:pt>
                <c:pt idx="3">
                  <c:v>1.3400000000000079E-2</c:v>
                </c:pt>
                <c:pt idx="4">
                  <c:v>1.309999999999989E-2</c:v>
                </c:pt>
                <c:pt idx="5">
                  <c:v>1.2899999999999912E-2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2-4423-A7C0-FEB540F34419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GoodNet_poisson_0.2_4096LP!$I$12:$I$17</c:f>
              <c:strCache>
                <c:ptCount val="6"/>
                <c:pt idx="0">
                  <c:v>"-1 (No optimization, just smart weight init)"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GoodNet_poisson_0.2_4096LP!$N$12:$N$17</c:f>
              <c:numCache>
                <c:formatCode>0.00%</c:formatCode>
                <c:ptCount val="6"/>
                <c:pt idx="0">
                  <c:v>2.1485573971761873E-2</c:v>
                </c:pt>
                <c:pt idx="1">
                  <c:v>1.8899999999999917E-2</c:v>
                </c:pt>
                <c:pt idx="2">
                  <c:v>1.6199999999999992E-2</c:v>
                </c:pt>
                <c:pt idx="3">
                  <c:v>1.5600000000000058E-2</c:v>
                </c:pt>
                <c:pt idx="4">
                  <c:v>1.5600000000000058E-2</c:v>
                </c:pt>
                <c:pt idx="5">
                  <c:v>1.4599999999999946E-2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32-4423-A7C0-FEB540F34419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GoodNet_poisson_0.2_4096LP!$I$12:$I$17</c:f>
              <c:strCache>
                <c:ptCount val="6"/>
                <c:pt idx="0">
                  <c:v>"-1 (No optimization, just smart weight init)"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GoodNet_poisson_0.2_4096LP!$P$12:$P$17</c:f>
              <c:numCache>
                <c:formatCode>0.00%</c:formatCode>
                <c:ptCount val="6"/>
                <c:pt idx="0">
                  <c:v>2.5748739744983595E-2</c:v>
                </c:pt>
                <c:pt idx="1">
                  <c:v>2.3200000000000109E-2</c:v>
                </c:pt>
                <c:pt idx="2">
                  <c:v>2.0599999999999952E-2</c:v>
                </c:pt>
                <c:pt idx="3">
                  <c:v>1.8299999999999983E-2</c:v>
                </c:pt>
                <c:pt idx="4">
                  <c:v>1.6799999999999926E-2</c:v>
                </c:pt>
                <c:pt idx="5">
                  <c:v>1.639999999999997E-2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32-4423-A7C0-FEB540F34419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GoodNet_poisson_0.2_4096LP!$R$12:$R$17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32-4423-A7C0-FEB540F34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GoodNet_poisson_0.1_4096LP!$I$12:$I$17</c:f>
              <c:strCache>
                <c:ptCount val="6"/>
                <c:pt idx="0">
                  <c:v>"-1 (No optimization, just smart weight init)"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GoodNet_poisson_0.1_4096LP!$L$12:$L$17</c:f>
              <c:numCache>
                <c:formatCode>0.00%</c:formatCode>
                <c:ptCount val="6"/>
                <c:pt idx="0" formatCode="0.000%">
                  <c:v>4.759356463720521E-2</c:v>
                </c:pt>
                <c:pt idx="1">
                  <c:v>4.2399999999999993E-2</c:v>
                </c:pt>
                <c:pt idx="2">
                  <c:v>4.0100000000000025E-2</c:v>
                </c:pt>
                <c:pt idx="3">
                  <c:v>3.4200000000000008E-2</c:v>
                </c:pt>
                <c:pt idx="4">
                  <c:v>2.9500000000000082E-2</c:v>
                </c:pt>
                <c:pt idx="5">
                  <c:v>2.7900000000000036E-2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81-4ED1-A955-AA85084CACEF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GoodNet_poisson_0.1_4096LP!$I$12:$I$17</c:f>
              <c:strCache>
                <c:ptCount val="6"/>
                <c:pt idx="0">
                  <c:v>"-1 (No optimization, just smart weight init)"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GoodNet_poisson_0.1_4096LP!$N$12:$N$17</c:f>
              <c:numCache>
                <c:formatCode>0.00%</c:formatCode>
                <c:ptCount val="6"/>
                <c:pt idx="0">
                  <c:v>4.2954915003883931E-2</c:v>
                </c:pt>
                <c:pt idx="1">
                  <c:v>3.9800000000000058E-2</c:v>
                </c:pt>
                <c:pt idx="2">
                  <c:v>3.4200000000000008E-2</c:v>
                </c:pt>
                <c:pt idx="3">
                  <c:v>3.0999999999999917E-2</c:v>
                </c:pt>
                <c:pt idx="4">
                  <c:v>2.8699999999999948E-2</c:v>
                </c:pt>
                <c:pt idx="5">
                  <c:v>2.7099999999999902E-2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81-4ED1-A955-AA85084CACEF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GoodNet_poisson_0.1_4096LP!$I$12:$I$17</c:f>
              <c:strCache>
                <c:ptCount val="6"/>
                <c:pt idx="0">
                  <c:v>"-1 (No optimization, just smart weight init)"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GoodNet_poisson_0.1_4096LP!$P$12:$P$17</c:f>
              <c:numCache>
                <c:formatCode>0.00%</c:formatCode>
                <c:ptCount val="6"/>
                <c:pt idx="0">
                  <c:v>4.7097573838258411E-2</c:v>
                </c:pt>
                <c:pt idx="1">
                  <c:v>4.3800000000000061E-2</c:v>
                </c:pt>
                <c:pt idx="2">
                  <c:v>3.7800000000000056E-2</c:v>
                </c:pt>
                <c:pt idx="3">
                  <c:v>3.2299999999999995E-2</c:v>
                </c:pt>
                <c:pt idx="4">
                  <c:v>2.7800000000000047E-2</c:v>
                </c:pt>
                <c:pt idx="5">
                  <c:v>2.6446594574084603E-2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81-4ED1-A955-AA85084CACEF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GoodNet_poisson_0.1_4096LP!$R$12:$R$17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81-4ED1-A955-AA85084CA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5.000000000000001E-2"/>
          <c:min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'GoodNet_cstm_Bimodal_1024LP (2)'!$I$12:$I$18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'GoodNet_cstm_Bimodal_1024LP (2)'!$L$12:$L$18</c:f>
              <c:numCache>
                <c:formatCode>0.00%</c:formatCode>
                <c:ptCount val="7"/>
                <c:pt idx="0">
                  <c:v>6.2684769148278363E-2</c:v>
                </c:pt>
                <c:pt idx="1">
                  <c:v>5.8168498168498006E-2</c:v>
                </c:pt>
                <c:pt idx="2">
                  <c:v>5.5800000000000072E-2</c:v>
                </c:pt>
                <c:pt idx="3">
                  <c:v>4.2300000000000004E-2</c:v>
                </c:pt>
                <c:pt idx="4">
                  <c:v>3.8599999999999968E-2</c:v>
                </c:pt>
                <c:pt idx="5">
                  <c:v>3.5199999999999898E-2</c:v>
                </c:pt>
                <c:pt idx="6">
                  <c:v>2.50999999999999E-2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BD-4EA9-8C0A-E3B850DDEB68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'GoodNet_cstm_Bimodal_1024LP (2)'!$I$12:$I$18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'GoodNet_cstm_Bimodal_1024LP (2)'!$N$12:$N$18</c:f>
              <c:numCache>
                <c:formatCode>0.00%</c:formatCode>
                <c:ptCount val="7"/>
                <c:pt idx="0">
                  <c:v>5.8608913838664733E-2</c:v>
                </c:pt>
                <c:pt idx="1">
                  <c:v>4.7792581538173673E-2</c:v>
                </c:pt>
                <c:pt idx="2">
                  <c:v>4.5400000000000107E-2</c:v>
                </c:pt>
                <c:pt idx="3">
                  <c:v>4.1400000000000103E-2</c:v>
                </c:pt>
                <c:pt idx="4">
                  <c:v>3.7099999999999911E-2</c:v>
                </c:pt>
                <c:pt idx="5">
                  <c:v>3.1300000000000106E-2</c:v>
                </c:pt>
                <c:pt idx="6">
                  <c:v>2.1200000000000108E-2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BD-4EA9-8C0A-E3B850DDEB68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'GoodNet_cstm_Bimodal_1024LP (2)'!$I$12:$I$18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'GoodNet_cstm_Bimodal_1024LP (2)'!$P$12:$P$18</c:f>
              <c:numCache>
                <c:formatCode>0.00%</c:formatCode>
                <c:ptCount val="7"/>
                <c:pt idx="0">
                  <c:v>6.4439410483078552E-2</c:v>
                </c:pt>
                <c:pt idx="1">
                  <c:v>5.9390037332559542E-2</c:v>
                </c:pt>
                <c:pt idx="2">
                  <c:v>4.7199999999999909E-2</c:v>
                </c:pt>
                <c:pt idx="3">
                  <c:v>4.0200000000000014E-2</c:v>
                </c:pt>
                <c:pt idx="4">
                  <c:v>3.9500000000000091E-2</c:v>
                </c:pt>
                <c:pt idx="5">
                  <c:v>3.7500000000000089E-2</c:v>
                </c:pt>
                <c:pt idx="6">
                  <c:v>2.9099999999999904E-2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BD-4EA9-8C0A-E3B850DDEB68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'GoodNet_cstm_Bimodal_1024LP (2)'!$R$12:$R$18</c:f>
              <c:numCache>
                <c:formatCode>0.00%</c:formatCode>
                <c:ptCount val="7"/>
                <c:pt idx="0">
                  <c:v>6.8400000000000016E-2</c:v>
                </c:pt>
                <c:pt idx="1">
                  <c:v>6.8705673758865382E-2</c:v>
                </c:pt>
                <c:pt idx="2">
                  <c:v>5.2999999999999936E-2</c:v>
                </c:pt>
                <c:pt idx="3">
                  <c:v>4.0399999999999991E-2</c:v>
                </c:pt>
                <c:pt idx="4">
                  <c:v>3.0799999999999939E-2</c:v>
                </c:pt>
                <c:pt idx="5">
                  <c:v>2.4199999999999999E-2</c:v>
                </c:pt>
                <c:pt idx="6">
                  <c:v>1.8799999999999928E-2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BD-4EA9-8C0A-E3B850DDE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GoodNet_cstm_Bimodal_1024LP!$L$12:$L$18</c:f>
              <c:numCache>
                <c:formatCode>0.00%</c:formatCode>
                <c:ptCount val="7"/>
                <c:pt idx="0">
                  <c:v>0.1444764042082296</c:v>
                </c:pt>
                <c:pt idx="1">
                  <c:v>0.13717811795419488</c:v>
                </c:pt>
                <c:pt idx="2">
                  <c:v>0.12670000000000003</c:v>
                </c:pt>
                <c:pt idx="3">
                  <c:v>0.11870000000000003</c:v>
                </c:pt>
                <c:pt idx="4">
                  <c:v>0.10840000000000005</c:v>
                </c:pt>
                <c:pt idx="5">
                  <c:v>8.8100000000000067E-2</c:v>
                </c:pt>
                <c:pt idx="6">
                  <c:v>7.2500000000000009E-2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B-4C72-A366-727BE78F1DC7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GoodNet_cstm_Bimodal_1024LP!$N$12:$N$18</c:f>
              <c:numCache>
                <c:formatCode>0.00%</c:formatCode>
                <c:ptCount val="7"/>
                <c:pt idx="0">
                  <c:v>0.14495188920159707</c:v>
                </c:pt>
                <c:pt idx="1">
                  <c:v>0.13311088601561116</c:v>
                </c:pt>
                <c:pt idx="2">
                  <c:v>0.11949999999999994</c:v>
                </c:pt>
                <c:pt idx="3">
                  <c:v>0.10939999999999994</c:v>
                </c:pt>
                <c:pt idx="4">
                  <c:v>0.10379999999999989</c:v>
                </c:pt>
                <c:pt idx="5">
                  <c:v>9.5199999999999951E-2</c:v>
                </c:pt>
                <c:pt idx="6">
                  <c:v>5.479999999999996E-2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3B-4C72-A366-727BE78F1DC7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GoodNet_cstm_Bimodal_1024LP!$P$12:$P$18</c:f>
              <c:numCache>
                <c:formatCode>0.00%</c:formatCode>
                <c:ptCount val="7"/>
                <c:pt idx="0">
                  <c:v>0.14491021726495013</c:v>
                </c:pt>
                <c:pt idx="1">
                  <c:v>0.13403901046622257</c:v>
                </c:pt>
                <c:pt idx="2">
                  <c:v>0.11559999999999993</c:v>
                </c:pt>
                <c:pt idx="3">
                  <c:v>9.8600000000000021E-2</c:v>
                </c:pt>
                <c:pt idx="4">
                  <c:v>9.4000000000000083E-2</c:v>
                </c:pt>
                <c:pt idx="5">
                  <c:v>8.0899999999999972E-2</c:v>
                </c:pt>
                <c:pt idx="6">
                  <c:v>5.5800000000000072E-2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3B-4C72-A366-727BE78F1DC7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GoodNet_cstm_Bimodal_1024LP!$R$12:$R$18</c:f>
              <c:numCache>
                <c:formatCode>0.00%</c:formatCode>
                <c:ptCount val="7"/>
                <c:pt idx="0">
                  <c:v>0.14910000000000001</c:v>
                </c:pt>
                <c:pt idx="1">
                  <c:v>0.13859134701693487</c:v>
                </c:pt>
                <c:pt idx="2">
                  <c:v>0.10499999999999998</c:v>
                </c:pt>
                <c:pt idx="3">
                  <c:v>8.4600000000000009E-2</c:v>
                </c:pt>
                <c:pt idx="4">
                  <c:v>7.4400000000000022E-2</c:v>
                </c:pt>
                <c:pt idx="5">
                  <c:v>5.6300000000000017E-2</c:v>
                </c:pt>
                <c:pt idx="6">
                  <c:v>2.750000000000008E-2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3B-4C72-A366-727BE78F1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Claranet_Gravity_1024LP!$I$12:$I$17</c15:sqref>
                  </c15:fullRef>
                </c:ext>
              </c:extLst>
              <c:f>Claranet_Gravity_1024LP!$I$12:$I$17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Claranet_Gravity_1024LP!$L$12:$L$18</c15:sqref>
                  </c15:fullRef>
                </c:ext>
              </c:extLst>
              <c:f>Claranet_Gravity_1024LP!$L$12:$L$17</c:f>
              <c:numCache>
                <c:formatCode>0.00%</c:formatCode>
                <c:ptCount val="6"/>
                <c:pt idx="0">
                  <c:v>0.16379999999999995</c:v>
                </c:pt>
                <c:pt idx="1">
                  <c:v>0.14359999999999995</c:v>
                </c:pt>
                <c:pt idx="2">
                  <c:v>0.11620000000000008</c:v>
                </c:pt>
                <c:pt idx="3">
                  <c:v>8.8700000000000001E-2</c:v>
                </c:pt>
                <c:pt idx="4">
                  <c:v>6.9800000000000084E-2</c:v>
                </c:pt>
                <c:pt idx="5">
                  <c:v>6.1800000000000077E-2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BE-4535-8B0F-402130E523EB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Claranet_Gravity_1024LP!$I$12:$I$17</c15:sqref>
                  </c15:fullRef>
                </c:ext>
              </c:extLst>
              <c:f>Claranet_Gravity_1024LP!$I$12:$I$17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Claranet_Gravity_1024LP!$N$12:$N$18</c15:sqref>
                  </c15:fullRef>
                </c:ext>
              </c:extLst>
              <c:f>Claranet_Gravity_1024LP!$N$12:$N$17</c:f>
              <c:numCache>
                <c:formatCode>0.00%</c:formatCode>
                <c:ptCount val="6"/>
                <c:pt idx="0">
                  <c:v>0.16690000000000005</c:v>
                </c:pt>
                <c:pt idx="1">
                  <c:v>0.15680000000000005</c:v>
                </c:pt>
                <c:pt idx="2">
                  <c:v>0.12290000000000001</c:v>
                </c:pt>
                <c:pt idx="3">
                  <c:v>9.6100000000000074E-2</c:v>
                </c:pt>
                <c:pt idx="4">
                  <c:v>6.8100000000000049E-2</c:v>
                </c:pt>
                <c:pt idx="5">
                  <c:v>6.3099999999999934E-2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BE-4535-8B0F-402130E523EB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Claranet_Gravity_1024LP!$I$12:$I$17</c15:sqref>
                  </c15:fullRef>
                </c:ext>
              </c:extLst>
              <c:f>Claranet_Gravity_1024LP!$I$12:$I$17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Claranet_Gravity_1024LP!$P$12:$P$18</c15:sqref>
                  </c15:fullRef>
                </c:ext>
              </c:extLst>
              <c:f>Claranet_Gravity_1024LP!$P$12:$P$17</c:f>
              <c:numCache>
                <c:formatCode>0.00%</c:formatCode>
                <c:ptCount val="6"/>
                <c:pt idx="0">
                  <c:v>0.16559999999999997</c:v>
                </c:pt>
                <c:pt idx="1">
                  <c:v>0.15349999999999997</c:v>
                </c:pt>
                <c:pt idx="2">
                  <c:v>0.11440000000000006</c:v>
                </c:pt>
                <c:pt idx="3">
                  <c:v>8.9399999999999924E-2</c:v>
                </c:pt>
                <c:pt idx="4">
                  <c:v>6.6300000000000026E-2</c:v>
                </c:pt>
                <c:pt idx="5">
                  <c:v>6.0000000000000053E-2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BE-4535-8B0F-402130E523EB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Claranet_Gravity_1024LP!$I$12:$I$17</c15:sqref>
                  </c15:fullRef>
                </c:ext>
              </c:extLst>
              <c:f>Claranet_Gravity_1024LP!$I$12:$I$17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Claranet_Gravity_1024LP!$R$12:$R$18</c15:sqref>
                  </c15:fullRef>
                </c:ext>
              </c:extLst>
              <c:f>Claranet_Gravity_1024LP!$R$12:$R$17</c:f>
              <c:numCache>
                <c:formatCode>0.00%</c:formatCode>
                <c:ptCount val="6"/>
                <c:pt idx="0">
                  <c:v>0.15890000000000004</c:v>
                </c:pt>
                <c:pt idx="1">
                  <c:v>0.14379999999999993</c:v>
                </c:pt>
                <c:pt idx="2">
                  <c:v>0.11420000000000008</c:v>
                </c:pt>
                <c:pt idx="3">
                  <c:v>8.4400000000000031E-2</c:v>
                </c:pt>
                <c:pt idx="4">
                  <c:v>6.1800000000000077E-2</c:v>
                </c:pt>
                <c:pt idx="5">
                  <c:v>4.9299999999999899E-2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BE-4535-8B0F-402130E52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Test_0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Claranet_cstm_bimodal1024LP!$L$12:$L$17</c:f>
              <c:numCache>
                <c:formatCode>0.00%</c:formatCode>
                <c:ptCount val="6"/>
                <c:pt idx="0">
                  <c:v>0.12660000000000005</c:v>
                </c:pt>
                <c:pt idx="1">
                  <c:v>0.11319999999999997</c:v>
                </c:pt>
                <c:pt idx="2">
                  <c:v>9.1399999999999926E-2</c:v>
                </c:pt>
                <c:pt idx="3">
                  <c:v>7.8300000000000036E-2</c:v>
                </c:pt>
                <c:pt idx="4">
                  <c:v>6.9900000000000073E-2</c:v>
                </c:pt>
                <c:pt idx="5">
                  <c:v>5.7600000000000096E-2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86-4FB1-A2D6-BD5F784F1FC9}"/>
            </c:ext>
          </c:extLst>
        </c:ser>
        <c:ser>
          <c:idx val="1"/>
          <c:order val="1"/>
          <c:tx>
            <c:v>Test_1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Claranet_cstm_bimodal1024LP!$N$12:$N$17</c:f>
              <c:numCache>
                <c:formatCode>0.00%</c:formatCode>
                <c:ptCount val="6"/>
                <c:pt idx="0">
                  <c:v>0.14329999999999998</c:v>
                </c:pt>
                <c:pt idx="1">
                  <c:v>0.13640000000000008</c:v>
                </c:pt>
                <c:pt idx="2">
                  <c:v>0.12509999999999999</c:v>
                </c:pt>
                <c:pt idx="3">
                  <c:v>9.5499999999999918E-2</c:v>
                </c:pt>
                <c:pt idx="4">
                  <c:v>7.2500000000000009E-2</c:v>
                </c:pt>
                <c:pt idx="5">
                  <c:v>5.9600000000000097E-2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C86-4FB1-A2D6-BD5F784F1FC9}"/>
            </c:ext>
          </c:extLst>
        </c:ser>
        <c:ser>
          <c:idx val="2"/>
          <c:order val="2"/>
          <c:tx>
            <c:v>Test_2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Claranet_cstm_bimodal1024LP!$P$12:$P$17</c:f>
              <c:numCache>
                <c:formatCode>0.00%</c:formatCode>
                <c:ptCount val="6"/>
                <c:pt idx="0">
                  <c:v>0.12719999999999998</c:v>
                </c:pt>
                <c:pt idx="1">
                  <c:v>0.11650000000000005</c:v>
                </c:pt>
                <c:pt idx="2">
                  <c:v>9.2799999999999994E-2</c:v>
                </c:pt>
                <c:pt idx="3">
                  <c:v>8.3900000000000086E-2</c:v>
                </c:pt>
                <c:pt idx="4">
                  <c:v>6.5399999999999903E-2</c:v>
                </c:pt>
                <c:pt idx="5">
                  <c:v>4.8399999999999999E-2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C86-4FB1-A2D6-BD5F784F1FC9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Claranet_cstm_bimodal1024LP!$R$12:$R$17</c:f>
              <c:numCache>
                <c:formatCode>0.00%</c:formatCode>
                <c:ptCount val="6"/>
                <c:pt idx="0">
                  <c:v>0.1177999999999999</c:v>
                </c:pt>
                <c:pt idx="1">
                  <c:v>0.10299999999999998</c:v>
                </c:pt>
                <c:pt idx="2">
                  <c:v>7.0100000000000051E-2</c:v>
                </c:pt>
                <c:pt idx="3">
                  <c:v>5.7900000000000063E-2</c:v>
                </c:pt>
                <c:pt idx="4">
                  <c:v>4.7199999999999909E-2</c:v>
                </c:pt>
                <c:pt idx="5">
                  <c:v>3.8499999999999979E-2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C86-4FB1-A2D6-BD5F784F1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'T-lex_Gravity_1024LP'!$I$12:$I$18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'T-lex_Gravity_1024LP'!$L$12:$L$18</c:f>
              <c:numCache>
                <c:formatCode>0.00%</c:formatCode>
                <c:ptCount val="7"/>
                <c:pt idx="0">
                  <c:v>0.20239999999999991</c:v>
                </c:pt>
                <c:pt idx="1">
                  <c:v>0.1584000000000001</c:v>
                </c:pt>
                <c:pt idx="2">
                  <c:v>0.1281000000000001</c:v>
                </c:pt>
                <c:pt idx="3">
                  <c:v>6.2799999999999967E-2</c:v>
                </c:pt>
                <c:pt idx="4">
                  <c:v>2.4299999999999988E-2</c:v>
                </c:pt>
                <c:pt idx="5">
                  <c:v>4.9999999999994493E-4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AD-4BE2-878A-34CC28EB11F9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'T-lex_Gravity_1024LP'!$I$12:$I$18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'T-lex_Gravity_1024LP'!$N$12:$N$18</c:f>
              <c:numCache>
                <c:formatCode>0.00%</c:formatCode>
                <c:ptCount val="7"/>
                <c:pt idx="0">
                  <c:v>0.19609999999999994</c:v>
                </c:pt>
                <c:pt idx="1">
                  <c:v>0.16280000000000006</c:v>
                </c:pt>
                <c:pt idx="2">
                  <c:v>9.7099999999999964E-2</c:v>
                </c:pt>
                <c:pt idx="3">
                  <c:v>5.5099999999999927E-2</c:v>
                </c:pt>
                <c:pt idx="4">
                  <c:v>3.2200000000000006E-2</c:v>
                </c:pt>
                <c:pt idx="5">
                  <c:v>6.9999999999998952E-3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AD-4BE2-878A-34CC28EB11F9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'T-lex_Gravity_1024LP'!$I$12:$I$18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'T-lex_Gravity_1024LP'!$P$12:$P$18</c:f>
              <c:numCache>
                <c:formatCode>0.00%</c:formatCode>
                <c:ptCount val="7"/>
                <c:pt idx="0">
                  <c:v>0.19460000000000011</c:v>
                </c:pt>
                <c:pt idx="1">
                  <c:v>0.14129999999999998</c:v>
                </c:pt>
                <c:pt idx="2">
                  <c:v>9.2799999999999994E-2</c:v>
                </c:pt>
                <c:pt idx="3">
                  <c:v>5.909999999999993E-2</c:v>
                </c:pt>
                <c:pt idx="4">
                  <c:v>2.750000000000008E-2</c:v>
                </c:pt>
                <c:pt idx="5">
                  <c:v>9.9000000000000199E-3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AD-4BE2-878A-34CC28EB11F9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'T-lex_Gravity_1024LP'!$R$12:$R$18</c:f>
              <c:numCache>
                <c:formatCode>0.00%</c:formatCode>
                <c:ptCount val="7"/>
                <c:pt idx="0">
                  <c:v>0.20229999999999992</c:v>
                </c:pt>
                <c:pt idx="1">
                  <c:v>0.16549999999999998</c:v>
                </c:pt>
                <c:pt idx="2">
                  <c:v>9.7900000000000098E-2</c:v>
                </c:pt>
                <c:pt idx="3">
                  <c:v>5.3099999999999925E-2</c:v>
                </c:pt>
                <c:pt idx="4">
                  <c:v>1.8199999999999994E-2</c:v>
                </c:pt>
                <c:pt idx="5">
                  <c:v>1.8000000000000238E-3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AD-4BE2-878A-34CC28EB1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GEANT_gravity_2048LP!$L$12:$L$17</c:f>
              <c:numCache>
                <c:formatCode>0.00%</c:formatCode>
                <c:ptCount val="6"/>
                <c:pt idx="0">
                  <c:v>0.58017732370383412</c:v>
                </c:pt>
                <c:pt idx="1">
                  <c:v>0.13727907932593508</c:v>
                </c:pt>
                <c:pt idx="2">
                  <c:v>0.12612295226351944</c:v>
                </c:pt>
                <c:pt idx="3">
                  <c:v>0.10428042980447416</c:v>
                </c:pt>
                <c:pt idx="4">
                  <c:v>9.9994128354177647E-2</c:v>
                </c:pt>
                <c:pt idx="5">
                  <c:v>9.6764723151899323E-2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1A-4811-9380-3668A4859FB0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GEANT_gravity_2048LP!$N$12:$N$17</c:f>
              <c:numCache>
                <c:formatCode>0.00%</c:formatCode>
                <c:ptCount val="6"/>
                <c:pt idx="0">
                  <c:v>0.59427904261529463</c:v>
                </c:pt>
                <c:pt idx="1">
                  <c:v>0.13712784588441318</c:v>
                </c:pt>
                <c:pt idx="2">
                  <c:v>0.1239929947460594</c:v>
                </c:pt>
                <c:pt idx="3">
                  <c:v>0.10630472854640982</c:v>
                </c:pt>
                <c:pt idx="4">
                  <c:v>9.7840046701692884E-2</c:v>
                </c:pt>
                <c:pt idx="5">
                  <c:v>9.4045534150613008E-2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1A-4811-9380-3668A4859FB0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GEANT_gravity_2048LP!$P$12:$P$17</c:f>
              <c:numCache>
                <c:formatCode>0.00%</c:formatCode>
                <c:ptCount val="6"/>
                <c:pt idx="0">
                  <c:v>0.56343625139687337</c:v>
                </c:pt>
                <c:pt idx="1">
                  <c:v>0.14190462214431743</c:v>
                </c:pt>
                <c:pt idx="2">
                  <c:v>0.11693278595163381</c:v>
                </c:pt>
                <c:pt idx="3">
                  <c:v>0.10550201586343344</c:v>
                </c:pt>
                <c:pt idx="4">
                  <c:v>9.8057360472656896E-2</c:v>
                </c:pt>
                <c:pt idx="5">
                  <c:v>9.3367813769805519E-2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1A-4811-9380-3668A4859FB0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GEANT_gravity_2048LP!$R$12:$R$17</c:f>
              <c:numCache>
                <c:formatCode>0.00%</c:formatCode>
                <c:ptCount val="6"/>
                <c:pt idx="0">
                  <c:v>0.55122430122430122</c:v>
                </c:pt>
                <c:pt idx="1">
                  <c:v>0.13178563178563185</c:v>
                </c:pt>
                <c:pt idx="2">
                  <c:v>0.10533610533610527</c:v>
                </c:pt>
                <c:pt idx="3">
                  <c:v>8.3737583737583776E-2</c:v>
                </c:pt>
                <c:pt idx="4">
                  <c:v>7.057057057057059E-2</c:v>
                </c:pt>
                <c:pt idx="5">
                  <c:v>6.8607068607068555E-2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1A-4811-9380-3668A4859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GEANT_gravity_1024LP!$L$12:$L$17</c:f>
              <c:numCache>
                <c:formatCode>0.00%</c:formatCode>
                <c:ptCount val="6"/>
                <c:pt idx="0">
                  <c:v>0.58017732370383412</c:v>
                </c:pt>
                <c:pt idx="1">
                  <c:v>0.13727907932593508</c:v>
                </c:pt>
                <c:pt idx="2">
                  <c:v>0.12500733955727772</c:v>
                </c:pt>
                <c:pt idx="3">
                  <c:v>0.11226586812283479</c:v>
                </c:pt>
                <c:pt idx="4">
                  <c:v>0.11167870354060239</c:v>
                </c:pt>
                <c:pt idx="5">
                  <c:v>0.1152016910339968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B0-40D1-9F09-D72C157A2793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GEANT_gravity_1024LP!$N$12:$N$17</c:f>
              <c:numCache>
                <c:formatCode>0.00%</c:formatCode>
                <c:ptCount val="6"/>
                <c:pt idx="0">
                  <c:v>0.59427904261529463</c:v>
                </c:pt>
                <c:pt idx="1">
                  <c:v>0.13712784588441318</c:v>
                </c:pt>
                <c:pt idx="2">
                  <c:v>0.12481027437244596</c:v>
                </c:pt>
                <c:pt idx="3">
                  <c:v>0.10554582603619367</c:v>
                </c:pt>
                <c:pt idx="4">
                  <c:v>0.10858143607705784</c:v>
                </c:pt>
                <c:pt idx="5">
                  <c:v>0.11348511383537652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B0-40D1-9F09-D72C157A2793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GEANT_gravity_1024LP!$P$12:$P$17</c:f>
              <c:numCache>
                <c:formatCode>0.00%</c:formatCode>
                <c:ptCount val="6"/>
                <c:pt idx="0">
                  <c:v>0.56343625139687337</c:v>
                </c:pt>
                <c:pt idx="1">
                  <c:v>0.14190462214431743</c:v>
                </c:pt>
                <c:pt idx="2">
                  <c:v>0.12214990665855585</c:v>
                </c:pt>
                <c:pt idx="3">
                  <c:v>0.11329838725692398</c:v>
                </c:pt>
                <c:pt idx="4">
                  <c:v>0.10890193722300068</c:v>
                </c:pt>
                <c:pt idx="5">
                  <c:v>0.11241909725013932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B0-40D1-9F09-D72C157A2793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GEANT_gravity_1024LP!$R$12:$R$17</c:f>
              <c:numCache>
                <c:formatCode>0.00%</c:formatCode>
                <c:ptCount val="6"/>
                <c:pt idx="0">
                  <c:v>0.56935031549427451</c:v>
                </c:pt>
                <c:pt idx="1">
                  <c:v>0.14086235101659272</c:v>
                </c:pt>
                <c:pt idx="2">
                  <c:v>0.11661603178312685</c:v>
                </c:pt>
                <c:pt idx="3">
                  <c:v>9.6284178546389487E-2</c:v>
                </c:pt>
                <c:pt idx="4">
                  <c:v>8.8688946015424097E-2</c:v>
                </c:pt>
                <c:pt idx="5">
                  <c:v>8.5592428137415411E-2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5F-4B49-B850-F5FF41124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ScaleFree30Nodes_gravity_1024LP!$L$12:$L$17</c:f>
              <c:numCache>
                <c:formatCode>0.00%</c:formatCode>
                <c:ptCount val="6"/>
                <c:pt idx="0">
                  <c:v>0.24610924626182484</c:v>
                </c:pt>
                <c:pt idx="1">
                  <c:v>0.15372291730241083</c:v>
                </c:pt>
                <c:pt idx="2">
                  <c:v>0.14540738480317361</c:v>
                </c:pt>
                <c:pt idx="3">
                  <c:v>0.12488556606652423</c:v>
                </c:pt>
                <c:pt idx="4">
                  <c:v>0.10329569728410126</c:v>
                </c:pt>
                <c:pt idx="5">
                  <c:v>9.8565761367104043E-2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3-495C-BB5C-7CE55F9239A9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ScaleFree30Nodes_gravity_1024LP!$N$12:$N$17</c:f>
              <c:numCache>
                <c:formatCode>0.00%</c:formatCode>
                <c:ptCount val="6"/>
                <c:pt idx="0">
                  <c:v>0.23359220344144993</c:v>
                </c:pt>
                <c:pt idx="1">
                  <c:v>0.15676869194457144</c:v>
                </c:pt>
                <c:pt idx="2">
                  <c:v>0.14154103852596323</c:v>
                </c:pt>
                <c:pt idx="3">
                  <c:v>0.12182122734886569</c:v>
                </c:pt>
                <c:pt idx="4">
                  <c:v>0.10385259631490795</c:v>
                </c:pt>
                <c:pt idx="5">
                  <c:v>8.9005634231764885E-2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3-495C-BB5C-7CE55F9239A9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ScaleFree30Nodes_gravity_1024LP!$P$12:$P$17</c:f>
              <c:numCache>
                <c:formatCode>0.00%</c:formatCode>
                <c:ptCount val="6"/>
                <c:pt idx="0">
                  <c:v>0.2425651974988563</c:v>
                </c:pt>
                <c:pt idx="1">
                  <c:v>0.15197498856184244</c:v>
                </c:pt>
                <c:pt idx="2">
                  <c:v>0.14534085709928335</c:v>
                </c:pt>
                <c:pt idx="3">
                  <c:v>0.12490468201921634</c:v>
                </c:pt>
                <c:pt idx="4">
                  <c:v>0.10942504193991165</c:v>
                </c:pt>
                <c:pt idx="5">
                  <c:v>8.8150068628946254E-2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63-495C-BB5C-7CE55F9239A9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ScaleFree30Nodes_gravity_1024LP!$R$12:$R$17</c:f>
              <c:numCache>
                <c:formatCode>0.00%</c:formatCode>
                <c:ptCount val="6"/>
                <c:pt idx="0">
                  <c:v>0.23746323806651071</c:v>
                </c:pt>
                <c:pt idx="1">
                  <c:v>0.13852650629665941</c:v>
                </c:pt>
                <c:pt idx="2">
                  <c:v>0.12864791493854155</c:v>
                </c:pt>
                <c:pt idx="3">
                  <c:v>0.10496945931679358</c:v>
                </c:pt>
                <c:pt idx="4">
                  <c:v>8.6569640298620021E-2</c:v>
                </c:pt>
                <c:pt idx="5">
                  <c:v>6.2740366488198474E-2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87-45FE-A36E-EA3385DC1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800000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ScaleFree30Nodes_bimodal!$L$12:$L$17</c:f>
              <c:numCache>
                <c:formatCode>0.00%</c:formatCode>
                <c:ptCount val="6"/>
                <c:pt idx="0">
                  <c:v>2.1435203654273094E-2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21-4E43-9972-943FDAE59AD8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ScaleFree30Nodes_bimodal!$N$12:$N$17</c:f>
              <c:numCache>
                <c:formatCode>0.00%</c:formatCode>
                <c:ptCount val="6"/>
                <c:pt idx="0">
                  <c:v>1.9253283645137342E-2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21-4E43-9972-943FDAE59AD8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ScaleFree30Nodes_bimodal!$P$12:$P$17</c:f>
              <c:numCache>
                <c:formatCode>0.00%</c:formatCode>
                <c:ptCount val="6"/>
                <c:pt idx="0">
                  <c:v>1.9227158827851865E-2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21-4E43-9972-943FDAE59AD8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ScaleFree30Nodes_bimodal!$R$12:$R$17</c:f>
              <c:numCache>
                <c:formatCode>0.00%</c:formatCode>
                <c:ptCount val="6"/>
                <c:pt idx="0">
                  <c:v>1.9975943535858409E-2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21-4E43-9972-943FDAE59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800000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ScaleFree30Nodes_cstm_bimodal!$L$12:$L$17</c:f>
              <c:numCache>
                <c:formatCode>0.00%</c:formatCode>
                <c:ptCount val="6"/>
                <c:pt idx="0">
                  <c:v>3.5583053177941748E-2</c:v>
                </c:pt>
                <c:pt idx="1">
                  <c:v>2.9777018604865813E-2</c:v>
                </c:pt>
                <c:pt idx="2">
                  <c:v>3.0792668851853611E-2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94-4597-A5DA-B69357E488B2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ScaleFree30Nodes_cstm_bimodal!$N$12:$N$17</c:f>
              <c:numCache>
                <c:formatCode>0.00%</c:formatCode>
                <c:ptCount val="6"/>
                <c:pt idx="0">
                  <c:v>3.2366488702717966E-2</c:v>
                </c:pt>
                <c:pt idx="1">
                  <c:v>2.84455940806283E-2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94-4597-A5DA-B69357E488B2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ScaleFree30Nodes_cstm_bimodal!$P$12:$P$17</c:f>
              <c:numCache>
                <c:formatCode>0.00%</c:formatCode>
                <c:ptCount val="6"/>
                <c:pt idx="0">
                  <c:v>3.3951032127865322E-2</c:v>
                </c:pt>
                <c:pt idx="1">
                  <c:v>2.9261794294639376E-2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94-4597-A5DA-B69357E488B2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ScaleFree30Nodes_cstm_bimodal!$R$12:$R$17</c:f>
              <c:numCache>
                <c:formatCode>0.00%</c:formatCode>
                <c:ptCount val="6"/>
                <c:pt idx="0">
                  <c:v>3.4246139282004595E-2</c:v>
                </c:pt>
                <c:pt idx="1">
                  <c:v>3.1905574254230462E-2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94-4597-A5DA-B69357E48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ScaleFree30Nodes_poisson_0.2sp!$L$12:$L$16</c:f>
              <c:numCache>
                <c:formatCode>0.00%</c:formatCode>
                <c:ptCount val="5"/>
                <c:pt idx="0">
                  <c:v>2.6660896229919073E-2</c:v>
                </c:pt>
                <c:pt idx="1">
                  <c:v>2.3714706702242072E-2</c:v>
                </c:pt>
                <c:pt idx="2">
                  <c:v>2.2091911911114703E-2</c:v>
                </c:pt>
                <c:pt idx="3">
                  <c:v>2.3017800963721191E-2</c:v>
                </c:pt>
                <c:pt idx="4">
                  <c:v>2.3893911035004711E-2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34-4928-BD87-6A83DE4C2B64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ScaleFree30Nodes_poisson_0.2sp!$N$12:$N$16</c:f>
              <c:numCache>
                <c:formatCode>0.00%</c:formatCode>
                <c:ptCount val="5"/>
                <c:pt idx="0">
                  <c:v>2.5533776367706151E-2</c:v>
                </c:pt>
                <c:pt idx="1">
                  <c:v>2.2414564990299812E-2</c:v>
                </c:pt>
                <c:pt idx="2">
                  <c:v>2.0564094911207143E-2</c:v>
                </c:pt>
                <c:pt idx="3">
                  <c:v>2.1151071979306435E-2</c:v>
                </c:pt>
                <c:pt idx="4">
                  <c:v>2.2533950156693017E-2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34-4928-BD87-6A83DE4C2B64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ScaleFree30Nodes_poisson_0.2sp!$P$12:$P$16</c:f>
              <c:numCache>
                <c:formatCode>0.00%</c:formatCode>
                <c:ptCount val="5"/>
                <c:pt idx="0">
                  <c:v>2.5837079667445417E-2</c:v>
                </c:pt>
                <c:pt idx="1">
                  <c:v>2.286350487589095E-2</c:v>
                </c:pt>
                <c:pt idx="2">
                  <c:v>2.2933089455948075E-2</c:v>
                </c:pt>
                <c:pt idx="3">
                  <c:v>2.414584927979968E-2</c:v>
                </c:pt>
                <c:pt idx="4">
                  <c:v>2.2694513752895329E-2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34-4928-BD87-6A83DE4C2B64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ScaleFree30Nodes_poisson_0.2sp!$R$12:$R$16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34-4928-BD87-6A83DE4C2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ScaleFree30Nodes_poisson_0.1sp!$L$12:$L$16</c:f>
              <c:numCache>
                <c:formatCode>0.00%</c:formatCode>
                <c:ptCount val="5"/>
                <c:pt idx="0">
                  <c:v>3.7652237417001411E-2</c:v>
                </c:pt>
                <c:pt idx="1">
                  <c:v>3.5580350224701629E-2</c:v>
                </c:pt>
                <c:pt idx="2">
                  <c:v>3.2666976600030928E-2</c:v>
                </c:pt>
                <c:pt idx="3">
                  <c:v>3.2388036572136958E-2</c:v>
                </c:pt>
                <c:pt idx="4">
                  <c:v>3.3565783356578338E-2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BD-4A68-99FB-E3AEADDA5242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ScaleFree30Nodes_poisson_0.1sp!$N$12:$N$16</c:f>
              <c:numCache>
                <c:formatCode>0.00%</c:formatCode>
                <c:ptCount val="5"/>
                <c:pt idx="0">
                  <c:v>3.6014440889186039E-2</c:v>
                </c:pt>
                <c:pt idx="1">
                  <c:v>3.3061047680930766E-2</c:v>
                </c:pt>
                <c:pt idx="2">
                  <c:v>2.9874067885763855E-2</c:v>
                </c:pt>
                <c:pt idx="3">
                  <c:v>3.1034376063615809E-2</c:v>
                </c:pt>
                <c:pt idx="4">
                  <c:v>3.2024505708716289E-2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BD-4A68-99FB-E3AEADDA5242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ScaleFree30Nodes_poisson_0.1sp!$P$12:$P$16</c:f>
              <c:numCache>
                <c:formatCode>0.00%</c:formatCode>
                <c:ptCount val="5"/>
                <c:pt idx="0">
                  <c:v>3.3119869637092458E-2</c:v>
                </c:pt>
                <c:pt idx="1">
                  <c:v>3.161336088579092E-2</c:v>
                </c:pt>
                <c:pt idx="2">
                  <c:v>3.0796039848255852E-2</c:v>
                </c:pt>
                <c:pt idx="3">
                  <c:v>2.9593190019430615E-2</c:v>
                </c:pt>
                <c:pt idx="4">
                  <c:v>3.2646578046448438E-2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BD-4A68-99FB-E3AEADDA5242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ScaleFree30Nodes_poisson_0.1sp!$R$12:$R$16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BD-4A68-99FB-E3AEADDA5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GoodNet_Gravity_1024LP!$L$12:$L$18</c:f>
              <c:numCache>
                <c:formatCode>0.00%</c:formatCode>
                <c:ptCount val="7"/>
                <c:pt idx="0">
                  <c:v>0.17959999999999998</c:v>
                </c:pt>
                <c:pt idx="1">
                  <c:v>0.12840000000000007</c:v>
                </c:pt>
                <c:pt idx="2">
                  <c:v>0.11470000000000002</c:v>
                </c:pt>
                <c:pt idx="3">
                  <c:v>0.10519999999999996</c:v>
                </c:pt>
                <c:pt idx="4">
                  <c:v>9.9499999999999922E-2</c:v>
                </c:pt>
                <c:pt idx="5">
                  <c:v>8.4200000000000053E-2</c:v>
                </c:pt>
                <c:pt idx="6">
                  <c:v>6.7099999999999937E-2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FA-49B4-870A-31AE7D10FBC1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GoodNet_Gravity_1024LP!$N$12:$N$18</c:f>
              <c:numCache>
                <c:formatCode>0.00%</c:formatCode>
                <c:ptCount val="7"/>
                <c:pt idx="0">
                  <c:v>0.1754</c:v>
                </c:pt>
                <c:pt idx="1">
                  <c:v>0.12890000000000001</c:v>
                </c:pt>
                <c:pt idx="2">
                  <c:v>0.11719999999999997</c:v>
                </c:pt>
                <c:pt idx="3">
                  <c:v>0.1028</c:v>
                </c:pt>
                <c:pt idx="4">
                  <c:v>9.3299999999999939E-2</c:v>
                </c:pt>
                <c:pt idx="5">
                  <c:v>8.3499999999999908E-2</c:v>
                </c:pt>
                <c:pt idx="6">
                  <c:v>7.1299999999999919E-2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FA-49B4-870A-31AE7D10FBC1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GoodNet_Gravity_1024LP!$P$12:$P$18</c:f>
              <c:numCache>
                <c:formatCode>0.00%</c:formatCode>
                <c:ptCount val="7"/>
                <c:pt idx="0">
                  <c:v>0.18300000000000005</c:v>
                </c:pt>
                <c:pt idx="1">
                  <c:v>0.12490000000000001</c:v>
                </c:pt>
                <c:pt idx="2">
                  <c:v>0.11319999999999997</c:v>
                </c:pt>
                <c:pt idx="3">
                  <c:v>0.10470000000000002</c:v>
                </c:pt>
                <c:pt idx="4">
                  <c:v>9.5099999999999962E-2</c:v>
                </c:pt>
                <c:pt idx="5">
                  <c:v>8.2200000000000051E-2</c:v>
                </c:pt>
                <c:pt idx="6">
                  <c:v>7.3199999999999932E-2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FA-49B4-870A-31AE7D10FBC1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GoodNet_Gravity_1024LP!$R$12:$R$18</c:f>
              <c:numCache>
                <c:formatCode>0.00%</c:formatCode>
                <c:ptCount val="7"/>
                <c:pt idx="0">
                  <c:v>0.18870000000000009</c:v>
                </c:pt>
                <c:pt idx="1">
                  <c:v>0.125</c:v>
                </c:pt>
                <c:pt idx="2">
                  <c:v>0.10850000000000004</c:v>
                </c:pt>
                <c:pt idx="3">
                  <c:v>9.1199999999999948E-2</c:v>
                </c:pt>
                <c:pt idx="4">
                  <c:v>8.3099999999999952E-2</c:v>
                </c:pt>
                <c:pt idx="5">
                  <c:v>5.8599999999999985E-2</c:v>
                </c:pt>
                <c:pt idx="6">
                  <c:v>4.1900000000000048E-2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D6-4298-B716-F676F0C5B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image" Target="../media/image4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image" Target="../media/image4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image" Target="../media/image4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image" Target="../media/image5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image" Target="../media/image5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167639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A2AEE2-9FB7-445C-852A-2E579E6EF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707889" cy="4472939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BF7524-1A38-4E98-A8A1-459A9DCD4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105790</xdr:colOff>
      <xdr:row>2</xdr:row>
      <xdr:rowOff>123825</xdr:rowOff>
    </xdr:from>
    <xdr:to>
      <xdr:col>7</xdr:col>
      <xdr:colOff>272160</xdr:colOff>
      <xdr:row>20</xdr:row>
      <xdr:rowOff>167640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F9C4F04-16CD-4D01-9FBD-3C6F24023A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90" y="504825"/>
          <a:ext cx="5709920" cy="428244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DACBEF-6162-49BA-A2E7-A778AE58F1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633720" cy="452056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19</xdr:row>
      <xdr:rowOff>66676</xdr:rowOff>
    </xdr:from>
    <xdr:to>
      <xdr:col>15</xdr:col>
      <xdr:colOff>200025</xdr:colOff>
      <xdr:row>50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FD5FD8-5E25-42BF-A5A7-B66D08A247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439112-BF4F-4F6A-886F-52EEF958DB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633720" cy="452056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19</xdr:row>
      <xdr:rowOff>66676</xdr:rowOff>
    </xdr:from>
    <xdr:to>
      <xdr:col>15</xdr:col>
      <xdr:colOff>200025</xdr:colOff>
      <xdr:row>50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A7F59A-9E1A-4B95-A8F4-C864C952DE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F5CCC2-DE20-4717-A0B5-3FF7FAD2A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633720" cy="452056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19</xdr:row>
      <xdr:rowOff>66676</xdr:rowOff>
    </xdr:from>
    <xdr:to>
      <xdr:col>15</xdr:col>
      <xdr:colOff>200025</xdr:colOff>
      <xdr:row>50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3613AC-1EFF-4CCE-A7F2-0E28BE8276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6438F8-876B-4B38-9AA4-4B64522BE4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633720" cy="452056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22C7BF-9A22-475F-AD61-D8D87432B5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91394E-DB34-48B6-8828-7996C88A0A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633720" cy="452056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F7DC26-06DF-45B9-8844-2FA35687F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238850</xdr:rowOff>
    </xdr:from>
    <xdr:to>
      <xdr:col>7</xdr:col>
      <xdr:colOff>271145</xdr:colOff>
      <xdr:row>20</xdr:row>
      <xdr:rowOff>166915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525611-CC1A-4C0A-BDB2-708EA4FFCA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775" y="619850"/>
          <a:ext cx="5624609" cy="4218456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493392-A0FE-4058-A940-062B7063C5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238850</xdr:rowOff>
    </xdr:from>
    <xdr:to>
      <xdr:col>7</xdr:col>
      <xdr:colOff>271145</xdr:colOff>
      <xdr:row>20</xdr:row>
      <xdr:rowOff>166915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BCC02B-4F82-49B0-9FE0-128A9DEF56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775" y="619850"/>
          <a:ext cx="5633720" cy="421431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E00FE0-BA42-46D2-B5E6-604F1030D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237445</xdr:rowOff>
    </xdr:from>
    <xdr:to>
      <xdr:col>7</xdr:col>
      <xdr:colOff>271145</xdr:colOff>
      <xdr:row>20</xdr:row>
      <xdr:rowOff>168320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F3EB9C-DDB4-4667-95D4-70280CFABB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775" y="618445"/>
          <a:ext cx="5622834" cy="421712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EE2ED6-B1E3-46DC-9B23-5D2D4F0331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142239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8DEB58-9DE2-45D9-8EA0-5ACFFB9AC7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631689" cy="4685664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C2DC9A-A009-49C9-8AF2-3EFD08A45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142239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EAD5D9-2E38-4D6E-ACD3-054CB07792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707889" cy="4282439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8CE98A-40ED-4938-97B4-915D05502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85725</xdr:rowOff>
    </xdr:from>
    <xdr:to>
      <xdr:col>7</xdr:col>
      <xdr:colOff>270129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D91FCD-3900-4D1F-8797-6CD77F090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466725"/>
          <a:ext cx="5707889" cy="4282440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949CCC-EAEE-4FF2-BD60-6AF93C2D3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85725</xdr:rowOff>
    </xdr:from>
    <xdr:to>
      <xdr:col>7</xdr:col>
      <xdr:colOff>270129</xdr:colOff>
      <xdr:row>21</xdr:row>
      <xdr:rowOff>138414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59B883-2393-4063-B7AD-356837618C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466725"/>
          <a:ext cx="5631689" cy="4520565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1AAE18-6E8B-4B1E-92C8-F84676F7C5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85725</xdr:rowOff>
    </xdr:from>
    <xdr:to>
      <xdr:col>7</xdr:col>
      <xdr:colOff>270129</xdr:colOff>
      <xdr:row>21</xdr:row>
      <xdr:rowOff>138414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32D133-0EAC-44AD-B181-1DECD45D91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466725"/>
          <a:ext cx="5631689" cy="4529439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AC1BA2-99F9-4CC9-987D-4ADAE3FA6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85725</xdr:rowOff>
    </xdr:from>
    <xdr:to>
      <xdr:col>7</xdr:col>
      <xdr:colOff>270129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EBD4A1-2366-4674-8D95-A3AE1C5C4B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466725"/>
          <a:ext cx="5631689" cy="4520565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22</xdr:row>
      <xdr:rowOff>0</xdr:rowOff>
    </xdr:from>
    <xdr:to>
      <xdr:col>13</xdr:col>
      <xdr:colOff>1290638</xdr:colOff>
      <xdr:row>43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E84B15-11AE-46A5-948B-55D05025C3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85725</xdr:rowOff>
    </xdr:from>
    <xdr:to>
      <xdr:col>7</xdr:col>
      <xdr:colOff>270129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20AE2D8-143E-4E08-82E2-F128532192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466725"/>
          <a:ext cx="5631689" cy="4520565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22</xdr:row>
      <xdr:rowOff>0</xdr:rowOff>
    </xdr:from>
    <xdr:to>
      <xdr:col>13</xdr:col>
      <xdr:colOff>1290638</xdr:colOff>
      <xdr:row>43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4F769A-12CD-4A80-9FD0-FE085952C6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8B1F3C-0FE9-44E0-8154-E849B110A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709920" cy="4282440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091A3E-8158-4CFD-B189-1F5EEB019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E9FF-6293-4A98-AAC0-CA1B55B1C195}">
  <dimension ref="A1:U18"/>
  <sheetViews>
    <sheetView zoomScale="70" zoomScaleNormal="70" workbookViewId="0">
      <selection activeCell="L13" sqref="L13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35.140625" customWidth="1"/>
    <col min="11" max="11" width="25.7109375" customWidth="1"/>
    <col min="12" max="12" width="15.140625" customWidth="1"/>
    <col min="13" max="13" width="22.140625" customWidth="1"/>
    <col min="14" max="14" width="18" customWidth="1"/>
    <col min="15" max="15" width="25.85546875" customWidth="1"/>
    <col min="16" max="16" width="18.42578125" customWidth="1"/>
    <col min="17" max="17" width="12.42578125" customWidth="1"/>
    <col min="18" max="18" width="19.85546875" customWidth="1"/>
    <col min="19" max="19" width="22" customWidth="1"/>
    <col min="20" max="20" width="17.140625" customWidth="1"/>
    <col min="21" max="21" width="35.710937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29" t="s">
        <v>4</v>
      </c>
      <c r="K1" s="30"/>
      <c r="L1" s="31"/>
      <c r="M1" s="29" t="s">
        <v>5</v>
      </c>
      <c r="N1" s="30"/>
      <c r="O1" s="31"/>
      <c r="P1" s="29" t="s">
        <v>5</v>
      </c>
      <c r="Q1" s="30"/>
      <c r="R1" s="31"/>
      <c r="S1" s="29" t="s">
        <v>5</v>
      </c>
      <c r="T1" s="31"/>
      <c r="U1" s="3" t="s">
        <v>7</v>
      </c>
    </row>
    <row r="2" spans="1:21" x14ac:dyDescent="0.25">
      <c r="A2">
        <v>42</v>
      </c>
      <c r="B2">
        <v>132</v>
      </c>
      <c r="C2" s="1" t="s">
        <v>34</v>
      </c>
      <c r="I2" s="3" t="s">
        <v>8</v>
      </c>
      <c r="J2" s="29" t="s">
        <v>6</v>
      </c>
      <c r="K2" s="30"/>
      <c r="L2" s="31"/>
      <c r="M2" s="29" t="s">
        <v>6</v>
      </c>
      <c r="N2" s="30"/>
      <c r="O2" s="31"/>
      <c r="P2" s="29" t="s">
        <v>6</v>
      </c>
      <c r="Q2" s="30"/>
      <c r="R2" s="31"/>
      <c r="S2" s="29" t="s">
        <v>6</v>
      </c>
      <c r="T2" s="31"/>
      <c r="U2" s="3" t="s">
        <v>6</v>
      </c>
    </row>
    <row r="3" spans="1:21" ht="37.5" x14ac:dyDescent="0.25">
      <c r="I3" s="4" t="s">
        <v>9</v>
      </c>
      <c r="J3" s="32">
        <v>1.4016999999999999</v>
      </c>
      <c r="K3" s="33"/>
      <c r="L3" s="34"/>
      <c r="M3" s="32">
        <v>1.4092</v>
      </c>
      <c r="N3" s="33"/>
      <c r="O3" s="34"/>
      <c r="P3" s="32">
        <v>1.4108000000000001</v>
      </c>
      <c r="Q3" s="33"/>
      <c r="R3" s="34"/>
      <c r="S3" s="35">
        <v>1.4048</v>
      </c>
      <c r="T3" s="36"/>
      <c r="U3" s="5">
        <v>1.4016999999999999</v>
      </c>
    </row>
    <row r="4" spans="1:21" ht="30" x14ac:dyDescent="0.25">
      <c r="I4" s="2" t="s">
        <v>10</v>
      </c>
      <c r="J4" s="3">
        <v>6.8305999999999996</v>
      </c>
      <c r="K4" s="37">
        <f>ROUND(J4/J3,4)-1</f>
        <v>3.8731</v>
      </c>
      <c r="L4" s="38"/>
      <c r="M4" s="29">
        <v>7.6843000000000004</v>
      </c>
      <c r="N4" s="31"/>
      <c r="O4" s="6">
        <f>ROUND(M4/M3,4)-1</f>
        <v>4.4530000000000003</v>
      </c>
      <c r="P4" s="29">
        <v>7.6825999999999999</v>
      </c>
      <c r="Q4" s="31"/>
      <c r="R4" s="6">
        <f>ROUND(P4/P3,4)-1</f>
        <v>4.4455999999999998</v>
      </c>
      <c r="S4" s="3">
        <v>7.1189</v>
      </c>
      <c r="T4" s="6">
        <f>ROUND(S4/S3,4)-1</f>
        <v>4.0675999999999997</v>
      </c>
    </row>
    <row r="5" spans="1:21" x14ac:dyDescent="0.25">
      <c r="I5" s="2" t="s">
        <v>11</v>
      </c>
      <c r="J5" s="3">
        <v>2.1465000000000001</v>
      </c>
      <c r="K5" s="37">
        <f>ROUND(J5/J3,4)-1</f>
        <v>0.53140000000000009</v>
      </c>
      <c r="L5" s="38"/>
      <c r="M5" s="29">
        <v>2.1532</v>
      </c>
      <c r="N5" s="31"/>
      <c r="O5" s="6">
        <f>ROUND(M5/M3,4)-1</f>
        <v>0.52800000000000002</v>
      </c>
      <c r="P5" s="29">
        <v>2.1534</v>
      </c>
      <c r="Q5" s="31"/>
      <c r="R5" s="6">
        <f>ROUND(P5/P3,4)-1</f>
        <v>0.52639999999999998</v>
      </c>
      <c r="S5" s="3">
        <v>2.1427999999999998</v>
      </c>
      <c r="T5" s="6">
        <f>ROUND(S5/S3,4)-1</f>
        <v>0.5253000000000001</v>
      </c>
    </row>
    <row r="6" spans="1:21" ht="30" x14ac:dyDescent="0.25">
      <c r="I6" s="2" t="s">
        <v>12</v>
      </c>
      <c r="J6" s="3">
        <v>2.29</v>
      </c>
      <c r="K6" s="37">
        <f>ROUND(J6/J3,4)-1</f>
        <v>0.63369999999999993</v>
      </c>
      <c r="L6" s="38"/>
      <c r="M6" s="29">
        <v>2.2345000000000002</v>
      </c>
      <c r="N6" s="31"/>
      <c r="O6" s="6">
        <f>ROUND(M6/M3,4)-1</f>
        <v>0.58570000000000011</v>
      </c>
      <c r="P6" s="29">
        <v>2.23</v>
      </c>
      <c r="Q6" s="31"/>
      <c r="R6" s="6">
        <f>ROUND(P6/P3,4)-1</f>
        <v>0.58069999999999999</v>
      </c>
      <c r="S6" s="3">
        <v>2.3260999999999998</v>
      </c>
      <c r="T6" s="6">
        <f>ROUND(S6/S3,4)-1</f>
        <v>0.65579999999999994</v>
      </c>
    </row>
    <row r="11" spans="1:21" ht="30" x14ac:dyDescent="0.25">
      <c r="I11" s="2" t="s">
        <v>13</v>
      </c>
      <c r="J11" s="2" t="s">
        <v>14</v>
      </c>
      <c r="K11" s="39" t="s">
        <v>17</v>
      </c>
      <c r="L11" s="40"/>
      <c r="M11" s="39" t="s">
        <v>18</v>
      </c>
      <c r="N11" s="40"/>
      <c r="O11" s="29" t="s">
        <v>19</v>
      </c>
      <c r="P11" s="31"/>
      <c r="Q11" s="29" t="s">
        <v>36</v>
      </c>
      <c r="R11" s="31"/>
    </row>
    <row r="12" spans="1:21" ht="30" x14ac:dyDescent="0.25">
      <c r="I12" s="2" t="s">
        <v>16</v>
      </c>
      <c r="J12" s="2" t="s">
        <v>15</v>
      </c>
      <c r="K12" s="2">
        <v>2.032</v>
      </c>
      <c r="L12" s="6">
        <f>K12/M3-1</f>
        <v>0.44195288106727215</v>
      </c>
      <c r="M12" s="2">
        <v>2.0259999999999998</v>
      </c>
      <c r="N12" s="6">
        <f>M12/P3-1</f>
        <v>0.43606464417351831</v>
      </c>
      <c r="O12" s="3">
        <v>2.0285000000000002</v>
      </c>
      <c r="P12" s="6">
        <f>O12/S3-1</f>
        <v>0.44397779043280194</v>
      </c>
      <c r="Q12" s="3">
        <v>2.0163000000000002</v>
      </c>
      <c r="R12" s="6">
        <f>Q12/U3-1</f>
        <v>0.43846757508739409</v>
      </c>
    </row>
    <row r="13" spans="1:21" x14ac:dyDescent="0.25">
      <c r="I13" s="2" t="s">
        <v>20</v>
      </c>
      <c r="J13" s="2" t="s">
        <v>15</v>
      </c>
      <c r="K13" s="3">
        <v>1.7542</v>
      </c>
      <c r="L13" s="6">
        <f>K13/M3-1</f>
        <v>0.2448197558898666</v>
      </c>
      <c r="M13" s="3">
        <v>1.7684</v>
      </c>
      <c r="N13" s="6">
        <f>M13/P3-1</f>
        <v>0.25347320669123885</v>
      </c>
      <c r="O13" s="3">
        <v>1.7687999999999999</v>
      </c>
      <c r="P13" s="6">
        <f>O13/S3-1</f>
        <v>0.25911161731207288</v>
      </c>
      <c r="Q13" s="3">
        <v>1.7562</v>
      </c>
      <c r="R13" s="6">
        <f>Q13/U3-1</f>
        <v>0.25290718413355218</v>
      </c>
    </row>
    <row r="14" spans="1:21" x14ac:dyDescent="0.25">
      <c r="I14" s="2">
        <v>1</v>
      </c>
      <c r="J14" s="2" t="s">
        <v>38</v>
      </c>
      <c r="K14" s="2">
        <v>1.7319</v>
      </c>
      <c r="L14" s="6">
        <f>K14/M3-1</f>
        <v>0.22899517456713037</v>
      </c>
      <c r="M14" s="2">
        <v>1.7304999999999999</v>
      </c>
      <c r="N14" s="6">
        <f>M14/P3-1</f>
        <v>0.22660901616104323</v>
      </c>
      <c r="O14" s="3">
        <v>1.7276</v>
      </c>
      <c r="P14" s="6">
        <f>O14/S3-1</f>
        <v>0.22978359908883816</v>
      </c>
      <c r="Q14" s="3">
        <v>1.718</v>
      </c>
      <c r="R14" s="6">
        <f>Q14/U3-1</f>
        <v>0.22565456231718639</v>
      </c>
    </row>
    <row r="15" spans="1:21" x14ac:dyDescent="0.25">
      <c r="I15" s="2">
        <v>2</v>
      </c>
      <c r="J15" s="2" t="s">
        <v>40</v>
      </c>
      <c r="K15" s="2">
        <v>1.6716</v>
      </c>
      <c r="L15" s="6">
        <f>K15/M3-1</f>
        <v>0.1862049389724667</v>
      </c>
      <c r="M15" s="2">
        <v>1.696</v>
      </c>
      <c r="N15" s="6">
        <f>M15/P3-1</f>
        <v>0.2021548057839524</v>
      </c>
      <c r="O15" s="2">
        <v>1.6800999999999999</v>
      </c>
      <c r="P15" s="6">
        <f>O15/S3-1</f>
        <v>0.19597095671981757</v>
      </c>
      <c r="Q15" s="2">
        <v>1.643</v>
      </c>
      <c r="R15" s="6">
        <f>Q15/U3-1</f>
        <v>0.1721481058714418</v>
      </c>
    </row>
    <row r="16" spans="1:21" x14ac:dyDescent="0.25">
      <c r="I16" s="2">
        <v>3</v>
      </c>
      <c r="J16" s="2" t="s">
        <v>42</v>
      </c>
      <c r="K16" s="2">
        <v>1.6398999999999999</v>
      </c>
      <c r="L16" s="6">
        <f>K16/M3-1</f>
        <v>0.1637099063298324</v>
      </c>
      <c r="M16" s="2">
        <v>1.6496</v>
      </c>
      <c r="N16" s="6">
        <f>M16/P3-1</f>
        <v>0.16926566487099515</v>
      </c>
      <c r="O16" s="2">
        <v>1.6347</v>
      </c>
      <c r="P16" s="6">
        <f>O16/S3-1</f>
        <v>0.1636531890660593</v>
      </c>
      <c r="Q16" s="2">
        <v>1.5871</v>
      </c>
      <c r="R16" s="6">
        <f>Q16/U3-1</f>
        <v>0.13226796033388033</v>
      </c>
    </row>
    <row r="17" spans="9:18" x14ac:dyDescent="0.25">
      <c r="I17" s="2">
        <v>4</v>
      </c>
      <c r="J17" s="2" t="s">
        <v>41</v>
      </c>
      <c r="K17" s="2">
        <v>1.6126</v>
      </c>
      <c r="L17" s="6">
        <f>K17/M3-1</f>
        <v>0.14433721260289523</v>
      </c>
      <c r="M17" s="2">
        <v>1.6073999999999999</v>
      </c>
      <c r="N17" s="6">
        <f>M17/P3-1</f>
        <v>0.13935355826481421</v>
      </c>
      <c r="O17" s="3">
        <v>1.6032</v>
      </c>
      <c r="P17" s="6">
        <f>O17/S3-1</f>
        <v>0.1412300683371297</v>
      </c>
      <c r="Q17" s="3">
        <v>1.5430999999999999</v>
      </c>
      <c r="R17" s="6">
        <f>Q17/U3-1</f>
        <v>0.10087750588571009</v>
      </c>
    </row>
    <row r="18" spans="9:18" x14ac:dyDescent="0.25">
      <c r="I18" s="2">
        <v>5</v>
      </c>
      <c r="J18" s="12" t="s">
        <v>39</v>
      </c>
      <c r="K18" s="12">
        <v>1.5899000000000001</v>
      </c>
      <c r="L18" s="13">
        <f>K18/M3-1</f>
        <v>0.12822878228782297</v>
      </c>
      <c r="M18" s="12">
        <v>1.5878000000000001</v>
      </c>
      <c r="N18" s="13">
        <f>M18/P3-1</f>
        <v>0.12546073149985837</v>
      </c>
      <c r="O18" s="14">
        <v>1.5807</v>
      </c>
      <c r="P18" s="13">
        <f>O18/S3-1</f>
        <v>0.1252135535307517</v>
      </c>
      <c r="Q18" s="14">
        <v>1.5183</v>
      </c>
      <c r="R18" s="13">
        <f>Q18/U3-1</f>
        <v>8.318470428765079E-2</v>
      </c>
    </row>
  </sheetData>
  <mergeCells count="25"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99634-8B2C-428F-A684-78135E5BFAA9}">
  <dimension ref="A1:W17"/>
  <sheetViews>
    <sheetView topLeftCell="D1" zoomScale="85" zoomScaleNormal="85" workbookViewId="0">
      <selection activeCell="J2" sqref="J2:L2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0.42578125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3" x14ac:dyDescent="0.25">
      <c r="A1" t="s">
        <v>0</v>
      </c>
      <c r="B1" t="s">
        <v>1</v>
      </c>
      <c r="C1" s="1" t="s">
        <v>2</v>
      </c>
      <c r="I1" s="3"/>
      <c r="J1" s="29" t="s">
        <v>4</v>
      </c>
      <c r="K1" s="30"/>
      <c r="L1" s="31"/>
      <c r="M1" s="29" t="s">
        <v>5</v>
      </c>
      <c r="N1" s="30"/>
      <c r="O1" s="31"/>
      <c r="P1" s="29" t="s">
        <v>5</v>
      </c>
      <c r="Q1" s="30"/>
      <c r="R1" s="31"/>
      <c r="S1" s="29" t="s">
        <v>5</v>
      </c>
      <c r="T1" s="31"/>
      <c r="U1" s="3" t="s">
        <v>7</v>
      </c>
    </row>
    <row r="2" spans="1:23" x14ac:dyDescent="0.25">
      <c r="A2">
        <v>17</v>
      </c>
      <c r="B2">
        <v>62</v>
      </c>
      <c r="C2" s="1" t="s">
        <v>3</v>
      </c>
      <c r="I2" s="3" t="s">
        <v>8</v>
      </c>
      <c r="J2" s="29" t="s">
        <v>50</v>
      </c>
      <c r="K2" s="30"/>
      <c r="L2" s="31"/>
      <c r="M2" s="29" t="s">
        <v>50</v>
      </c>
      <c r="N2" s="30"/>
      <c r="O2" s="31"/>
      <c r="P2" s="29" t="s">
        <v>50</v>
      </c>
      <c r="Q2" s="30"/>
      <c r="R2" s="31"/>
      <c r="S2" s="29" t="s">
        <v>50</v>
      </c>
      <c r="T2" s="31"/>
      <c r="U2" s="29" t="s">
        <v>50</v>
      </c>
      <c r="V2" s="30"/>
      <c r="W2" s="31"/>
    </row>
    <row r="3" spans="1:23" ht="37.5" x14ac:dyDescent="0.25">
      <c r="I3" s="4" t="s">
        <v>9</v>
      </c>
      <c r="J3" s="35">
        <v>2.8029999999999999</v>
      </c>
      <c r="K3" s="49"/>
      <c r="L3" s="36"/>
      <c r="M3" s="32">
        <v>2.7955000000000001</v>
      </c>
      <c r="N3" s="33"/>
      <c r="O3" s="34"/>
      <c r="P3" s="32">
        <v>2.7581000000000002</v>
      </c>
      <c r="Q3" s="33"/>
      <c r="R3" s="34"/>
      <c r="S3" s="32">
        <v>2.7648000000000001</v>
      </c>
      <c r="T3" s="34"/>
      <c r="U3" s="5">
        <v>2.7808999999999999</v>
      </c>
    </row>
    <row r="4" spans="1:23" ht="30" x14ac:dyDescent="0.25">
      <c r="I4" s="2" t="s">
        <v>10</v>
      </c>
      <c r="J4" s="3">
        <v>2.8767</v>
      </c>
      <c r="K4" s="37">
        <f>J4/J3 -1</f>
        <v>2.6293257224402566E-2</v>
      </c>
      <c r="L4" s="38"/>
      <c r="M4" s="29">
        <v>2.8866999999999998</v>
      </c>
      <c r="N4" s="31"/>
      <c r="O4" s="6">
        <f>M4/M3 -1</f>
        <v>3.2623859774637776E-2</v>
      </c>
      <c r="P4" s="29">
        <v>2.8269000000000002</v>
      </c>
      <c r="Q4" s="31"/>
      <c r="R4" s="6">
        <f>ROUND(P4/P3,4) - 1</f>
        <v>2.4899999999999922E-2</v>
      </c>
      <c r="S4" s="3">
        <v>2.9761000000000002</v>
      </c>
      <c r="T4" s="6">
        <f>ROUND(S4/S3,4) - 1</f>
        <v>7.6400000000000023E-2</v>
      </c>
    </row>
    <row r="5" spans="1:23" x14ac:dyDescent="0.25">
      <c r="I5" s="2" t="s">
        <v>11</v>
      </c>
      <c r="J5" s="3">
        <v>2.8637000000000001</v>
      </c>
      <c r="K5" s="37">
        <f>ROUND(J5/J3,4) - 1</f>
        <v>2.1700000000000053E-2</v>
      </c>
      <c r="L5" s="38"/>
      <c r="M5" s="29">
        <v>2.8633000000000002</v>
      </c>
      <c r="N5" s="31"/>
      <c r="O5" s="6">
        <f>ROUND(M5/M3,4)-1</f>
        <v>2.4299999999999988E-2</v>
      </c>
      <c r="P5" s="29">
        <v>2.8247</v>
      </c>
      <c r="Q5" s="31"/>
      <c r="R5" s="6">
        <f>ROUND(P5/P3,4)-1</f>
        <v>2.410000000000001E-2</v>
      </c>
      <c r="S5" s="3">
        <v>2.8349000000000002</v>
      </c>
      <c r="T5" s="6">
        <f>ROUND(S5/S3,4)-1</f>
        <v>2.5400000000000089E-2</v>
      </c>
    </row>
    <row r="6" spans="1:23" ht="30" x14ac:dyDescent="0.25">
      <c r="I6" s="2" t="s">
        <v>12</v>
      </c>
      <c r="J6" s="3">
        <v>3.0714999999999999</v>
      </c>
      <c r="K6" s="37">
        <f>ROUND(J6/J3,4)-1</f>
        <v>9.5800000000000107E-2</v>
      </c>
      <c r="L6" s="38"/>
      <c r="M6" s="29">
        <v>3.0190999999999999</v>
      </c>
      <c r="N6" s="31"/>
      <c r="O6" s="6">
        <f>ROUND(M6/M3,4)-1</f>
        <v>8.0000000000000071E-2</v>
      </c>
      <c r="P6" s="29">
        <v>3.0356999999999998</v>
      </c>
      <c r="Q6" s="31"/>
      <c r="R6" s="6">
        <f>ROUND(P6/P3,4)-1</f>
        <v>0.10060000000000002</v>
      </c>
      <c r="S6" s="3">
        <v>3.0482</v>
      </c>
      <c r="T6" s="6">
        <f>ROUND(S6/S3,4)-1</f>
        <v>0.10250000000000004</v>
      </c>
    </row>
    <row r="11" spans="1:23" x14ac:dyDescent="0.25">
      <c r="I11" s="2" t="s">
        <v>13</v>
      </c>
      <c r="J11" s="2" t="s">
        <v>14</v>
      </c>
      <c r="K11" s="39" t="s">
        <v>17</v>
      </c>
      <c r="L11" s="40"/>
      <c r="M11" s="39" t="s">
        <v>18</v>
      </c>
      <c r="N11" s="40"/>
      <c r="O11" s="29" t="s">
        <v>19</v>
      </c>
      <c r="P11" s="31"/>
      <c r="Q11" s="29" t="s">
        <v>36</v>
      </c>
      <c r="R11" s="31"/>
    </row>
    <row r="12" spans="1:23" ht="30" x14ac:dyDescent="0.25">
      <c r="I12" s="2" t="s">
        <v>16</v>
      </c>
      <c r="J12" s="2" t="s">
        <v>15</v>
      </c>
      <c r="K12" s="8">
        <v>2.8420319510080199</v>
      </c>
      <c r="L12" s="6">
        <f>K12/M3-1</f>
        <v>1.6645305314977543E-2</v>
      </c>
      <c r="M12" s="8">
        <v>2.8062537071387301</v>
      </c>
      <c r="N12" s="6">
        <f>M12/P3-1</f>
        <v>1.7459014226724801E-2</v>
      </c>
      <c r="O12" s="9">
        <v>2.8192663056437199</v>
      </c>
      <c r="P12" s="6">
        <f>O12/S3-1</f>
        <v>1.9699908001924005E-2</v>
      </c>
      <c r="Q12" s="9">
        <v>2.8291463089610698</v>
      </c>
      <c r="R12" s="6">
        <f>ROUND(Q12/U3,4)-1</f>
        <v>1.7300000000000093E-2</v>
      </c>
    </row>
    <row r="13" spans="1:23" x14ac:dyDescent="0.25">
      <c r="I13" s="2">
        <v>1</v>
      </c>
      <c r="J13" s="2" t="s">
        <v>48</v>
      </c>
      <c r="K13" s="2">
        <v>2.8437000000000001</v>
      </c>
      <c r="L13" s="6">
        <f>(ROUND(K13/M3,4)-1)</f>
        <v>1.7200000000000104E-2</v>
      </c>
      <c r="M13" s="2">
        <v>2.8043</v>
      </c>
      <c r="N13" s="6">
        <f>ROUND(M13/P3,4)-1</f>
        <v>1.6799999999999926E-2</v>
      </c>
      <c r="O13" s="3">
        <v>2.8168000000000002</v>
      </c>
      <c r="P13" s="6">
        <f>ROUND(O13/S3,4)-1</f>
        <v>1.8799999999999928E-2</v>
      </c>
      <c r="Q13" s="9">
        <v>2.8176000000000001</v>
      </c>
      <c r="R13" s="6">
        <f>ROUND(Q13/U3,4)-1</f>
        <v>1.3200000000000101E-2</v>
      </c>
    </row>
    <row r="14" spans="1:23" x14ac:dyDescent="0.25">
      <c r="I14" s="12">
        <v>2</v>
      </c>
      <c r="J14" s="12" t="s">
        <v>52</v>
      </c>
      <c r="K14" s="12">
        <v>2.8410000000000002</v>
      </c>
      <c r="L14" s="13">
        <f>(ROUND(K14/M3,4)-1)</f>
        <v>1.6299999999999981E-2</v>
      </c>
      <c r="M14" s="12">
        <v>2.7982999999999998</v>
      </c>
      <c r="N14" s="13">
        <f>ROUND(M14/P3,4)-1</f>
        <v>1.4599999999999946E-2</v>
      </c>
      <c r="O14" s="14">
        <v>2.8127</v>
      </c>
      <c r="P14" s="13">
        <f>ROUND(O14/S3,4)-1</f>
        <v>1.7300000000000093E-2</v>
      </c>
      <c r="Q14" s="3">
        <v>2.8069000000000002</v>
      </c>
      <c r="R14" s="6">
        <f>ROUND(Q14/U3,4)-1</f>
        <v>9.300000000000086E-3</v>
      </c>
    </row>
    <row r="15" spans="1:23" x14ac:dyDescent="0.25">
      <c r="I15" s="2">
        <v>3</v>
      </c>
      <c r="J15" s="2" t="s">
        <v>56</v>
      </c>
      <c r="K15" s="2">
        <v>2.8460999999999999</v>
      </c>
      <c r="L15" s="6">
        <f>(ROUND(K15/M3,4)-1)</f>
        <v>1.8100000000000005E-2</v>
      </c>
      <c r="M15" s="2">
        <v>2.8069000000000002</v>
      </c>
      <c r="N15" s="6">
        <f>ROUND(M15/P3,4)-1</f>
        <v>1.7700000000000049E-2</v>
      </c>
      <c r="O15" s="3">
        <v>2.8191000000000002</v>
      </c>
      <c r="P15" s="6">
        <f>ROUND(O15/S3,4)-1</f>
        <v>1.9600000000000062E-2</v>
      </c>
      <c r="Q15" s="3">
        <v>2.7993999999999999</v>
      </c>
      <c r="R15" s="6">
        <f>ROUND(Q15/U3,4)-1</f>
        <v>6.6999999999999282E-3</v>
      </c>
    </row>
    <row r="16" spans="1:23" x14ac:dyDescent="0.25">
      <c r="I16" s="2">
        <v>4</v>
      </c>
      <c r="J16" s="2" t="s">
        <v>51</v>
      </c>
      <c r="K16" s="2">
        <v>2.8509000000000002</v>
      </c>
      <c r="L16" s="6">
        <f>(ROUND(K16/M3,4)-1)</f>
        <v>1.980000000000004E-2</v>
      </c>
      <c r="M16" s="2">
        <v>2.8126000000000002</v>
      </c>
      <c r="N16" s="6">
        <f>ROUND(M16/P3,4)-1</f>
        <v>1.980000000000004E-2</v>
      </c>
      <c r="O16" s="3">
        <v>2.8237000000000001</v>
      </c>
      <c r="P16" s="6">
        <f>ROUND(O16/S3,4)-1</f>
        <v>2.1300000000000097E-2</v>
      </c>
      <c r="Q16" s="3">
        <v>2.7964000000000002</v>
      </c>
      <c r="R16" s="6">
        <f>ROUND(Q16/U3,4)-1</f>
        <v>5.6000000000000494E-3</v>
      </c>
    </row>
    <row r="17" spans="9:18" x14ac:dyDescent="0.25">
      <c r="I17" s="2">
        <v>5</v>
      </c>
      <c r="J17" s="2" t="s">
        <v>49</v>
      </c>
      <c r="K17" s="2">
        <v>2.8574999999999999</v>
      </c>
      <c r="L17" s="6">
        <f>(ROUND(K17/M3,4)-1)</f>
        <v>2.2199999999999998E-2</v>
      </c>
      <c r="M17" s="2">
        <v>2.8235000000000001</v>
      </c>
      <c r="N17" s="6">
        <f>ROUND(M17/P3,4)-1</f>
        <v>2.3700000000000054E-2</v>
      </c>
      <c r="O17" s="3">
        <v>2.8304999999999998</v>
      </c>
      <c r="P17" s="6">
        <f>ROUND(O17/S3,4)-1</f>
        <v>2.3800000000000043E-2</v>
      </c>
      <c r="Q17" s="3">
        <v>2.7953999999999999</v>
      </c>
      <c r="R17" s="6">
        <f>ROUND(Q17/U3,4)-1</f>
        <v>5.2000000000000934E-3</v>
      </c>
    </row>
  </sheetData>
  <mergeCells count="26"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  <mergeCell ref="S3:T3"/>
    <mergeCell ref="K4:L4"/>
    <mergeCell ref="M4:N4"/>
    <mergeCell ref="P4:Q4"/>
    <mergeCell ref="U2:W2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9515A-D58F-4DBE-B49D-FCB095100639}">
  <dimension ref="A1:W17"/>
  <sheetViews>
    <sheetView zoomScale="55" zoomScaleNormal="55" workbookViewId="0">
      <selection activeCell="L17" sqref="L17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0.42578125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3" x14ac:dyDescent="0.25">
      <c r="A1" t="s">
        <v>0</v>
      </c>
      <c r="B1" t="s">
        <v>1</v>
      </c>
      <c r="C1" s="1" t="s">
        <v>2</v>
      </c>
      <c r="I1" s="3"/>
      <c r="J1" s="29" t="s">
        <v>4</v>
      </c>
      <c r="K1" s="30"/>
      <c r="L1" s="31"/>
      <c r="M1" s="29" t="s">
        <v>5</v>
      </c>
      <c r="N1" s="30"/>
      <c r="O1" s="31"/>
      <c r="P1" s="29" t="s">
        <v>5</v>
      </c>
      <c r="Q1" s="30"/>
      <c r="R1" s="31"/>
      <c r="S1" s="29" t="s">
        <v>5</v>
      </c>
      <c r="T1" s="31"/>
      <c r="U1" s="3" t="s">
        <v>7</v>
      </c>
    </row>
    <row r="2" spans="1:23" x14ac:dyDescent="0.25">
      <c r="A2">
        <v>17</v>
      </c>
      <c r="B2">
        <v>62</v>
      </c>
      <c r="C2" s="1" t="s">
        <v>3</v>
      </c>
      <c r="I2" s="3" t="s">
        <v>8</v>
      </c>
      <c r="J2" s="29" t="s">
        <v>53</v>
      </c>
      <c r="K2" s="30"/>
      <c r="L2" s="31"/>
      <c r="M2" s="29" t="s">
        <v>53</v>
      </c>
      <c r="N2" s="30"/>
      <c r="O2" s="31"/>
      <c r="P2" s="29" t="s">
        <v>53</v>
      </c>
      <c r="Q2" s="30"/>
      <c r="R2" s="31"/>
      <c r="S2" s="29" t="s">
        <v>53</v>
      </c>
      <c r="T2" s="31"/>
      <c r="U2" s="29" t="s">
        <v>54</v>
      </c>
      <c r="V2" s="30"/>
      <c r="W2" s="31"/>
    </row>
    <row r="3" spans="1:23" ht="37.5" x14ac:dyDescent="0.25">
      <c r="I3" s="4" t="s">
        <v>9</v>
      </c>
      <c r="J3" s="35">
        <v>4.0945</v>
      </c>
      <c r="K3" s="49"/>
      <c r="L3" s="36"/>
      <c r="M3" s="32">
        <v>4.0998000000000001</v>
      </c>
      <c r="N3" s="33"/>
      <c r="O3" s="34"/>
      <c r="P3" s="32">
        <v>4.0724999999999998</v>
      </c>
      <c r="Q3" s="33"/>
      <c r="R3" s="34"/>
      <c r="S3" s="32">
        <v>4.0468000000000002</v>
      </c>
      <c r="T3" s="34"/>
    </row>
    <row r="4" spans="1:23" ht="30" x14ac:dyDescent="0.25">
      <c r="I4" s="2" t="s">
        <v>10</v>
      </c>
      <c r="J4" s="3">
        <v>4.2218999999999998</v>
      </c>
      <c r="K4" s="37">
        <f>J4/J3 -1</f>
        <v>3.11149102454511E-2</v>
      </c>
      <c r="L4" s="38"/>
      <c r="M4" s="29">
        <v>4.2432999999999996</v>
      </c>
      <c r="N4" s="31"/>
      <c r="O4" s="6">
        <f>M4/M3 -1</f>
        <v>3.5001707400360793E-2</v>
      </c>
      <c r="P4" s="29">
        <v>4.4214000000000002</v>
      </c>
      <c r="Q4" s="31"/>
      <c r="R4" s="6">
        <f>ROUND(P4/P3,4) - 1</f>
        <v>8.5700000000000109E-2</v>
      </c>
      <c r="S4" s="3">
        <v>4.1654</v>
      </c>
      <c r="T4" s="6">
        <f>ROUND(S4/S3,4) - 1</f>
        <v>2.9300000000000104E-2</v>
      </c>
    </row>
    <row r="5" spans="1:23" x14ac:dyDescent="0.25">
      <c r="I5" s="2" t="s">
        <v>11</v>
      </c>
      <c r="J5" s="3">
        <v>4.2055999999999996</v>
      </c>
      <c r="K5" s="37">
        <f>ROUND(J5/J3,4) - 1</f>
        <v>2.7099999999999902E-2</v>
      </c>
      <c r="L5" s="38"/>
      <c r="M5" s="29">
        <v>4.1900000000000004</v>
      </c>
      <c r="N5" s="31"/>
      <c r="O5" s="6">
        <f>ROUND(M5/M3,4)-1</f>
        <v>2.200000000000002E-2</v>
      </c>
      <c r="P5" s="29">
        <v>4.1736000000000004</v>
      </c>
      <c r="Q5" s="31"/>
      <c r="R5" s="6">
        <f>ROUND(P5/P3,4)-1</f>
        <v>2.4799999999999933E-2</v>
      </c>
      <c r="S5" s="3">
        <v>4.1481000000000003</v>
      </c>
      <c r="T5" s="6">
        <f>ROUND(S5/S3,4)-1</f>
        <v>2.4999999999999911E-2</v>
      </c>
    </row>
    <row r="6" spans="1:23" ht="30" x14ac:dyDescent="0.25">
      <c r="I6" s="2" t="s">
        <v>12</v>
      </c>
      <c r="J6" s="3">
        <v>4.5576999999999996</v>
      </c>
      <c r="K6" s="37">
        <f>ROUND(J6/J3,4)-1</f>
        <v>0.11309999999999998</v>
      </c>
      <c r="L6" s="38"/>
      <c r="M6" s="29">
        <v>4.5738000000000003</v>
      </c>
      <c r="N6" s="31"/>
      <c r="O6" s="6">
        <f>ROUND(M6/M3,4)-1</f>
        <v>0.11559999999999993</v>
      </c>
      <c r="P6" s="29">
        <v>4.5223000000000004</v>
      </c>
      <c r="Q6" s="31"/>
      <c r="R6" s="6">
        <f>ROUND(P6/P3,4)-1</f>
        <v>0.11040000000000005</v>
      </c>
      <c r="S6" s="3">
        <v>4.4356999999999998</v>
      </c>
      <c r="T6" s="6">
        <f>ROUND(S6/S3,4)-1</f>
        <v>9.6100000000000074E-2</v>
      </c>
    </row>
    <row r="11" spans="1:23" x14ac:dyDescent="0.25">
      <c r="I11" s="2" t="s">
        <v>13</v>
      </c>
      <c r="J11" s="2" t="s">
        <v>14</v>
      </c>
      <c r="K11" s="39" t="s">
        <v>17</v>
      </c>
      <c r="L11" s="40"/>
      <c r="M11" s="39" t="s">
        <v>18</v>
      </c>
      <c r="N11" s="40"/>
      <c r="O11" s="29" t="s">
        <v>19</v>
      </c>
      <c r="P11" s="31"/>
      <c r="Q11" s="29" t="s">
        <v>36</v>
      </c>
      <c r="R11" s="31"/>
    </row>
    <row r="12" spans="1:23" ht="30" x14ac:dyDescent="0.25">
      <c r="I12" s="2" t="s">
        <v>16</v>
      </c>
      <c r="J12" s="2" t="s">
        <v>15</v>
      </c>
      <c r="K12" s="8">
        <v>4.19022775402187</v>
      </c>
      <c r="L12" s="10">
        <f>K12/M3-1</f>
        <v>2.2056625694392373E-2</v>
      </c>
      <c r="M12" s="8">
        <v>4.16</v>
      </c>
      <c r="N12" s="6">
        <f>M12/P3-1</f>
        <v>2.1485573971761873E-2</v>
      </c>
      <c r="O12" s="9">
        <v>4.1509999999999998</v>
      </c>
      <c r="P12" s="6">
        <f>O12/S3-1</f>
        <v>2.5748739744983595E-2</v>
      </c>
      <c r="Q12" s="9">
        <v>4.1879999999999997</v>
      </c>
    </row>
    <row r="13" spans="1:23" x14ac:dyDescent="0.25">
      <c r="I13" s="2">
        <v>1</v>
      </c>
      <c r="J13" s="2" t="s">
        <v>57</v>
      </c>
      <c r="K13" s="2">
        <v>4.1718000000000002</v>
      </c>
      <c r="L13" s="6">
        <f>(ROUND(K13/M3,4)-1)</f>
        <v>1.760000000000006E-2</v>
      </c>
      <c r="M13" s="2">
        <v>4.1496000000000004</v>
      </c>
      <c r="N13" s="6">
        <f>ROUND(M13/P3,4)-1</f>
        <v>1.8899999999999917E-2</v>
      </c>
      <c r="O13" s="3">
        <v>4.1406999999999998</v>
      </c>
      <c r="P13" s="6">
        <f>ROUND(O13/S3,4)-1</f>
        <v>2.3200000000000109E-2</v>
      </c>
      <c r="Q13" s="9">
        <v>4.1700999999999997</v>
      </c>
    </row>
    <row r="14" spans="1:23" x14ac:dyDescent="0.25">
      <c r="I14" s="2">
        <v>2</v>
      </c>
      <c r="J14" s="2" t="s">
        <v>59</v>
      </c>
      <c r="K14" s="2">
        <v>4.1632999999999996</v>
      </c>
      <c r="L14" s="6">
        <f>(ROUND(K14/M3,4)-1)</f>
        <v>1.5500000000000069E-2</v>
      </c>
      <c r="M14" s="2">
        <v>4.1386000000000003</v>
      </c>
      <c r="N14" s="6">
        <f>ROUND(M14/P3,4)-1</f>
        <v>1.6199999999999992E-2</v>
      </c>
      <c r="O14" s="3">
        <v>4.1300999999999997</v>
      </c>
      <c r="P14" s="6">
        <f>ROUND(O14/S3,4)-1</f>
        <v>2.0599999999999952E-2</v>
      </c>
      <c r="Q14" s="3">
        <v>4.1550000000000002</v>
      </c>
    </row>
    <row r="15" spans="1:23" x14ac:dyDescent="0.25">
      <c r="I15" s="2">
        <v>3</v>
      </c>
      <c r="J15" s="2" t="s">
        <v>60</v>
      </c>
      <c r="K15" s="2">
        <v>4.1548999999999996</v>
      </c>
      <c r="L15" s="6">
        <f>(ROUND(K15/M3,4)-1)</f>
        <v>1.3400000000000079E-2</v>
      </c>
      <c r="M15" s="2">
        <v>4.1359000000000004</v>
      </c>
      <c r="N15" s="6">
        <f>ROUND(M15/P3,4)-1</f>
        <v>1.5600000000000058E-2</v>
      </c>
      <c r="O15" s="3">
        <v>4.1207000000000003</v>
      </c>
      <c r="P15" s="6">
        <f>ROUND(O15/S3,4)-1</f>
        <v>1.8299999999999983E-2</v>
      </c>
      <c r="Q15" s="3">
        <v>4.1406999999999998</v>
      </c>
    </row>
    <row r="16" spans="1:23" x14ac:dyDescent="0.25">
      <c r="I16" s="2">
        <v>4</v>
      </c>
      <c r="J16" s="2" t="s">
        <v>58</v>
      </c>
      <c r="K16" s="2">
        <v>4.1536999999999997</v>
      </c>
      <c r="L16" s="6">
        <f>(ROUND(K16/M3,4)-1)</f>
        <v>1.309999999999989E-2</v>
      </c>
      <c r="M16" s="2">
        <v>4.1360000000000001</v>
      </c>
      <c r="N16" s="6">
        <f>ROUND(M16/P3,4)-1</f>
        <v>1.5600000000000058E-2</v>
      </c>
      <c r="O16" s="3">
        <v>4.1146000000000003</v>
      </c>
      <c r="P16" s="6">
        <f>ROUND(O16/S3,4)-1</f>
        <v>1.6799999999999926E-2</v>
      </c>
      <c r="Q16" s="3">
        <v>4.1325000000000003</v>
      </c>
    </row>
    <row r="17" spans="9:17" x14ac:dyDescent="0.25">
      <c r="I17" s="2">
        <v>5</v>
      </c>
      <c r="J17" s="12" t="s">
        <v>55</v>
      </c>
      <c r="K17" s="12">
        <v>4.1525999999999996</v>
      </c>
      <c r="L17" s="13">
        <f>(ROUND(K17/M3,4)-1)</f>
        <v>1.2899999999999912E-2</v>
      </c>
      <c r="M17" s="12">
        <v>4.1319999999999997</v>
      </c>
      <c r="N17" s="13">
        <f>ROUND(M17/P3,4)-1</f>
        <v>1.4599999999999946E-2</v>
      </c>
      <c r="O17" s="14">
        <v>4.1131000000000002</v>
      </c>
      <c r="P17" s="13">
        <f>ROUND(O17/S3,4)-1</f>
        <v>1.639999999999997E-2</v>
      </c>
      <c r="Q17" s="3">
        <v>4.1276999999999999</v>
      </c>
    </row>
  </sheetData>
  <mergeCells count="26"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U2:W2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05A8E-CEBC-46D8-B865-3F68B9FEA27F}">
  <dimension ref="A1:W17"/>
  <sheetViews>
    <sheetView topLeftCell="E1" zoomScaleNormal="100" workbookViewId="0">
      <selection activeCell="L12" sqref="L12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0.42578125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3" x14ac:dyDescent="0.25">
      <c r="A1" t="s">
        <v>0</v>
      </c>
      <c r="B1" t="s">
        <v>1</v>
      </c>
      <c r="C1" s="1" t="s">
        <v>2</v>
      </c>
      <c r="I1" s="3"/>
      <c r="J1" s="29" t="s">
        <v>4</v>
      </c>
      <c r="K1" s="30"/>
      <c r="L1" s="31"/>
      <c r="M1" s="29" t="s">
        <v>5</v>
      </c>
      <c r="N1" s="30"/>
      <c r="O1" s="31"/>
      <c r="P1" s="29" t="s">
        <v>5</v>
      </c>
      <c r="Q1" s="30"/>
      <c r="R1" s="31"/>
      <c r="S1" s="29" t="s">
        <v>5</v>
      </c>
      <c r="T1" s="31"/>
      <c r="U1" s="3" t="s">
        <v>7</v>
      </c>
    </row>
    <row r="2" spans="1:23" x14ac:dyDescent="0.25">
      <c r="A2">
        <v>17</v>
      </c>
      <c r="B2">
        <v>62</v>
      </c>
      <c r="C2" s="1" t="s">
        <v>3</v>
      </c>
      <c r="I2" s="3" t="s">
        <v>8</v>
      </c>
      <c r="J2" s="29" t="s">
        <v>65</v>
      </c>
      <c r="K2" s="30"/>
      <c r="L2" s="31"/>
      <c r="M2" s="29" t="s">
        <v>65</v>
      </c>
      <c r="N2" s="30"/>
      <c r="O2" s="31"/>
      <c r="P2" s="29" t="s">
        <v>65</v>
      </c>
      <c r="Q2" s="30"/>
      <c r="R2" s="31"/>
      <c r="S2" s="29" t="s">
        <v>65</v>
      </c>
      <c r="T2" s="31"/>
      <c r="U2" s="29" t="s">
        <v>66</v>
      </c>
      <c r="V2" s="30"/>
      <c r="W2" s="31"/>
    </row>
    <row r="3" spans="1:23" ht="37.5" x14ac:dyDescent="0.25">
      <c r="I3" s="4" t="s">
        <v>9</v>
      </c>
      <c r="J3" s="35">
        <v>2.6265999999999998</v>
      </c>
      <c r="K3" s="49"/>
      <c r="L3" s="36"/>
      <c r="M3" s="32">
        <v>2.63</v>
      </c>
      <c r="N3" s="33"/>
      <c r="O3" s="34"/>
      <c r="P3" s="32">
        <v>2.6288999999999998</v>
      </c>
      <c r="Q3" s="33"/>
      <c r="R3" s="34"/>
      <c r="S3" s="32">
        <v>2.6355</v>
      </c>
      <c r="T3" s="34"/>
    </row>
    <row r="4" spans="1:23" ht="30" x14ac:dyDescent="0.25">
      <c r="I4" s="2" t="s">
        <v>10</v>
      </c>
      <c r="J4" s="3">
        <v>2.7450000000000001</v>
      </c>
      <c r="K4" s="37">
        <f>J4/J3 -1</f>
        <v>4.507728622553886E-2</v>
      </c>
      <c r="L4" s="38"/>
      <c r="M4" s="29">
        <v>2.7387000000000001</v>
      </c>
      <c r="N4" s="31"/>
      <c r="O4" s="6">
        <f>M4/M3 -1</f>
        <v>4.1330798479087605E-2</v>
      </c>
      <c r="P4" s="29">
        <v>2.7199</v>
      </c>
      <c r="Q4" s="31"/>
      <c r="R4" s="6">
        <f>ROUND(P4/P3,4) - 1</f>
        <v>3.4599999999999964E-2</v>
      </c>
      <c r="S4" s="3">
        <v>2.7505999999999999</v>
      </c>
      <c r="T4" s="6">
        <f>ROUND(S4/S3,4) - 1</f>
        <v>4.3700000000000072E-2</v>
      </c>
    </row>
    <row r="5" spans="1:23" x14ac:dyDescent="0.25">
      <c r="I5" s="2" t="s">
        <v>11</v>
      </c>
      <c r="J5" s="3">
        <v>2.6985000000000001</v>
      </c>
      <c r="K5" s="37">
        <f>ROUND(J5/J3,4) - 1</f>
        <v>2.7400000000000091E-2</v>
      </c>
      <c r="L5" s="38"/>
      <c r="M5" s="29">
        <v>2.7019000000000002</v>
      </c>
      <c r="N5" s="31"/>
      <c r="O5" s="6">
        <f>ROUND(M5/M3,4)-1</f>
        <v>2.7300000000000102E-2</v>
      </c>
      <c r="P5" s="29">
        <v>2.7</v>
      </c>
      <c r="Q5" s="31"/>
      <c r="R5" s="6">
        <f>ROUND(P5/P3,4)-1</f>
        <v>2.6999999999999913E-2</v>
      </c>
      <c r="S5" s="3">
        <v>2.6987999999999999</v>
      </c>
      <c r="T5" s="6">
        <f>S5/S3-1</f>
        <v>2.4018212862834343E-2</v>
      </c>
    </row>
    <row r="6" spans="1:23" ht="30" x14ac:dyDescent="0.25">
      <c r="I6" s="2" t="s">
        <v>12</v>
      </c>
      <c r="J6" s="3">
        <v>3.1152000000000002</v>
      </c>
      <c r="K6" s="37">
        <f>ROUND(J6/J3,4)-1</f>
        <v>0.18599999999999994</v>
      </c>
      <c r="L6" s="38"/>
      <c r="M6" s="29">
        <v>3.0914999999999999</v>
      </c>
      <c r="N6" s="31"/>
      <c r="O6" s="6">
        <f>ROUND(M6/M3,4)-1</f>
        <v>0.17549999999999999</v>
      </c>
      <c r="P6" s="29">
        <v>3.1057000000000001</v>
      </c>
      <c r="Q6" s="31"/>
      <c r="R6" s="6">
        <f>ROUND(P6/P3,4)-1</f>
        <v>0.18140000000000001</v>
      </c>
      <c r="S6" s="3">
        <v>3.0897000000000001</v>
      </c>
      <c r="T6" s="6">
        <f>ROUND(S6/S3,4)-1</f>
        <v>0.1722999999999999</v>
      </c>
    </row>
    <row r="11" spans="1:23" x14ac:dyDescent="0.25">
      <c r="I11" s="2" t="s">
        <v>13</v>
      </c>
      <c r="J11" s="2" t="s">
        <v>14</v>
      </c>
      <c r="K11" s="39" t="s">
        <v>17</v>
      </c>
      <c r="L11" s="40"/>
      <c r="M11" s="39" t="s">
        <v>18</v>
      </c>
      <c r="N11" s="40"/>
      <c r="O11" s="29" t="s">
        <v>19</v>
      </c>
      <c r="P11" s="31"/>
      <c r="Q11" s="48"/>
      <c r="R11" s="48"/>
    </row>
    <row r="12" spans="1:23" ht="30" x14ac:dyDescent="0.25">
      <c r="I12" s="2" t="s">
        <v>16</v>
      </c>
      <c r="J12" s="2" t="s">
        <v>15</v>
      </c>
      <c r="K12" s="8">
        <v>2.7551710749958498</v>
      </c>
      <c r="L12" s="10">
        <f>K12/M3-1</f>
        <v>4.759356463720521E-2</v>
      </c>
      <c r="M12" s="8">
        <v>2.7418241760537101</v>
      </c>
      <c r="N12" s="6">
        <f>M12/P3-1</f>
        <v>4.2954915003883931E-2</v>
      </c>
      <c r="O12" s="9">
        <v>2.7596256558507299</v>
      </c>
      <c r="P12" s="6">
        <f>O12/S3-1</f>
        <v>4.7097573838258411E-2</v>
      </c>
    </row>
    <row r="13" spans="1:23" x14ac:dyDescent="0.25">
      <c r="I13" s="2">
        <v>1</v>
      </c>
      <c r="J13" s="2" t="s">
        <v>68</v>
      </c>
      <c r="K13" s="2">
        <v>2.7416</v>
      </c>
      <c r="L13" s="6">
        <f>(ROUND(K13/M3,4)-1)</f>
        <v>4.2399999999999993E-2</v>
      </c>
      <c r="M13" s="2">
        <v>2.7336</v>
      </c>
      <c r="N13" s="6">
        <f>ROUND(M13/P3,4)-1</f>
        <v>3.9800000000000058E-2</v>
      </c>
      <c r="O13" s="3">
        <v>2.7509000000000001</v>
      </c>
      <c r="P13" s="6">
        <f>ROUND(O13/S3,4)-1</f>
        <v>4.3800000000000061E-2</v>
      </c>
    </row>
    <row r="14" spans="1:23" x14ac:dyDescent="0.25">
      <c r="I14" s="2">
        <v>2</v>
      </c>
      <c r="J14" s="2" t="s">
        <v>70</v>
      </c>
      <c r="K14" s="2">
        <v>2.7355</v>
      </c>
      <c r="L14" s="6">
        <f>(ROUND(K14/M3,4)-1)</f>
        <v>4.0100000000000025E-2</v>
      </c>
      <c r="M14" s="2">
        <v>2.7187000000000001</v>
      </c>
      <c r="N14" s="6">
        <f>ROUND(M14/P3,4)-1</f>
        <v>3.4200000000000008E-2</v>
      </c>
      <c r="O14" s="3">
        <v>2.7351000000000001</v>
      </c>
      <c r="P14" s="6">
        <f>ROUND(O14/S3,4)-1</f>
        <v>3.7800000000000056E-2</v>
      </c>
    </row>
    <row r="15" spans="1:23" x14ac:dyDescent="0.25">
      <c r="I15" s="2">
        <v>3</v>
      </c>
      <c r="J15" s="2" t="s">
        <v>71</v>
      </c>
      <c r="K15" s="2">
        <v>2.72</v>
      </c>
      <c r="L15" s="6">
        <f>(ROUND(K15/M3,4)-1)</f>
        <v>3.4200000000000008E-2</v>
      </c>
      <c r="M15" s="2">
        <v>2.7103999999999999</v>
      </c>
      <c r="N15" s="6">
        <f>ROUND(M15/P3,4)-1</f>
        <v>3.0999999999999917E-2</v>
      </c>
      <c r="O15" s="3">
        <v>2.7206999999999999</v>
      </c>
      <c r="P15" s="6">
        <f>ROUND(O15/S3,4)-1</f>
        <v>3.2299999999999995E-2</v>
      </c>
    </row>
    <row r="16" spans="1:23" x14ac:dyDescent="0.25">
      <c r="I16" s="2">
        <v>4</v>
      </c>
      <c r="J16" s="2" t="s">
        <v>69</v>
      </c>
      <c r="K16" s="2">
        <v>2.7077</v>
      </c>
      <c r="L16" s="6">
        <f>(ROUND(K16/M3,4)-1)</f>
        <v>2.9500000000000082E-2</v>
      </c>
      <c r="M16" s="2">
        <v>2.7042999999999999</v>
      </c>
      <c r="N16" s="6">
        <f>ROUND(M16/P3,4)-1</f>
        <v>2.8699999999999948E-2</v>
      </c>
      <c r="O16" s="3">
        <v>2.7086999999999999</v>
      </c>
      <c r="P16" s="6">
        <f>ROUND(O16/S3,4)-1</f>
        <v>2.7800000000000047E-2</v>
      </c>
    </row>
    <row r="17" spans="9:16" x14ac:dyDescent="0.25">
      <c r="I17" s="12">
        <v>5</v>
      </c>
      <c r="J17" s="12" t="s">
        <v>67</v>
      </c>
      <c r="K17" s="12">
        <v>2.7035</v>
      </c>
      <c r="L17" s="13">
        <f>(ROUND(K17/M3,4)-1)</f>
        <v>2.7900000000000036E-2</v>
      </c>
      <c r="M17" s="12">
        <v>2.7002000000000002</v>
      </c>
      <c r="N17" s="13">
        <f>ROUND(M17/P3,4)-1</f>
        <v>2.7099999999999902E-2</v>
      </c>
      <c r="O17" s="14">
        <v>2.7052</v>
      </c>
      <c r="P17" s="13">
        <f>O17/S3-1</f>
        <v>2.6446594574084603E-2</v>
      </c>
    </row>
  </sheetData>
  <mergeCells count="26">
    <mergeCell ref="S1:T1"/>
    <mergeCell ref="J2:L2"/>
    <mergeCell ref="M2:O2"/>
    <mergeCell ref="P2:R2"/>
    <mergeCell ref="S2:T2"/>
    <mergeCell ref="K4:L4"/>
    <mergeCell ref="M4:N4"/>
    <mergeCell ref="P4:Q4"/>
    <mergeCell ref="J1:L1"/>
    <mergeCell ref="M1:O1"/>
    <mergeCell ref="P1:R1"/>
    <mergeCell ref="U2:W2"/>
    <mergeCell ref="J3:L3"/>
    <mergeCell ref="M3:O3"/>
    <mergeCell ref="P3:R3"/>
    <mergeCell ref="S3:T3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0531F-77CF-4605-A781-FA327A593CC1}">
  <dimension ref="A1:U18"/>
  <sheetViews>
    <sheetView topLeftCell="H1" zoomScale="85" zoomScaleNormal="85" workbookViewId="0">
      <selection activeCell="J2" sqref="J2:L2"/>
    </sheetView>
  </sheetViews>
  <sheetFormatPr defaultColWidth="8.85546875" defaultRowHeight="15" x14ac:dyDescent="0.25"/>
  <cols>
    <col min="1" max="1" width="16.85546875" style="21" bestFit="1" customWidth="1"/>
    <col min="2" max="2" width="15.28515625" style="21" bestFit="1" customWidth="1"/>
    <col min="3" max="3" width="14.42578125" style="21" bestFit="1" customWidth="1"/>
    <col min="4" max="8" width="8.85546875" style="21"/>
    <col min="9" max="9" width="35.42578125" style="21" bestFit="1" customWidth="1"/>
    <col min="10" max="10" width="62.85546875" style="21" bestFit="1" customWidth="1"/>
    <col min="11" max="11" width="36" style="21" bestFit="1" customWidth="1"/>
    <col min="12" max="14" width="36" style="21" customWidth="1"/>
    <col min="15" max="15" width="31.42578125" style="21" bestFit="1" customWidth="1"/>
    <col min="16" max="16" width="30.42578125" style="21" customWidth="1"/>
    <col min="17" max="17" width="10.42578125" style="21" customWidth="1"/>
    <col min="18" max="18" width="20.42578125" style="21" customWidth="1"/>
    <col min="19" max="19" width="16.7109375" style="21" customWidth="1"/>
    <col min="20" max="20" width="30.85546875" style="21" customWidth="1"/>
    <col min="21" max="21" width="54.85546875" style="21" bestFit="1" customWidth="1"/>
    <col min="22" max="16384" width="8.85546875" style="21"/>
  </cols>
  <sheetData>
    <row r="1" spans="1:21" x14ac:dyDescent="0.25">
      <c r="A1" s="21" t="s">
        <v>0</v>
      </c>
      <c r="B1" s="21" t="s">
        <v>1</v>
      </c>
      <c r="C1" s="1" t="s">
        <v>2</v>
      </c>
      <c r="I1" s="3"/>
      <c r="J1" s="29" t="s">
        <v>4</v>
      </c>
      <c r="K1" s="30"/>
      <c r="L1" s="31"/>
      <c r="M1" s="29" t="s">
        <v>5</v>
      </c>
      <c r="N1" s="30"/>
      <c r="O1" s="31"/>
      <c r="P1" s="29" t="s">
        <v>5</v>
      </c>
      <c r="Q1" s="30"/>
      <c r="R1" s="31"/>
      <c r="S1" s="29" t="s">
        <v>5</v>
      </c>
      <c r="T1" s="31"/>
      <c r="U1" s="3" t="s">
        <v>7</v>
      </c>
    </row>
    <row r="2" spans="1:21" x14ac:dyDescent="0.25">
      <c r="A2" s="21">
        <v>17</v>
      </c>
      <c r="B2" s="21">
        <v>62</v>
      </c>
      <c r="C2" s="1" t="s">
        <v>3</v>
      </c>
      <c r="I2" s="3" t="s">
        <v>8</v>
      </c>
      <c r="J2" s="29" t="s">
        <v>86</v>
      </c>
      <c r="K2" s="30"/>
      <c r="L2" s="31"/>
      <c r="M2" s="29" t="s">
        <v>86</v>
      </c>
      <c r="N2" s="30"/>
      <c r="O2" s="31"/>
      <c r="P2" s="29" t="s">
        <v>86</v>
      </c>
      <c r="Q2" s="30"/>
      <c r="R2" s="31"/>
      <c r="S2" s="29" t="s">
        <v>86</v>
      </c>
      <c r="T2" s="31"/>
      <c r="U2" s="25" t="s">
        <v>86</v>
      </c>
    </row>
    <row r="3" spans="1:21" ht="37.5" x14ac:dyDescent="0.25">
      <c r="I3" s="4" t="s">
        <v>9</v>
      </c>
      <c r="J3" s="35">
        <v>1.3595999999999999</v>
      </c>
      <c r="K3" s="49"/>
      <c r="L3" s="36"/>
      <c r="M3" s="32">
        <v>1.365</v>
      </c>
      <c r="N3" s="33"/>
      <c r="O3" s="34"/>
      <c r="P3" s="45">
        <v>1.3514125075416099</v>
      </c>
      <c r="Q3" s="46"/>
      <c r="R3" s="47"/>
      <c r="S3" s="45">
        <v>1.3651251654597301</v>
      </c>
      <c r="T3" s="47"/>
      <c r="U3" s="3">
        <v>1.3535999999999999</v>
      </c>
    </row>
    <row r="4" spans="1:21" ht="30" x14ac:dyDescent="0.25">
      <c r="I4" s="2" t="s">
        <v>10</v>
      </c>
      <c r="J4" s="3">
        <v>1.4525999999999999</v>
      </c>
      <c r="K4" s="37">
        <f>J4/J3 -1</f>
        <v>6.8402471315092583E-2</v>
      </c>
      <c r="L4" s="38"/>
      <c r="M4" s="29">
        <v>1.4593</v>
      </c>
      <c r="N4" s="31"/>
      <c r="O4" s="6">
        <f>M4/M3 -1</f>
        <v>6.908424908424915E-2</v>
      </c>
      <c r="P4" s="43">
        <v>1.4406216981198601</v>
      </c>
      <c r="Q4" s="44"/>
      <c r="R4" s="6">
        <f>ROUND(P4/P3,4) - 1</f>
        <v>6.6000000000000059E-2</v>
      </c>
      <c r="S4" s="24">
        <v>1.45952937205136</v>
      </c>
      <c r="T4" s="6">
        <f>ROUND(S4/S3,4) - 1</f>
        <v>6.9199999999999928E-2</v>
      </c>
    </row>
    <row r="5" spans="1:21" x14ac:dyDescent="0.25">
      <c r="I5" s="2" t="s">
        <v>11</v>
      </c>
      <c r="J5" s="3">
        <v>1.4184000000000001</v>
      </c>
      <c r="K5" s="37">
        <f>ROUND(J5/J3,4) - 1</f>
        <v>4.3199999999999905E-2</v>
      </c>
      <c r="L5" s="38"/>
      <c r="M5" s="29">
        <v>1.4261999999999999</v>
      </c>
      <c r="N5" s="31"/>
      <c r="O5" s="6">
        <f>ROUND(M5/M3,4)-1</f>
        <v>4.4799999999999951E-2</v>
      </c>
      <c r="P5" s="29">
        <v>1.4086000000000001</v>
      </c>
      <c r="Q5" s="31"/>
      <c r="R5" s="6">
        <f>ROUND(P5/P3,4)-1</f>
        <v>4.2300000000000004E-2</v>
      </c>
      <c r="S5" s="3">
        <v>1.4274</v>
      </c>
      <c r="T5" s="6">
        <f>ROUND(S5/S3,4)-1</f>
        <v>4.5600000000000085E-2</v>
      </c>
    </row>
    <row r="6" spans="1:21" ht="30" x14ac:dyDescent="0.25">
      <c r="I6" s="2" t="s">
        <v>12</v>
      </c>
      <c r="J6" s="3">
        <v>1.6436999999999999</v>
      </c>
      <c r="K6" s="37">
        <f>ROUND(J6/J3,4)-1</f>
        <v>0.20900000000000007</v>
      </c>
      <c r="L6" s="38"/>
      <c r="M6" s="29">
        <v>1.6247</v>
      </c>
      <c r="N6" s="31"/>
      <c r="O6" s="6">
        <f>ROUND(M6/M3,4)-1</f>
        <v>0.19029999999999991</v>
      </c>
      <c r="P6" s="29">
        <v>1.6135999999999999</v>
      </c>
      <c r="Q6" s="31"/>
      <c r="R6" s="6">
        <f>ROUND(P6/P3,4)-1</f>
        <v>0.19399999999999995</v>
      </c>
      <c r="S6" s="3">
        <v>1.6561999999999999</v>
      </c>
      <c r="T6" s="6">
        <f>ROUND(S6/S3,4)-1</f>
        <v>0.21320000000000006</v>
      </c>
    </row>
    <row r="11" spans="1:21" x14ac:dyDescent="0.25">
      <c r="I11" s="2" t="s">
        <v>13</v>
      </c>
      <c r="J11" s="2" t="s">
        <v>14</v>
      </c>
      <c r="K11" s="39" t="s">
        <v>17</v>
      </c>
      <c r="L11" s="40"/>
      <c r="M11" s="39" t="s">
        <v>18</v>
      </c>
      <c r="N11" s="40"/>
      <c r="O11" s="29" t="s">
        <v>19</v>
      </c>
      <c r="P11" s="31"/>
      <c r="Q11" s="29" t="s">
        <v>36</v>
      </c>
      <c r="R11" s="31"/>
    </row>
    <row r="12" spans="1:21" ht="30" x14ac:dyDescent="0.25">
      <c r="I12" s="2" t="s">
        <v>16</v>
      </c>
      <c r="J12" s="2" t="s">
        <v>15</v>
      </c>
      <c r="K12" s="8">
        <v>1.4505647098873999</v>
      </c>
      <c r="L12" s="6">
        <f>K12/M3-1</f>
        <v>6.2684769148278363E-2</v>
      </c>
      <c r="M12" s="8">
        <v>1.43061732675661</v>
      </c>
      <c r="N12" s="6">
        <f>M12/P3-1</f>
        <v>5.8608913838664733E-2</v>
      </c>
      <c r="O12" s="9">
        <v>1.4530930263575701</v>
      </c>
      <c r="P12" s="6">
        <f>O12/S3-1</f>
        <v>6.4439410483078552E-2</v>
      </c>
      <c r="Q12" s="24">
        <v>1.4461600187364501</v>
      </c>
      <c r="R12" s="6">
        <f>ROUND(Q12/U3,4)-1</f>
        <v>6.8400000000000016E-2</v>
      </c>
    </row>
    <row r="13" spans="1:21" x14ac:dyDescent="0.25">
      <c r="I13" s="2" t="s">
        <v>20</v>
      </c>
      <c r="J13" s="2" t="s">
        <v>15</v>
      </c>
      <c r="K13" s="8">
        <v>1.4443999999999999</v>
      </c>
      <c r="L13" s="6">
        <f>K13/M3-1</f>
        <v>5.8168498168498006E-2</v>
      </c>
      <c r="M13" s="8">
        <v>1.4159999999999999</v>
      </c>
      <c r="N13" s="6">
        <f>M13/P3-1</f>
        <v>4.7792581538173673E-2</v>
      </c>
      <c r="O13" s="9">
        <v>1.4461999999999999</v>
      </c>
      <c r="P13" s="6">
        <f>O13/S3-1</f>
        <v>5.9390037332559542E-2</v>
      </c>
      <c r="Q13" s="24">
        <v>1.4466000000000001</v>
      </c>
      <c r="R13" s="6">
        <f>Q13/U3-1</f>
        <v>6.8705673758865382E-2</v>
      </c>
    </row>
    <row r="14" spans="1:21" x14ac:dyDescent="0.25">
      <c r="I14" s="2">
        <v>1</v>
      </c>
      <c r="J14" s="16" t="s">
        <v>89</v>
      </c>
      <c r="K14" s="16">
        <v>1.4411</v>
      </c>
      <c r="L14" s="6">
        <f>(ROUND(K14/M3,4)-1)</f>
        <v>5.5800000000000072E-2</v>
      </c>
      <c r="M14" s="2">
        <v>1.4127000000000001</v>
      </c>
      <c r="N14" s="6">
        <f>ROUND(M14/P3,4)-1</f>
        <v>4.5400000000000107E-2</v>
      </c>
      <c r="O14" s="3">
        <v>1.4295</v>
      </c>
      <c r="P14" s="6">
        <f>ROUND(O14/S3,4)-1</f>
        <v>4.7199999999999909E-2</v>
      </c>
      <c r="Q14" s="9">
        <v>1.4253</v>
      </c>
      <c r="R14" s="6">
        <f>ROUND(Q14/U3,4)-1</f>
        <v>5.2999999999999936E-2</v>
      </c>
    </row>
    <row r="15" spans="1:21" x14ac:dyDescent="0.25">
      <c r="I15" s="16">
        <v>2</v>
      </c>
      <c r="J15" s="16" t="s">
        <v>90</v>
      </c>
      <c r="K15" s="16">
        <v>1.4228000000000001</v>
      </c>
      <c r="L15" s="22">
        <f>(ROUND(K15/M3,4)-1)</f>
        <v>4.2300000000000004E-2</v>
      </c>
      <c r="M15" s="16">
        <v>1.4073</v>
      </c>
      <c r="N15" s="22">
        <f>ROUND(M15/P3,4)-1</f>
        <v>4.1400000000000103E-2</v>
      </c>
      <c r="O15" s="23">
        <v>1.42</v>
      </c>
      <c r="P15" s="22">
        <f>ROUND(O15/S3,4)-1</f>
        <v>4.0200000000000014E-2</v>
      </c>
      <c r="Q15" s="23">
        <v>1.4083000000000001</v>
      </c>
      <c r="R15" s="22">
        <f>ROUND(Q15/U3,4)-1</f>
        <v>4.0399999999999991E-2</v>
      </c>
    </row>
    <row r="16" spans="1:21" x14ac:dyDescent="0.25">
      <c r="I16" s="16">
        <v>3</v>
      </c>
      <c r="J16" s="16" t="s">
        <v>91</v>
      </c>
      <c r="K16" s="16">
        <v>1.4177</v>
      </c>
      <c r="L16" s="22">
        <f>(ROUND(K16/M3,4)-1)</f>
        <v>3.8599999999999968E-2</v>
      </c>
      <c r="M16" s="16">
        <v>1.4015</v>
      </c>
      <c r="N16" s="22">
        <f>ROUND(M16/P3,4)-1</f>
        <v>3.7099999999999911E-2</v>
      </c>
      <c r="O16" s="23">
        <v>1.4191</v>
      </c>
      <c r="P16" s="22">
        <f>ROUND(O16/S3,4)-1</f>
        <v>3.9500000000000091E-2</v>
      </c>
      <c r="Q16" s="23">
        <v>1.3953</v>
      </c>
      <c r="R16" s="22">
        <f>ROUND(Q16/U3,4)-1</f>
        <v>3.0799999999999939E-2</v>
      </c>
    </row>
    <row r="17" spans="9:18" x14ac:dyDescent="0.25">
      <c r="I17" s="2">
        <v>4</v>
      </c>
      <c r="J17" s="2" t="s">
        <v>88</v>
      </c>
      <c r="K17" s="2">
        <v>1.413</v>
      </c>
      <c r="L17" s="6">
        <f>(ROUND(K17/M3,4)-1)</f>
        <v>3.5199999999999898E-2</v>
      </c>
      <c r="M17" s="2">
        <v>1.3936999999999999</v>
      </c>
      <c r="N17" s="6">
        <f>ROUND(M17/P3,4)-1</f>
        <v>3.1300000000000106E-2</v>
      </c>
      <c r="O17" s="3">
        <v>1.4162999999999999</v>
      </c>
      <c r="P17" s="6">
        <f>ROUND(O17/S3,4)-1</f>
        <v>3.7500000000000089E-2</v>
      </c>
      <c r="Q17" s="3">
        <v>1.3864000000000001</v>
      </c>
      <c r="R17" s="6">
        <f>ROUND(Q17/U3,4)-1</f>
        <v>2.4199999999999999E-2</v>
      </c>
    </row>
    <row r="18" spans="9:18" x14ac:dyDescent="0.25">
      <c r="I18" s="2">
        <v>5</v>
      </c>
      <c r="J18" s="2" t="s">
        <v>87</v>
      </c>
      <c r="K18" s="2">
        <v>1.3992</v>
      </c>
      <c r="L18" s="6">
        <f>(ROUND(K18/M3,4)-1)</f>
        <v>2.50999999999999E-2</v>
      </c>
      <c r="M18" s="2">
        <v>1.38</v>
      </c>
      <c r="N18" s="6">
        <f>ROUND(M18/P3,4)-1</f>
        <v>2.1200000000000108E-2</v>
      </c>
      <c r="O18" s="3">
        <v>1.4049</v>
      </c>
      <c r="P18" s="6">
        <f>ROUND(O18/S3,4)-1</f>
        <v>2.9099999999999904E-2</v>
      </c>
      <c r="Q18" s="3">
        <v>1.3791</v>
      </c>
      <c r="R18" s="6">
        <f>ROUND(Q18/U3,4)-1</f>
        <v>1.8799999999999928E-2</v>
      </c>
    </row>
  </sheetData>
  <mergeCells count="25"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B1B89-6CBB-4F1C-BC6D-72B49CA6F8EC}">
  <dimension ref="A1:W18"/>
  <sheetViews>
    <sheetView topLeftCell="I1" zoomScale="85" zoomScaleNormal="85" workbookViewId="0">
      <selection activeCell="J2" sqref="J2:L2"/>
    </sheetView>
  </sheetViews>
  <sheetFormatPr defaultColWidth="8.85546875" defaultRowHeight="15" x14ac:dyDescent="0.25"/>
  <cols>
    <col min="1" max="1" width="16.85546875" style="20" bestFit="1" customWidth="1"/>
    <col min="2" max="2" width="15.28515625" style="20" bestFit="1" customWidth="1"/>
    <col min="3" max="3" width="14.42578125" style="20" bestFit="1" customWidth="1"/>
    <col min="4" max="8" width="8.85546875" style="20"/>
    <col min="9" max="9" width="35.42578125" style="20" bestFit="1" customWidth="1"/>
    <col min="10" max="10" width="62.85546875" style="20" bestFit="1" customWidth="1"/>
    <col min="11" max="11" width="36" style="20" bestFit="1" customWidth="1"/>
    <col min="12" max="14" width="36" style="20" customWidth="1"/>
    <col min="15" max="15" width="31.42578125" style="20" bestFit="1" customWidth="1"/>
    <col min="16" max="16" width="30.42578125" style="20" customWidth="1"/>
    <col min="17" max="17" width="10.42578125" style="20" customWidth="1"/>
    <col min="18" max="18" width="20.42578125" style="20" customWidth="1"/>
    <col min="19" max="19" width="16.7109375" style="20" customWidth="1"/>
    <col min="20" max="20" width="28.85546875" style="20" customWidth="1"/>
    <col min="21" max="21" width="35.7109375" style="20" bestFit="1" customWidth="1"/>
    <col min="22" max="16384" width="8.85546875" style="20"/>
  </cols>
  <sheetData>
    <row r="1" spans="1:23" x14ac:dyDescent="0.25">
      <c r="A1" s="20" t="s">
        <v>0</v>
      </c>
      <c r="B1" s="20" t="s">
        <v>1</v>
      </c>
      <c r="C1" s="1" t="s">
        <v>2</v>
      </c>
      <c r="I1" s="3"/>
      <c r="J1" s="29" t="s">
        <v>4</v>
      </c>
      <c r="K1" s="30"/>
      <c r="L1" s="31"/>
      <c r="M1" s="29" t="s">
        <v>5</v>
      </c>
      <c r="N1" s="30"/>
      <c r="O1" s="31"/>
      <c r="P1" s="29" t="s">
        <v>5</v>
      </c>
      <c r="Q1" s="30"/>
      <c r="R1" s="31"/>
      <c r="S1" s="29" t="s">
        <v>5</v>
      </c>
      <c r="T1" s="31"/>
      <c r="U1" s="3" t="s">
        <v>7</v>
      </c>
    </row>
    <row r="2" spans="1:23" x14ac:dyDescent="0.25">
      <c r="A2" s="20">
        <v>17</v>
      </c>
      <c r="B2" s="20">
        <v>62</v>
      </c>
      <c r="C2" s="1" t="s">
        <v>3</v>
      </c>
      <c r="I2" s="3" t="s">
        <v>8</v>
      </c>
      <c r="J2" s="29" t="s">
        <v>93</v>
      </c>
      <c r="K2" s="30"/>
      <c r="L2" s="31"/>
      <c r="M2" s="29" t="s">
        <v>93</v>
      </c>
      <c r="N2" s="30"/>
      <c r="O2" s="31"/>
      <c r="P2" s="29" t="s">
        <v>93</v>
      </c>
      <c r="Q2" s="30"/>
      <c r="R2" s="31"/>
      <c r="S2" s="29" t="s">
        <v>93</v>
      </c>
      <c r="T2" s="31"/>
      <c r="U2" s="29" t="s">
        <v>93</v>
      </c>
      <c r="V2" s="30"/>
      <c r="W2" s="31"/>
    </row>
    <row r="3" spans="1:23" ht="37.5" x14ac:dyDescent="0.25">
      <c r="I3" s="4" t="s">
        <v>9</v>
      </c>
      <c r="J3" s="35">
        <v>1.6888000000000001</v>
      </c>
      <c r="K3" s="49"/>
      <c r="L3" s="36"/>
      <c r="M3" s="32">
        <v>1.6854</v>
      </c>
      <c r="N3" s="33"/>
      <c r="O3" s="34"/>
      <c r="P3" s="32">
        <v>1.6782999999999999</v>
      </c>
      <c r="Q3" s="33"/>
      <c r="R3" s="34"/>
      <c r="S3" s="32">
        <v>1.6816</v>
      </c>
      <c r="T3" s="34"/>
      <c r="U3" s="5">
        <v>1.6711</v>
      </c>
    </row>
    <row r="4" spans="1:23" ht="30" x14ac:dyDescent="0.25">
      <c r="I4" s="2" t="s">
        <v>10</v>
      </c>
      <c r="J4" s="3">
        <v>1.9000999999999999</v>
      </c>
      <c r="K4" s="37">
        <f>J4/J3 -1</f>
        <v>0.12511842728564648</v>
      </c>
      <c r="L4" s="38"/>
      <c r="M4" s="29">
        <v>1.9051</v>
      </c>
      <c r="N4" s="31"/>
      <c r="O4" s="6">
        <f>M4/M3 -1</f>
        <v>0.1303548119140856</v>
      </c>
      <c r="P4" s="29">
        <v>1.8972</v>
      </c>
      <c r="Q4" s="31"/>
      <c r="R4" s="6">
        <f>ROUND(P4/P3,4) - 1</f>
        <v>0.13040000000000007</v>
      </c>
      <c r="S4" s="3">
        <v>1.9051</v>
      </c>
      <c r="T4" s="6">
        <f>ROUND(S4/S3,4) - 1</f>
        <v>0.13290000000000002</v>
      </c>
    </row>
    <row r="5" spans="1:23" x14ac:dyDescent="0.25">
      <c r="I5" s="2" t="s">
        <v>11</v>
      </c>
      <c r="J5" s="3">
        <v>1.7718</v>
      </c>
      <c r="K5" s="37">
        <f>ROUND(J5/J3,4) - 1</f>
        <v>4.9099999999999921E-2</v>
      </c>
      <c r="L5" s="38"/>
      <c r="M5" s="29">
        <v>1.7669999999999999</v>
      </c>
      <c r="N5" s="31"/>
      <c r="O5" s="6">
        <f>ROUND(M5/M3,4)-1</f>
        <v>4.8399999999999999E-2</v>
      </c>
      <c r="P5" s="29">
        <v>1.7597</v>
      </c>
      <c r="Q5" s="31"/>
      <c r="R5" s="6">
        <f>ROUND(P5/P3,4)-1</f>
        <v>4.8499999999999988E-2</v>
      </c>
      <c r="S5" s="3">
        <v>1.7766</v>
      </c>
      <c r="T5" s="6">
        <f>ROUND(S5/S3,4)-1</f>
        <v>5.6499999999999995E-2</v>
      </c>
    </row>
    <row r="6" spans="1:23" ht="30" x14ac:dyDescent="0.25">
      <c r="I6" s="2" t="s">
        <v>12</v>
      </c>
      <c r="J6" s="3">
        <v>2.2440000000000002</v>
      </c>
      <c r="K6" s="37">
        <f>ROUND(J6/J3,4)-1</f>
        <v>0.32879999999999998</v>
      </c>
      <c r="L6" s="38"/>
      <c r="M6" s="29">
        <v>2.2833000000000001</v>
      </c>
      <c r="N6" s="31"/>
      <c r="O6" s="6">
        <f>ROUND(M6/M3,4)-1</f>
        <v>0.3548</v>
      </c>
      <c r="P6" s="29">
        <v>2.2574999999999998</v>
      </c>
      <c r="Q6" s="31"/>
      <c r="R6" s="6">
        <f>ROUND(P6/P3,4)-1</f>
        <v>0.34509999999999996</v>
      </c>
      <c r="S6" s="3">
        <v>2.2565</v>
      </c>
      <c r="T6" s="6">
        <f>ROUND(S6/S3,4)-1</f>
        <v>0.34190000000000009</v>
      </c>
    </row>
    <row r="11" spans="1:23" x14ac:dyDescent="0.25">
      <c r="I11" s="2" t="s">
        <v>13</v>
      </c>
      <c r="J11" s="2" t="s">
        <v>14</v>
      </c>
      <c r="K11" s="39" t="s">
        <v>17</v>
      </c>
      <c r="L11" s="40"/>
      <c r="M11" s="39" t="s">
        <v>18</v>
      </c>
      <c r="N11" s="40"/>
      <c r="O11" s="29" t="s">
        <v>19</v>
      </c>
      <c r="P11" s="31"/>
      <c r="Q11" s="29" t="s">
        <v>36</v>
      </c>
      <c r="R11" s="31"/>
    </row>
    <row r="12" spans="1:23" ht="30" x14ac:dyDescent="0.25">
      <c r="I12" s="2" t="s">
        <v>16</v>
      </c>
      <c r="J12" s="2" t="s">
        <v>15</v>
      </c>
      <c r="K12" s="8">
        <v>1.92890053165255</v>
      </c>
      <c r="L12" s="6">
        <f>K12/M3-1</f>
        <v>0.1444764042082296</v>
      </c>
      <c r="M12" s="8">
        <v>1.9215727556470401</v>
      </c>
      <c r="N12" s="6">
        <f>M12/P3-1</f>
        <v>0.14495188920159707</v>
      </c>
      <c r="O12" s="9">
        <v>1.92528102135274</v>
      </c>
      <c r="P12" s="6">
        <f>O12/S3-1</f>
        <v>0.14491021726495013</v>
      </c>
      <c r="Q12" s="9">
        <v>1.9203021899242001</v>
      </c>
      <c r="R12" s="6">
        <f>ROUND(Q12/U3,4)-1</f>
        <v>0.14910000000000001</v>
      </c>
    </row>
    <row r="13" spans="1:23" x14ac:dyDescent="0.25">
      <c r="I13" s="2" t="s">
        <v>20</v>
      </c>
      <c r="J13" s="2" t="s">
        <v>15</v>
      </c>
      <c r="K13" s="8">
        <v>1.9166000000000001</v>
      </c>
      <c r="L13" s="6">
        <f>K13/M3-1</f>
        <v>0.13717811795419488</v>
      </c>
      <c r="M13" s="8">
        <v>1.9016999999999999</v>
      </c>
      <c r="N13" s="6">
        <f>M13/P3-1</f>
        <v>0.13311088601561116</v>
      </c>
      <c r="O13" s="9">
        <v>1.907</v>
      </c>
      <c r="P13" s="6">
        <f>O13/S3-1</f>
        <v>0.13403901046622257</v>
      </c>
      <c r="Q13" s="9">
        <v>1.9027000000000001</v>
      </c>
      <c r="R13" s="6">
        <f>Q13/U3-1</f>
        <v>0.13859134701693487</v>
      </c>
    </row>
    <row r="14" spans="1:23" x14ac:dyDescent="0.25">
      <c r="I14" s="2">
        <v>1</v>
      </c>
      <c r="J14" s="16" t="s">
        <v>81</v>
      </c>
      <c r="K14" s="16">
        <v>1.899</v>
      </c>
      <c r="L14" s="6">
        <f>(ROUND(K14/M3,4)-1)</f>
        <v>0.12670000000000003</v>
      </c>
      <c r="M14" s="2">
        <v>1.8788</v>
      </c>
      <c r="N14" s="6">
        <f>ROUND(M14/P3,4)-1</f>
        <v>0.11949999999999994</v>
      </c>
      <c r="O14" s="3">
        <v>1.8759999999999999</v>
      </c>
      <c r="P14" s="6">
        <f>ROUND(O14/S3,4)-1</f>
        <v>0.11559999999999993</v>
      </c>
      <c r="Q14" s="9">
        <v>1.8465</v>
      </c>
      <c r="R14" s="6">
        <f>ROUND(Q14/U3,4)-1</f>
        <v>0.10499999999999998</v>
      </c>
    </row>
    <row r="15" spans="1:23" x14ac:dyDescent="0.25">
      <c r="I15" s="16">
        <v>2</v>
      </c>
      <c r="J15" s="16" t="s">
        <v>84</v>
      </c>
      <c r="K15" s="16">
        <v>1.8854</v>
      </c>
      <c r="L15" s="22">
        <f>(ROUND(K15/M3,4)-1)</f>
        <v>0.11870000000000003</v>
      </c>
      <c r="M15" s="16">
        <v>1.8619000000000001</v>
      </c>
      <c r="N15" s="22">
        <f>ROUND(M15/P3,4)-1</f>
        <v>0.10939999999999994</v>
      </c>
      <c r="O15" s="23">
        <v>1.8473999999999999</v>
      </c>
      <c r="P15" s="22">
        <f>ROUND(O15/S3,4)-1</f>
        <v>9.8600000000000021E-2</v>
      </c>
      <c r="Q15" s="23">
        <v>1.8125</v>
      </c>
      <c r="R15" s="22">
        <f>ROUND(Q15/U3,4)-1</f>
        <v>8.4600000000000009E-2</v>
      </c>
    </row>
    <row r="16" spans="1:23" x14ac:dyDescent="0.25">
      <c r="I16" s="16">
        <v>3</v>
      </c>
      <c r="J16" s="16" t="s">
        <v>85</v>
      </c>
      <c r="K16" s="16">
        <v>1.8681000000000001</v>
      </c>
      <c r="L16" s="22">
        <f>(ROUND(K16/M3,4)-1)</f>
        <v>0.10840000000000005</v>
      </c>
      <c r="M16" s="16">
        <v>1.8525</v>
      </c>
      <c r="N16" s="22">
        <f>ROUND(M16/P3,4)-1</f>
        <v>0.10379999999999989</v>
      </c>
      <c r="O16" s="23">
        <v>1.8395999999999999</v>
      </c>
      <c r="P16" s="22">
        <f>ROUND(O16/S3,4)-1</f>
        <v>9.4000000000000083E-2</v>
      </c>
      <c r="Q16" s="23">
        <v>1.7954000000000001</v>
      </c>
      <c r="R16" s="22">
        <f>ROUND(Q16/U3,4)-1</f>
        <v>7.4400000000000022E-2</v>
      </c>
    </row>
    <row r="17" spans="9:18" x14ac:dyDescent="0.25">
      <c r="I17" s="2">
        <v>4</v>
      </c>
      <c r="J17" s="2" t="s">
        <v>83</v>
      </c>
      <c r="K17" s="2">
        <v>1.8338000000000001</v>
      </c>
      <c r="L17" s="6">
        <f>(ROUND(K17/M3,4)-1)</f>
        <v>8.8100000000000067E-2</v>
      </c>
      <c r="M17" s="2">
        <v>1.8380000000000001</v>
      </c>
      <c r="N17" s="6">
        <f>ROUND(M17/P3,4)-1</f>
        <v>9.5199999999999951E-2</v>
      </c>
      <c r="O17" s="3">
        <v>1.8176000000000001</v>
      </c>
      <c r="P17" s="6">
        <f>ROUND(O17/S3,4)-1</f>
        <v>8.0899999999999972E-2</v>
      </c>
      <c r="Q17" s="3">
        <v>1.7652000000000001</v>
      </c>
      <c r="R17" s="6">
        <f>ROUND(Q17/U3,4)-1</f>
        <v>5.6300000000000017E-2</v>
      </c>
    </row>
    <row r="18" spans="9:18" x14ac:dyDescent="0.25">
      <c r="I18" s="2">
        <v>5</v>
      </c>
      <c r="J18" s="12" t="s">
        <v>82</v>
      </c>
      <c r="K18" s="12">
        <v>1.8076000000000001</v>
      </c>
      <c r="L18" s="13">
        <f>(ROUND(K18/M3,4)-1)</f>
        <v>7.2500000000000009E-2</v>
      </c>
      <c r="M18" s="12">
        <v>1.7703</v>
      </c>
      <c r="N18" s="13">
        <f>ROUND(M18/P3,4)-1</f>
        <v>5.479999999999996E-2</v>
      </c>
      <c r="O18" s="14">
        <v>1.7755000000000001</v>
      </c>
      <c r="P18" s="13">
        <f>ROUND(O18/S3,4)-1</f>
        <v>5.5800000000000072E-2</v>
      </c>
      <c r="Q18" s="14">
        <v>1.7170000000000001</v>
      </c>
      <c r="R18" s="13">
        <f>ROUND(Q18/U3,4)-1</f>
        <v>2.750000000000008E-2</v>
      </c>
    </row>
  </sheetData>
  <mergeCells count="26">
    <mergeCell ref="S1:T1"/>
    <mergeCell ref="J2:L2"/>
    <mergeCell ref="M2:O2"/>
    <mergeCell ref="P2:R2"/>
    <mergeCell ref="S2:T2"/>
    <mergeCell ref="K4:L4"/>
    <mergeCell ref="M4:N4"/>
    <mergeCell ref="P4:Q4"/>
    <mergeCell ref="J1:L1"/>
    <mergeCell ref="M1:O1"/>
    <mergeCell ref="P1:R1"/>
    <mergeCell ref="U2:W2"/>
    <mergeCell ref="J3:L3"/>
    <mergeCell ref="M3:O3"/>
    <mergeCell ref="P3:R3"/>
    <mergeCell ref="S3:T3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B60AA-BAD7-4526-A64F-665E849D4358}">
  <dimension ref="A1:U17"/>
  <sheetViews>
    <sheetView topLeftCell="A10" zoomScale="70" zoomScaleNormal="70" workbookViewId="0">
      <selection activeCell="Q17" sqref="Q17"/>
    </sheetView>
  </sheetViews>
  <sheetFormatPr defaultColWidth="8.85546875" defaultRowHeight="15" x14ac:dyDescent="0.25"/>
  <cols>
    <col min="1" max="1" width="16.85546875" style="26" bestFit="1" customWidth="1"/>
    <col min="2" max="2" width="15.28515625" style="26" bestFit="1" customWidth="1"/>
    <col min="3" max="3" width="14.42578125" style="26" bestFit="1" customWidth="1"/>
    <col min="4" max="8" width="8.85546875" style="26"/>
    <col min="9" max="9" width="35.42578125" style="26" bestFit="1" customWidth="1"/>
    <col min="10" max="10" width="43.42578125" style="26" customWidth="1"/>
    <col min="11" max="11" width="36" style="26" bestFit="1" customWidth="1"/>
    <col min="12" max="14" width="36" style="26" customWidth="1"/>
    <col min="15" max="15" width="31.42578125" style="26" bestFit="1" customWidth="1"/>
    <col min="16" max="16" width="30.42578125" style="26" customWidth="1"/>
    <col min="17" max="17" width="10.42578125" style="26" customWidth="1"/>
    <col min="18" max="18" width="20.42578125" style="26" customWidth="1"/>
    <col min="19" max="19" width="16.7109375" style="26" customWidth="1"/>
    <col min="20" max="20" width="28.85546875" style="26" customWidth="1"/>
    <col min="21" max="21" width="35.7109375" style="26" bestFit="1" customWidth="1"/>
    <col min="22" max="16384" width="8.85546875" style="26"/>
  </cols>
  <sheetData>
    <row r="1" spans="1:21" x14ac:dyDescent="0.25">
      <c r="A1" s="26" t="s">
        <v>0</v>
      </c>
      <c r="B1" s="26" t="s">
        <v>1</v>
      </c>
      <c r="C1" s="1" t="s">
        <v>2</v>
      </c>
      <c r="I1" s="3"/>
      <c r="J1" s="29" t="s">
        <v>4</v>
      </c>
      <c r="K1" s="30"/>
      <c r="L1" s="31"/>
      <c r="M1" s="29" t="s">
        <v>5</v>
      </c>
      <c r="N1" s="30"/>
      <c r="O1" s="31"/>
      <c r="P1" s="29" t="s">
        <v>5</v>
      </c>
      <c r="Q1" s="30"/>
      <c r="R1" s="31"/>
      <c r="S1" s="29" t="s">
        <v>5</v>
      </c>
      <c r="T1" s="31"/>
      <c r="U1" s="3" t="s">
        <v>7</v>
      </c>
    </row>
    <row r="2" spans="1:21" x14ac:dyDescent="0.25">
      <c r="A2" s="26">
        <v>15</v>
      </c>
      <c r="B2" s="26">
        <v>36</v>
      </c>
      <c r="C2" s="1" t="s">
        <v>94</v>
      </c>
      <c r="I2" s="3" t="s">
        <v>8</v>
      </c>
      <c r="J2" s="29" t="s">
        <v>6</v>
      </c>
      <c r="K2" s="30"/>
      <c r="L2" s="31"/>
      <c r="M2" s="29" t="s">
        <v>6</v>
      </c>
      <c r="N2" s="30"/>
      <c r="O2" s="31"/>
      <c r="P2" s="29" t="s">
        <v>6</v>
      </c>
      <c r="Q2" s="30"/>
      <c r="R2" s="31"/>
      <c r="S2" s="29" t="s">
        <v>6</v>
      </c>
      <c r="T2" s="31"/>
      <c r="U2" s="3" t="s">
        <v>6</v>
      </c>
    </row>
    <row r="3" spans="1:21" ht="37.5" x14ac:dyDescent="0.25">
      <c r="I3" s="4" t="s">
        <v>9</v>
      </c>
      <c r="J3" s="32">
        <v>1.5758657990203599</v>
      </c>
      <c r="K3" s="33"/>
      <c r="L3" s="34"/>
      <c r="M3" s="32">
        <v>1.5974999999999999</v>
      </c>
      <c r="N3" s="33"/>
      <c r="O3" s="34"/>
      <c r="P3" s="32">
        <v>1.59002881643003</v>
      </c>
      <c r="Q3" s="33"/>
      <c r="R3" s="34"/>
      <c r="S3" s="32">
        <v>1.59024985946683</v>
      </c>
      <c r="T3" s="34"/>
      <c r="U3" s="5">
        <v>1.5943000000000001</v>
      </c>
    </row>
    <row r="4" spans="1:21" ht="30" x14ac:dyDescent="0.25">
      <c r="I4" s="2" t="s">
        <v>10</v>
      </c>
      <c r="J4" s="3">
        <v>2.7644269401354302</v>
      </c>
      <c r="K4" s="37">
        <f>ROUND(J4/J3,4)-1</f>
        <v>0.75419999999999998</v>
      </c>
      <c r="L4" s="38"/>
      <c r="M4" s="29">
        <v>2.7111999999999998</v>
      </c>
      <c r="N4" s="31"/>
      <c r="O4" s="6">
        <f>ROUND(M4/M3,4)-1</f>
        <v>0.69720000000000004</v>
      </c>
      <c r="P4" s="29">
        <v>2.75520184353182</v>
      </c>
      <c r="Q4" s="31"/>
      <c r="R4" s="6">
        <f>ROUND(P4/P3,4)-1</f>
        <v>0.7327999999999999</v>
      </c>
      <c r="S4" s="3">
        <v>2.7539802650165002</v>
      </c>
      <c r="T4" s="6">
        <f>ROUND(S4/S3,4)-1</f>
        <v>0.73180000000000001</v>
      </c>
    </row>
    <row r="5" spans="1:21" x14ac:dyDescent="0.25">
      <c r="I5" s="2" t="s">
        <v>11</v>
      </c>
      <c r="J5" s="3">
        <v>2.0908000000000002</v>
      </c>
      <c r="K5" s="37">
        <f>ROUND(J5/J3,4)-1</f>
        <v>0.32679999999999998</v>
      </c>
      <c r="L5" s="38"/>
      <c r="M5" s="29">
        <v>2.1181999999999999</v>
      </c>
      <c r="N5" s="31"/>
      <c r="O5" s="6">
        <f>ROUND(M5/M3,4)-1</f>
        <v>0.32590000000000008</v>
      </c>
      <c r="P5" s="29">
        <v>2.105</v>
      </c>
      <c r="Q5" s="31"/>
      <c r="R5" s="6">
        <f>ROUND(P5/P3,4)-1</f>
        <v>0.32390000000000008</v>
      </c>
      <c r="S5" s="3">
        <v>2.1086999999999998</v>
      </c>
      <c r="T5" s="6">
        <f>ROUND(S5/S3,4)-1</f>
        <v>0.32600000000000007</v>
      </c>
    </row>
    <row r="6" spans="1:21" ht="30" x14ac:dyDescent="0.25">
      <c r="I6" s="2" t="s">
        <v>12</v>
      </c>
      <c r="J6" s="3">
        <v>2.0024000000000002</v>
      </c>
      <c r="K6" s="37">
        <f>ROUND(J6/J3,4)-1</f>
        <v>0.27069999999999994</v>
      </c>
      <c r="L6" s="38"/>
      <c r="M6" s="29">
        <v>2.0304000000000002</v>
      </c>
      <c r="N6" s="31"/>
      <c r="O6" s="6">
        <f>ROUND(M6/M3,4)-1</f>
        <v>0.27099999999999991</v>
      </c>
      <c r="P6" s="29">
        <v>2.0093999999999999</v>
      </c>
      <c r="Q6" s="31"/>
      <c r="R6" s="6">
        <f>ROUND(P6/P3,4)-1</f>
        <v>0.26380000000000003</v>
      </c>
      <c r="S6" s="3">
        <v>2.0156999999999998</v>
      </c>
      <c r="T6" s="6">
        <f>ROUND(S6/S3,4)-1</f>
        <v>0.26750000000000007</v>
      </c>
    </row>
    <row r="11" spans="1:21" x14ac:dyDescent="0.25">
      <c r="I11" s="2" t="s">
        <v>13</v>
      </c>
      <c r="J11" s="2" t="s">
        <v>14</v>
      </c>
      <c r="K11" s="39" t="s">
        <v>17</v>
      </c>
      <c r="L11" s="40"/>
      <c r="M11" s="39" t="s">
        <v>18</v>
      </c>
      <c r="N11" s="40"/>
      <c r="O11" s="29" t="s">
        <v>19</v>
      </c>
      <c r="P11" s="31"/>
      <c r="Q11" s="29" t="s">
        <v>36</v>
      </c>
      <c r="R11" s="31"/>
    </row>
    <row r="12" spans="1:21" ht="30" x14ac:dyDescent="0.25">
      <c r="I12" s="2" t="s">
        <v>16</v>
      </c>
      <c r="J12" s="2" t="s">
        <v>15</v>
      </c>
      <c r="K12" s="2">
        <v>1.85923853914105</v>
      </c>
      <c r="L12" s="6">
        <f>ROUND(K12/M3,4)-1</f>
        <v>0.16379999999999995</v>
      </c>
      <c r="M12" s="2">
        <v>1.85534056308219</v>
      </c>
      <c r="N12" s="6">
        <f>ROUND(M12/P3,4)-1</f>
        <v>0.16690000000000005</v>
      </c>
      <c r="O12" s="3">
        <v>1.8535580876420901</v>
      </c>
      <c r="P12" s="6">
        <f>ROUND(O12/S3,4)-1</f>
        <v>0.16559999999999997</v>
      </c>
      <c r="Q12" s="3">
        <v>1.84758789886535</v>
      </c>
      <c r="R12" s="6">
        <f>ROUND(Q12/U3,4)-1</f>
        <v>0.15890000000000004</v>
      </c>
    </row>
    <row r="13" spans="1:21" x14ac:dyDescent="0.25">
      <c r="I13" s="2" t="s">
        <v>20</v>
      </c>
      <c r="J13" s="2" t="s">
        <v>15</v>
      </c>
      <c r="K13" s="3">
        <v>1.8269</v>
      </c>
      <c r="L13" s="6">
        <f>(ROUND(K13/M3,4)-1)</f>
        <v>0.14359999999999995</v>
      </c>
      <c r="M13" s="3">
        <v>1.8393999999999999</v>
      </c>
      <c r="N13" s="6">
        <f>ROUND(M13/P3,4)-1</f>
        <v>0.15680000000000005</v>
      </c>
      <c r="O13" s="3">
        <v>1.8344</v>
      </c>
      <c r="P13" s="6">
        <f>ROUND(O13/S3,4)-1</f>
        <v>0.15349999999999997</v>
      </c>
      <c r="Q13" s="3">
        <v>1.8234999999999999</v>
      </c>
      <c r="R13" s="6">
        <f>ROUND(Q13/U3,4)-1</f>
        <v>0.14379999999999993</v>
      </c>
    </row>
    <row r="14" spans="1:21" x14ac:dyDescent="0.25">
      <c r="I14" s="2">
        <v>1</v>
      </c>
      <c r="J14" s="2" t="s">
        <v>97</v>
      </c>
      <c r="K14" s="2">
        <v>1.7830999999999999</v>
      </c>
      <c r="L14" s="6">
        <f>(ROUND(K14/M3,4)-1)</f>
        <v>0.11620000000000008</v>
      </c>
      <c r="M14" s="2">
        <v>1.7855000000000001</v>
      </c>
      <c r="N14" s="6">
        <f>ROUND(M14/P3,4)-1</f>
        <v>0.12290000000000001</v>
      </c>
      <c r="O14" s="3">
        <v>1.7721</v>
      </c>
      <c r="P14" s="6">
        <f>ROUND(O14/S3,4)-1</f>
        <v>0.11440000000000006</v>
      </c>
      <c r="Q14" s="3">
        <v>1.7763</v>
      </c>
      <c r="R14" s="6">
        <f>ROUND(Q14/U3,4)-1</f>
        <v>0.11420000000000008</v>
      </c>
    </row>
    <row r="15" spans="1:21" x14ac:dyDescent="0.25">
      <c r="I15" s="2">
        <v>2</v>
      </c>
      <c r="J15" s="2" t="s">
        <v>98</v>
      </c>
      <c r="K15" s="2">
        <v>1.7392000000000001</v>
      </c>
      <c r="L15" s="6">
        <f>(ROUND(K15/M3,4)-1)</f>
        <v>8.8700000000000001E-2</v>
      </c>
      <c r="M15" s="2">
        <v>1.7427999999999999</v>
      </c>
      <c r="N15" s="6">
        <f>ROUND(M15/P3,4)-1</f>
        <v>9.6100000000000074E-2</v>
      </c>
      <c r="O15" s="3">
        <v>1.7323999999999999</v>
      </c>
      <c r="P15" s="6">
        <f>ROUND(O15/S3,4)-1</f>
        <v>8.9399999999999924E-2</v>
      </c>
      <c r="Q15" s="3">
        <v>1.7287999999999999</v>
      </c>
      <c r="R15" s="6">
        <f>ROUND(Q15/U3,4)-1</f>
        <v>8.4400000000000031E-2</v>
      </c>
    </row>
    <row r="16" spans="1:21" x14ac:dyDescent="0.25">
      <c r="I16" s="2">
        <v>3</v>
      </c>
      <c r="J16" s="2" t="s">
        <v>99</v>
      </c>
      <c r="K16" s="2">
        <v>1.7090000000000001</v>
      </c>
      <c r="L16" s="28">
        <f>(ROUND(K16/M3,4)-1)</f>
        <v>6.9800000000000084E-2</v>
      </c>
      <c r="M16" s="2">
        <v>1.6982999999999999</v>
      </c>
      <c r="N16" s="28">
        <f>ROUND(M16/P3,4)-1</f>
        <v>6.8100000000000049E-2</v>
      </c>
      <c r="O16" s="3">
        <v>1.6957</v>
      </c>
      <c r="P16" s="28">
        <f>ROUND(O16/S3,4)-1</f>
        <v>6.6300000000000026E-2</v>
      </c>
      <c r="Q16" s="3">
        <v>1.6928000000000001</v>
      </c>
      <c r="R16" s="28">
        <f>ROUND(Q16/U3,4)-1</f>
        <v>6.1800000000000077E-2</v>
      </c>
    </row>
    <row r="17" spans="9:18" x14ac:dyDescent="0.25">
      <c r="I17" s="2">
        <v>4</v>
      </c>
      <c r="J17" s="2" t="s">
        <v>96</v>
      </c>
      <c r="K17" s="2">
        <v>1.6962999999999999</v>
      </c>
      <c r="L17" s="28">
        <f>(ROUND(K17/M3,4)-1)</f>
        <v>6.1800000000000077E-2</v>
      </c>
      <c r="M17" s="2">
        <v>1.6903999999999999</v>
      </c>
      <c r="N17" s="28">
        <f>ROUND(M17/P3,4)-1</f>
        <v>6.3099999999999934E-2</v>
      </c>
      <c r="O17" s="3">
        <v>1.6857</v>
      </c>
      <c r="P17" s="28">
        <f>ROUND(O17/S3,4)-1</f>
        <v>6.0000000000000053E-2</v>
      </c>
      <c r="Q17" s="3">
        <v>1.6729000000000001</v>
      </c>
      <c r="R17" s="28">
        <f>ROUND(Q17/U3,4)-1</f>
        <v>4.9299999999999899E-2</v>
      </c>
    </row>
  </sheetData>
  <mergeCells count="25"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E8CF1-F8AA-4C72-965B-C316490ED753}">
  <dimension ref="A1:U17"/>
  <sheetViews>
    <sheetView tabSelected="1" zoomScale="55" zoomScaleNormal="55" workbookViewId="0">
      <selection activeCell="P25" sqref="P25"/>
    </sheetView>
  </sheetViews>
  <sheetFormatPr defaultColWidth="8.85546875" defaultRowHeight="15" x14ac:dyDescent="0.25"/>
  <cols>
    <col min="1" max="1" width="16.85546875" style="27" bestFit="1" customWidth="1"/>
    <col min="2" max="2" width="15.28515625" style="27" bestFit="1" customWidth="1"/>
    <col min="3" max="3" width="14.42578125" style="27" bestFit="1" customWidth="1"/>
    <col min="4" max="8" width="8.85546875" style="27"/>
    <col min="9" max="9" width="35.42578125" style="27" bestFit="1" customWidth="1"/>
    <col min="10" max="10" width="43.42578125" style="27" customWidth="1"/>
    <col min="11" max="11" width="36" style="27" bestFit="1" customWidth="1"/>
    <col min="12" max="14" width="36" style="27" customWidth="1"/>
    <col min="15" max="15" width="31.42578125" style="27" bestFit="1" customWidth="1"/>
    <col min="16" max="16" width="30.42578125" style="27" customWidth="1"/>
    <col min="17" max="17" width="10.42578125" style="27" customWidth="1"/>
    <col min="18" max="18" width="20.42578125" style="27" customWidth="1"/>
    <col min="19" max="19" width="16.7109375" style="27" customWidth="1"/>
    <col min="20" max="20" width="28.85546875" style="27" customWidth="1"/>
    <col min="21" max="21" width="35.7109375" style="27" bestFit="1" customWidth="1"/>
    <col min="22" max="16384" width="8.85546875" style="27"/>
  </cols>
  <sheetData>
    <row r="1" spans="1:21" x14ac:dyDescent="0.25">
      <c r="A1" s="27" t="s">
        <v>0</v>
      </c>
      <c r="B1" s="27" t="s">
        <v>1</v>
      </c>
      <c r="C1" s="1" t="s">
        <v>2</v>
      </c>
      <c r="I1" s="3"/>
      <c r="J1" s="29" t="s">
        <v>4</v>
      </c>
      <c r="K1" s="30"/>
      <c r="L1" s="31"/>
      <c r="M1" s="29" t="s">
        <v>5</v>
      </c>
      <c r="N1" s="30"/>
      <c r="O1" s="31"/>
      <c r="P1" s="29" t="s">
        <v>5</v>
      </c>
      <c r="Q1" s="30"/>
      <c r="R1" s="31"/>
      <c r="S1" s="29" t="s">
        <v>5</v>
      </c>
      <c r="T1" s="31"/>
      <c r="U1" s="3" t="s">
        <v>7</v>
      </c>
    </row>
    <row r="2" spans="1:21" x14ac:dyDescent="0.25">
      <c r="A2" s="27">
        <v>15</v>
      </c>
      <c r="B2" s="27">
        <v>36</v>
      </c>
      <c r="C2" s="1" t="s">
        <v>94</v>
      </c>
      <c r="I2" s="3" t="s">
        <v>8</v>
      </c>
      <c r="J2" s="29" t="s">
        <v>107</v>
      </c>
      <c r="K2" s="30"/>
      <c r="L2" s="31"/>
      <c r="M2" s="29" t="s">
        <v>107</v>
      </c>
      <c r="N2" s="30"/>
      <c r="O2" s="31"/>
      <c r="P2" s="29" t="s">
        <v>107</v>
      </c>
      <c r="Q2" s="30"/>
      <c r="R2" s="31"/>
      <c r="S2" s="29" t="s">
        <v>108</v>
      </c>
      <c r="T2" s="31"/>
      <c r="U2" s="3" t="s">
        <v>107</v>
      </c>
    </row>
    <row r="3" spans="1:21" ht="37.5" x14ac:dyDescent="0.25">
      <c r="I3" s="4" t="s">
        <v>9</v>
      </c>
      <c r="J3" s="32">
        <v>1.3918999999999999</v>
      </c>
      <c r="K3" s="33"/>
      <c r="L3" s="34"/>
      <c r="M3" s="32">
        <v>1.4401999999999999</v>
      </c>
      <c r="N3" s="33"/>
      <c r="O3" s="34"/>
      <c r="P3" s="32">
        <v>1.4033</v>
      </c>
      <c r="Q3" s="33"/>
      <c r="R3" s="34"/>
      <c r="S3" s="32">
        <v>1.409</v>
      </c>
      <c r="T3" s="34"/>
      <c r="U3" s="5">
        <v>1.4252</v>
      </c>
    </row>
    <row r="4" spans="1:21" ht="30" x14ac:dyDescent="0.25">
      <c r="I4" s="2" t="s">
        <v>10</v>
      </c>
      <c r="J4" s="3">
        <v>2.1012</v>
      </c>
      <c r="K4" s="37">
        <f>ROUND(J4/J3,4)-1</f>
        <v>0.50960000000000005</v>
      </c>
      <c r="L4" s="38"/>
      <c r="M4" s="29">
        <v>2.1937000000000002</v>
      </c>
      <c r="N4" s="31"/>
      <c r="O4" s="6">
        <f>ROUND(M4/M3,4)-1</f>
        <v>0.52320000000000011</v>
      </c>
      <c r="P4" s="29">
        <v>2.1276999999999999</v>
      </c>
      <c r="Q4" s="31"/>
      <c r="R4" s="6">
        <f>ROUND(P4/P3,4)-1</f>
        <v>0.51619999999999999</v>
      </c>
      <c r="S4" s="3">
        <v>2.0682999999999998</v>
      </c>
      <c r="T4" s="6">
        <f>ROUND(S4/S3,4)-1</f>
        <v>0.46789999999999998</v>
      </c>
    </row>
    <row r="5" spans="1:21" x14ac:dyDescent="0.25">
      <c r="I5" s="2" t="s">
        <v>11</v>
      </c>
      <c r="J5" s="3">
        <v>1.6252</v>
      </c>
      <c r="K5" s="37">
        <f>ROUND(J5/J3,4)-1</f>
        <v>0.16759999999999997</v>
      </c>
      <c r="L5" s="38"/>
      <c r="M5" s="29">
        <v>1.6619999999999999</v>
      </c>
      <c r="N5" s="31"/>
      <c r="O5" s="6">
        <f>ROUND(M5/M3,4)-1</f>
        <v>0.15399999999999991</v>
      </c>
      <c r="P5" s="29">
        <v>1.6387</v>
      </c>
      <c r="Q5" s="31"/>
      <c r="R5" s="6">
        <f>ROUND(P5/P3,4)-1</f>
        <v>0.16769999999999996</v>
      </c>
      <c r="S5" s="3">
        <v>1.6374</v>
      </c>
      <c r="T5" s="6">
        <f>ROUND(S5/S3,4)-1</f>
        <v>0.16209999999999991</v>
      </c>
    </row>
    <row r="6" spans="1:21" ht="30" x14ac:dyDescent="0.25">
      <c r="I6" s="2" t="s">
        <v>12</v>
      </c>
      <c r="J6" s="3">
        <v>1.7434000000000001</v>
      </c>
      <c r="K6" s="37">
        <f>ROUND(J6/J3,4)-1</f>
        <v>0.25249999999999995</v>
      </c>
      <c r="L6" s="38"/>
      <c r="M6" s="29">
        <v>1.7850999999999999</v>
      </c>
      <c r="N6" s="31"/>
      <c r="O6" s="6">
        <f>ROUND(M6/M3,4)-1</f>
        <v>0.23950000000000005</v>
      </c>
      <c r="P6" s="29">
        <v>1.7501</v>
      </c>
      <c r="Q6" s="31"/>
      <c r="R6" s="6">
        <f>ROUND(P6/P3,4)-1</f>
        <v>0.2471000000000001</v>
      </c>
      <c r="S6" s="3">
        <v>1.7484999999999999</v>
      </c>
      <c r="T6" s="6">
        <f>ROUND(S6/S3,4)-1</f>
        <v>0.2410000000000001</v>
      </c>
    </row>
    <row r="11" spans="1:21" x14ac:dyDescent="0.25">
      <c r="I11" s="2" t="s">
        <v>13</v>
      </c>
      <c r="J11" s="2" t="s">
        <v>14</v>
      </c>
      <c r="K11" s="39" t="s">
        <v>17</v>
      </c>
      <c r="L11" s="40"/>
      <c r="M11" s="39" t="s">
        <v>18</v>
      </c>
      <c r="N11" s="40"/>
      <c r="O11" s="29" t="s">
        <v>19</v>
      </c>
      <c r="P11" s="31"/>
      <c r="Q11" s="29" t="s">
        <v>36</v>
      </c>
      <c r="R11" s="31"/>
    </row>
    <row r="12" spans="1:21" ht="30" x14ac:dyDescent="0.25">
      <c r="I12" s="2" t="s">
        <v>16</v>
      </c>
      <c r="J12" s="2" t="s">
        <v>15</v>
      </c>
      <c r="K12" s="17">
        <v>1.6225542097230301</v>
      </c>
      <c r="L12" s="6">
        <f>ROUND(K12/M3,4)-1</f>
        <v>0.12660000000000005</v>
      </c>
      <c r="M12" s="17">
        <v>1.60438635583918</v>
      </c>
      <c r="N12" s="6">
        <f>ROUND(M12/P3,4)-1</f>
        <v>0.14329999999999998</v>
      </c>
      <c r="O12" s="24">
        <v>1.58823566729892</v>
      </c>
      <c r="P12" s="6">
        <f>ROUND(O12/S3,4)-1</f>
        <v>0.12719999999999998</v>
      </c>
      <c r="Q12" s="24">
        <v>1.5930801255845</v>
      </c>
      <c r="R12" s="6">
        <f>ROUND(Q12/U3,4)-1</f>
        <v>0.1177999999999999</v>
      </c>
    </row>
    <row r="13" spans="1:21" x14ac:dyDescent="0.25">
      <c r="I13" s="2" t="s">
        <v>20</v>
      </c>
      <c r="J13" s="2" t="s">
        <v>15</v>
      </c>
      <c r="K13" s="24">
        <v>1.6032</v>
      </c>
      <c r="L13" s="6">
        <f>(ROUND(K13/M3,4)-1)</f>
        <v>0.11319999999999997</v>
      </c>
      <c r="M13" s="24">
        <v>1.5947</v>
      </c>
      <c r="N13" s="6">
        <f>ROUND(M13/P3,4)-1</f>
        <v>0.13640000000000008</v>
      </c>
      <c r="O13" s="24">
        <v>1.5730999999999999</v>
      </c>
      <c r="P13" s="6">
        <f>ROUND(O13/S3,4)-1</f>
        <v>0.11650000000000005</v>
      </c>
      <c r="Q13" s="24">
        <v>1.5720000000000001</v>
      </c>
      <c r="R13" s="6">
        <f>ROUND(Q13/U3,4)-1</f>
        <v>0.10299999999999998</v>
      </c>
    </row>
    <row r="14" spans="1:21" x14ac:dyDescent="0.25">
      <c r="I14" s="2">
        <v>1</v>
      </c>
      <c r="J14" s="2" t="s">
        <v>103</v>
      </c>
      <c r="K14" s="17">
        <v>1.5719000000000001</v>
      </c>
      <c r="L14" s="6">
        <f>(ROUND(K14/M3,4)-1)</f>
        <v>9.1399999999999926E-2</v>
      </c>
      <c r="M14" s="17">
        <v>1.5788</v>
      </c>
      <c r="N14" s="6">
        <f>ROUND(M14/P3,4)-1</f>
        <v>0.12509999999999999</v>
      </c>
      <c r="O14" s="24">
        <v>1.5397000000000001</v>
      </c>
      <c r="P14" s="6">
        <f>ROUND(O14/S3,4)-1</f>
        <v>9.2799999999999994E-2</v>
      </c>
      <c r="Q14" s="24">
        <v>1.5250999999999999</v>
      </c>
      <c r="R14" s="6">
        <f>ROUND(Q14/U3,4)-1</f>
        <v>7.0100000000000051E-2</v>
      </c>
    </row>
    <row r="15" spans="1:21" x14ac:dyDescent="0.25">
      <c r="I15" s="2">
        <v>2</v>
      </c>
      <c r="J15" s="2" t="s">
        <v>106</v>
      </c>
      <c r="K15" s="17">
        <v>1.5528999999999999</v>
      </c>
      <c r="L15" s="6">
        <f>(ROUND(K15/M3,4)-1)</f>
        <v>7.8300000000000036E-2</v>
      </c>
      <c r="M15" s="17">
        <v>1.5373000000000001</v>
      </c>
      <c r="N15" s="6">
        <f>ROUND(M15/P3,4)-1</f>
        <v>9.5499999999999918E-2</v>
      </c>
      <c r="O15" s="24">
        <v>1.5271999999999999</v>
      </c>
      <c r="P15" s="6">
        <f>ROUND(O15/S3,4)-1</f>
        <v>8.3900000000000086E-2</v>
      </c>
      <c r="Q15" s="24">
        <v>1.5077</v>
      </c>
      <c r="R15" s="6">
        <f>ROUND(Q15/U3,4)-1</f>
        <v>5.7900000000000063E-2</v>
      </c>
    </row>
    <row r="16" spans="1:21" x14ac:dyDescent="0.25">
      <c r="I16" s="2">
        <v>3</v>
      </c>
      <c r="J16" s="2" t="s">
        <v>105</v>
      </c>
      <c r="K16" s="17">
        <v>1.5408999999999999</v>
      </c>
      <c r="L16" s="28">
        <f>(ROUND(K16/M3,4)-1)</f>
        <v>6.9900000000000073E-2</v>
      </c>
      <c r="M16" s="17">
        <v>1.5051000000000001</v>
      </c>
      <c r="N16" s="28">
        <f>ROUND(M16/P3,4)-1</f>
        <v>7.2500000000000009E-2</v>
      </c>
      <c r="O16" s="24">
        <v>1.5011000000000001</v>
      </c>
      <c r="P16" s="28">
        <f>ROUND(O16/S3,4)-1</f>
        <v>6.5399999999999903E-2</v>
      </c>
      <c r="Q16" s="24">
        <v>1.4924999999999999</v>
      </c>
      <c r="R16" s="28">
        <f>ROUND(Q16/U3,4)-1</f>
        <v>4.7199999999999909E-2</v>
      </c>
    </row>
    <row r="17" spans="9:18" x14ac:dyDescent="0.25">
      <c r="I17" s="2">
        <v>4</v>
      </c>
      <c r="J17" s="2" t="s">
        <v>104</v>
      </c>
      <c r="K17" s="17">
        <v>1.5232000000000001</v>
      </c>
      <c r="L17" s="28">
        <f>(ROUND(K17/M3,4)-1)</f>
        <v>5.7600000000000096E-2</v>
      </c>
      <c r="M17" s="17">
        <v>1.4870000000000001</v>
      </c>
      <c r="N17" s="28">
        <f>ROUND(M17/P3,4)-1</f>
        <v>5.9600000000000097E-2</v>
      </c>
      <c r="O17" s="24">
        <v>1.4772000000000001</v>
      </c>
      <c r="P17" s="28">
        <f>ROUND(O17/S3,4)-1</f>
        <v>4.8399999999999999E-2</v>
      </c>
      <c r="Q17" s="24">
        <v>1.48</v>
      </c>
      <c r="R17" s="28">
        <f>ROUND(Q17/U3,4)-1</f>
        <v>3.8499999999999979E-2</v>
      </c>
    </row>
  </sheetData>
  <mergeCells count="25"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A811B-57C2-4536-9D42-C0E19C788128}">
  <dimension ref="A1:U17"/>
  <sheetViews>
    <sheetView zoomScale="70" zoomScaleNormal="70" workbookViewId="0">
      <selection activeCell="J15" sqref="J15"/>
    </sheetView>
  </sheetViews>
  <sheetFormatPr defaultColWidth="8.85546875" defaultRowHeight="15" x14ac:dyDescent="0.25"/>
  <cols>
    <col min="1" max="1" width="16.85546875" style="15" bestFit="1" customWidth="1"/>
    <col min="2" max="2" width="15.28515625" style="15" bestFit="1" customWidth="1"/>
    <col min="3" max="3" width="14.42578125" style="15" bestFit="1" customWidth="1"/>
    <col min="4" max="8" width="8.85546875" style="15"/>
    <col min="9" max="9" width="35.42578125" style="15" bestFit="1" customWidth="1"/>
    <col min="10" max="10" width="43.42578125" style="15" customWidth="1"/>
    <col min="11" max="11" width="36" style="15" bestFit="1" customWidth="1"/>
    <col min="12" max="14" width="36" style="15" customWidth="1"/>
    <col min="15" max="15" width="31.42578125" style="15" bestFit="1" customWidth="1"/>
    <col min="16" max="16" width="30.42578125" style="15" customWidth="1"/>
    <col min="17" max="17" width="10.42578125" style="15" customWidth="1"/>
    <col min="18" max="18" width="20.42578125" style="15" customWidth="1"/>
    <col min="19" max="19" width="16.7109375" style="15" customWidth="1"/>
    <col min="20" max="20" width="28.85546875" style="15" customWidth="1"/>
    <col min="21" max="21" width="35.7109375" style="15" bestFit="1" customWidth="1"/>
    <col min="22" max="16384" width="8.85546875" style="15"/>
  </cols>
  <sheetData>
    <row r="1" spans="1:21" x14ac:dyDescent="0.25">
      <c r="A1" s="15" t="s">
        <v>0</v>
      </c>
      <c r="B1" s="15" t="s">
        <v>1</v>
      </c>
      <c r="C1" s="1" t="s">
        <v>2</v>
      </c>
      <c r="I1" s="3"/>
      <c r="J1" s="29" t="s">
        <v>4</v>
      </c>
      <c r="K1" s="30"/>
      <c r="L1" s="31"/>
      <c r="M1" s="29" t="s">
        <v>5</v>
      </c>
      <c r="N1" s="30"/>
      <c r="O1" s="31"/>
      <c r="P1" s="29" t="s">
        <v>5</v>
      </c>
      <c r="Q1" s="30"/>
      <c r="R1" s="31"/>
      <c r="S1" s="29" t="s">
        <v>5</v>
      </c>
      <c r="T1" s="31"/>
      <c r="U1" s="3" t="s">
        <v>7</v>
      </c>
    </row>
    <row r="2" spans="1:21" x14ac:dyDescent="0.25">
      <c r="A2" s="15">
        <v>12</v>
      </c>
      <c r="B2" s="15">
        <v>26</v>
      </c>
      <c r="C2" s="1" t="s">
        <v>76</v>
      </c>
      <c r="I2" s="3" t="s">
        <v>8</v>
      </c>
      <c r="J2" s="29" t="s">
        <v>6</v>
      </c>
      <c r="K2" s="30"/>
      <c r="L2" s="31"/>
      <c r="M2" s="29" t="s">
        <v>6</v>
      </c>
      <c r="N2" s="30"/>
      <c r="O2" s="31"/>
      <c r="P2" s="29" t="s">
        <v>6</v>
      </c>
      <c r="Q2" s="30"/>
      <c r="R2" s="31"/>
      <c r="S2" s="29" t="s">
        <v>6</v>
      </c>
      <c r="T2" s="31"/>
      <c r="U2" s="3" t="s">
        <v>6</v>
      </c>
    </row>
    <row r="3" spans="1:21" ht="37.5" x14ac:dyDescent="0.25">
      <c r="I3" s="4" t="s">
        <v>9</v>
      </c>
      <c r="J3" s="32">
        <v>1.1397999999999999</v>
      </c>
      <c r="K3" s="33"/>
      <c r="L3" s="34"/>
      <c r="M3" s="32">
        <v>1.1405000000000001</v>
      </c>
      <c r="N3" s="33"/>
      <c r="O3" s="34"/>
      <c r="P3" s="32">
        <v>1.1354</v>
      </c>
      <c r="Q3" s="33"/>
      <c r="R3" s="34"/>
      <c r="S3" s="32">
        <v>1.1472</v>
      </c>
      <c r="T3" s="34"/>
      <c r="U3" s="5">
        <v>1.129</v>
      </c>
    </row>
    <row r="4" spans="1:21" ht="30" x14ac:dyDescent="0.25">
      <c r="I4" s="2" t="s">
        <v>10</v>
      </c>
      <c r="J4" s="3">
        <v>1.3655999999999999</v>
      </c>
      <c r="K4" s="37">
        <f>ROUND(J4/J3,4)-1</f>
        <v>0.19809999999999994</v>
      </c>
      <c r="L4" s="38"/>
      <c r="M4" s="29">
        <v>1.3802000000000001</v>
      </c>
      <c r="N4" s="31"/>
      <c r="O4" s="6">
        <f>ROUND(M4/M3,4)-1</f>
        <v>0.21019999999999994</v>
      </c>
      <c r="P4" s="29">
        <v>1.3492</v>
      </c>
      <c r="Q4" s="31"/>
      <c r="R4" s="6">
        <f>ROUND(P4/P3,4)-1</f>
        <v>0.18829999999999991</v>
      </c>
      <c r="S4" s="3">
        <v>1.3754</v>
      </c>
      <c r="T4" s="6">
        <f>ROUND(S4/S3,4)-1</f>
        <v>0.19890000000000008</v>
      </c>
    </row>
    <row r="5" spans="1:21" x14ac:dyDescent="0.25">
      <c r="I5" s="2" t="s">
        <v>11</v>
      </c>
      <c r="J5" s="3">
        <v>1.2448999999999999</v>
      </c>
      <c r="K5" s="37">
        <f>ROUND(J5/J3,4)-1</f>
        <v>9.220000000000006E-2</v>
      </c>
      <c r="L5" s="38"/>
      <c r="M5" s="29">
        <v>1.2455000000000001</v>
      </c>
      <c r="N5" s="31"/>
      <c r="O5" s="6">
        <f>ROUND(M5/M3,4)-1</f>
        <v>9.2100000000000071E-2</v>
      </c>
      <c r="P5" s="29">
        <v>1.2343</v>
      </c>
      <c r="Q5" s="31"/>
      <c r="R5" s="6">
        <f>ROUND(P5/P3,4)-1</f>
        <v>8.7099999999999955E-2</v>
      </c>
      <c r="S5" s="3">
        <v>1.2501</v>
      </c>
      <c r="T5" s="6">
        <f>ROUND(S5/S3,4)-1</f>
        <v>8.9699999999999891E-2</v>
      </c>
    </row>
    <row r="6" spans="1:21" ht="30" x14ac:dyDescent="0.25">
      <c r="I6" s="2" t="s">
        <v>12</v>
      </c>
      <c r="J6" s="3">
        <v>1.6634</v>
      </c>
      <c r="K6" s="37">
        <f>ROUND(J6/J3,4)-1</f>
        <v>0.45940000000000003</v>
      </c>
      <c r="L6" s="38"/>
      <c r="M6" s="29">
        <v>1.6489</v>
      </c>
      <c r="N6" s="31"/>
      <c r="O6" s="6">
        <f>ROUND(M6/M3,4)-1</f>
        <v>0.44579999999999997</v>
      </c>
      <c r="P6" s="29">
        <v>1.6713</v>
      </c>
      <c r="Q6" s="31"/>
      <c r="R6" s="6">
        <f>ROUND(P6/P3,4)-1</f>
        <v>0.47199999999999998</v>
      </c>
      <c r="S6" s="3">
        <v>1.6698</v>
      </c>
      <c r="T6" s="6">
        <f>ROUND(S6/S3,4)-1</f>
        <v>0.45550000000000002</v>
      </c>
    </row>
    <row r="11" spans="1:21" x14ac:dyDescent="0.25">
      <c r="I11" s="2" t="s">
        <v>13</v>
      </c>
      <c r="J11" s="2" t="s">
        <v>14</v>
      </c>
      <c r="K11" s="39" t="s">
        <v>17</v>
      </c>
      <c r="L11" s="40"/>
      <c r="M11" s="39" t="s">
        <v>18</v>
      </c>
      <c r="N11" s="40"/>
      <c r="O11" s="29" t="s">
        <v>19</v>
      </c>
      <c r="P11" s="31"/>
      <c r="Q11" s="29" t="s">
        <v>36</v>
      </c>
      <c r="R11" s="31"/>
    </row>
    <row r="12" spans="1:21" ht="30" x14ac:dyDescent="0.25">
      <c r="I12" s="2" t="s">
        <v>16</v>
      </c>
      <c r="J12" s="2" t="s">
        <v>15</v>
      </c>
      <c r="K12" s="17">
        <v>1.37135600568676</v>
      </c>
      <c r="L12" s="6">
        <f>ROUND(K12/M3,4)-1</f>
        <v>0.20239999999999991</v>
      </c>
      <c r="M12" s="8">
        <v>1.35808132541656</v>
      </c>
      <c r="N12" s="6">
        <f>ROUND(M12/P3,4)-1</f>
        <v>0.19609999999999994</v>
      </c>
      <c r="O12" s="9">
        <v>1.3703973489635899</v>
      </c>
      <c r="P12" s="6">
        <f>ROUND(O12/S3,4)-1</f>
        <v>0.19460000000000011</v>
      </c>
      <c r="Q12" s="3">
        <v>1.3573917718056401</v>
      </c>
      <c r="R12" s="6">
        <f>ROUND(Q12/U3,4)-1</f>
        <v>0.20229999999999992</v>
      </c>
    </row>
    <row r="13" spans="1:21" x14ac:dyDescent="0.25">
      <c r="I13" s="2" t="s">
        <v>20</v>
      </c>
      <c r="J13" s="2" t="s">
        <v>15</v>
      </c>
      <c r="K13" s="3">
        <v>1.3211999999999999</v>
      </c>
      <c r="L13" s="6">
        <f>(ROUND(K13/M3,4)-1)</f>
        <v>0.1584000000000001</v>
      </c>
      <c r="M13" s="3">
        <v>1.3202</v>
      </c>
      <c r="N13" s="6">
        <f>ROUND(M13/P3,4)-1</f>
        <v>0.16280000000000006</v>
      </c>
      <c r="O13" s="3">
        <v>1.3092999999999999</v>
      </c>
      <c r="P13" s="6">
        <f>ROUND(O13/S3,4)-1</f>
        <v>0.14129999999999998</v>
      </c>
      <c r="Q13" s="3">
        <v>1.3158000000000001</v>
      </c>
      <c r="R13" s="6">
        <f>ROUND(Q13/U3,4)-1</f>
        <v>0.16549999999999998</v>
      </c>
    </row>
    <row r="14" spans="1:21" x14ac:dyDescent="0.25">
      <c r="I14" s="2">
        <v>1</v>
      </c>
      <c r="J14" s="2" t="s">
        <v>77</v>
      </c>
      <c r="K14" s="2">
        <v>1.2866</v>
      </c>
      <c r="L14" s="6">
        <f>(ROUND(K14/M3,4)-1)</f>
        <v>0.1281000000000001</v>
      </c>
      <c r="M14" s="2">
        <v>1.2457</v>
      </c>
      <c r="N14" s="6">
        <f>ROUND(M14/P3,4)-1</f>
        <v>9.7099999999999964E-2</v>
      </c>
      <c r="O14" s="3">
        <v>1.2537</v>
      </c>
      <c r="P14" s="6">
        <f>ROUND(O14/S3,4)-1</f>
        <v>9.2799999999999994E-2</v>
      </c>
      <c r="Q14" s="3">
        <v>1.2395</v>
      </c>
      <c r="R14" s="6">
        <f>ROUND(Q14/U3,4)-1</f>
        <v>9.7900000000000098E-2</v>
      </c>
    </row>
    <row r="15" spans="1:21" x14ac:dyDescent="0.25">
      <c r="I15" s="2">
        <v>2</v>
      </c>
      <c r="J15" s="2" t="s">
        <v>80</v>
      </c>
      <c r="K15" s="2">
        <v>1.2121</v>
      </c>
      <c r="L15" s="6">
        <f>(ROUND(K15/M3,4)-1)</f>
        <v>6.2799999999999967E-2</v>
      </c>
      <c r="M15" s="2">
        <v>1.198</v>
      </c>
      <c r="N15" s="6">
        <f>ROUND(M15/P3,4)-1</f>
        <v>5.5099999999999927E-2</v>
      </c>
      <c r="O15" s="3">
        <v>1.2150000000000001</v>
      </c>
      <c r="P15" s="6">
        <f>ROUND(O15/S3,4)-1</f>
        <v>5.909999999999993E-2</v>
      </c>
      <c r="Q15" s="3">
        <v>1.1889000000000001</v>
      </c>
      <c r="R15" s="6">
        <f>ROUND(Q15/U3,4)-1</f>
        <v>5.3099999999999925E-2</v>
      </c>
    </row>
    <row r="16" spans="1:21" x14ac:dyDescent="0.25">
      <c r="I16" s="2">
        <v>3</v>
      </c>
      <c r="J16" s="2" t="s">
        <v>79</v>
      </c>
      <c r="K16" s="2">
        <v>1.1681999999999999</v>
      </c>
      <c r="L16" s="6">
        <f>(ROUND(K16/M3,4)-1)</f>
        <v>2.4299999999999988E-2</v>
      </c>
      <c r="M16" s="2">
        <v>1.1719999999999999</v>
      </c>
      <c r="N16" s="6">
        <f>ROUND(M16/P3,4)-1</f>
        <v>3.2200000000000006E-2</v>
      </c>
      <c r="O16" s="3">
        <v>1.1788000000000001</v>
      </c>
      <c r="P16" s="6">
        <f>ROUND(O16/S3,4)-1</f>
        <v>2.750000000000008E-2</v>
      </c>
      <c r="Q16" s="3">
        <v>1.1495</v>
      </c>
      <c r="R16" s="6">
        <f>ROUND(Q16/U3,4)-1</f>
        <v>1.8199999999999994E-2</v>
      </c>
    </row>
    <row r="17" spans="9:18" x14ac:dyDescent="0.25">
      <c r="I17" s="2">
        <v>4</v>
      </c>
      <c r="J17" s="16" t="s">
        <v>78</v>
      </c>
      <c r="K17" s="2">
        <v>1.1411</v>
      </c>
      <c r="L17" s="6">
        <f>(ROUND(K17/M3,4)-1)</f>
        <v>4.9999999999994493E-4</v>
      </c>
      <c r="M17" s="2">
        <v>1.1434</v>
      </c>
      <c r="N17" s="6">
        <f>ROUND(M17/P3,4)-1</f>
        <v>6.9999999999998952E-3</v>
      </c>
      <c r="O17" s="3">
        <v>1.1585000000000001</v>
      </c>
      <c r="P17" s="6">
        <f>ROUND(O17/S3,4)-1</f>
        <v>9.9000000000000199E-3</v>
      </c>
      <c r="Q17" s="3">
        <v>1.131</v>
      </c>
      <c r="R17" s="6">
        <f>ROUND(Q17/U3,4)-1</f>
        <v>1.8000000000000238E-3</v>
      </c>
    </row>
  </sheetData>
  <mergeCells count="25"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A6A5E-47CB-4971-B4D4-80E7225292CB}">
  <dimension ref="A1:U17"/>
  <sheetViews>
    <sheetView zoomScale="70" zoomScaleNormal="70" workbookViewId="0">
      <selection activeCell="R21" sqref="R21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35.140625" customWidth="1"/>
    <col min="11" max="11" width="25.7109375" customWidth="1"/>
    <col min="12" max="12" width="15.140625" customWidth="1"/>
    <col min="13" max="13" width="22.140625" customWidth="1"/>
    <col min="14" max="14" width="18" customWidth="1"/>
    <col min="15" max="15" width="25.85546875" customWidth="1"/>
    <col min="16" max="16" width="20.42578125" customWidth="1"/>
    <col min="17" max="17" width="12.140625" customWidth="1"/>
    <col min="18" max="18" width="19.85546875" customWidth="1"/>
    <col min="19" max="19" width="22" customWidth="1"/>
    <col min="20" max="20" width="24.5703125" customWidth="1"/>
    <col min="21" max="21" width="47.2851562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29" t="s">
        <v>4</v>
      </c>
      <c r="K1" s="30"/>
      <c r="L1" s="31"/>
      <c r="M1" s="29" t="s">
        <v>5</v>
      </c>
      <c r="N1" s="30"/>
      <c r="O1" s="31"/>
      <c r="P1" s="29" t="s">
        <v>5</v>
      </c>
      <c r="Q1" s="30"/>
      <c r="R1" s="31"/>
      <c r="S1" s="29" t="s">
        <v>5</v>
      </c>
      <c r="T1" s="31"/>
      <c r="U1" s="3" t="s">
        <v>7</v>
      </c>
    </row>
    <row r="2" spans="1:21" x14ac:dyDescent="0.25">
      <c r="A2">
        <v>34</v>
      </c>
      <c r="B2">
        <v>104</v>
      </c>
      <c r="C2" s="1" t="s">
        <v>31</v>
      </c>
      <c r="I2" s="3" t="s">
        <v>8</v>
      </c>
      <c r="J2" s="29" t="s">
        <v>6</v>
      </c>
      <c r="K2" s="30"/>
      <c r="L2" s="31"/>
      <c r="M2" s="29" t="s">
        <v>6</v>
      </c>
      <c r="N2" s="30"/>
      <c r="O2" s="31"/>
      <c r="P2" s="29" t="s">
        <v>6</v>
      </c>
      <c r="Q2" s="30"/>
      <c r="R2" s="31"/>
      <c r="S2" s="29" t="s">
        <v>6</v>
      </c>
      <c r="T2" s="31"/>
      <c r="U2" s="3" t="s">
        <v>44</v>
      </c>
    </row>
    <row r="3" spans="1:21" ht="37.5" x14ac:dyDescent="0.25">
      <c r="I3" s="4" t="s">
        <v>9</v>
      </c>
      <c r="J3" s="32">
        <v>1.7073</v>
      </c>
      <c r="K3" s="33"/>
      <c r="L3" s="34"/>
      <c r="M3" s="32">
        <v>1.7031000000000001</v>
      </c>
      <c r="N3" s="33"/>
      <c r="O3" s="34"/>
      <c r="P3" s="32">
        <v>1.7130000000000001</v>
      </c>
      <c r="Q3" s="33"/>
      <c r="R3" s="34"/>
      <c r="S3" s="35">
        <v>1.7059218101262801</v>
      </c>
      <c r="T3" s="36"/>
      <c r="U3" s="5">
        <v>1.7316</v>
      </c>
    </row>
    <row r="4" spans="1:21" ht="30" x14ac:dyDescent="0.25">
      <c r="I4" s="2" t="s">
        <v>10</v>
      </c>
      <c r="J4" s="3">
        <v>136.69470000000001</v>
      </c>
      <c r="K4" s="41">
        <f>ROUND(J4/J3,4)-1</f>
        <v>79.064800000000005</v>
      </c>
      <c r="L4" s="42"/>
      <c r="M4" s="29">
        <v>132.49350000000001</v>
      </c>
      <c r="N4" s="31"/>
      <c r="O4" s="7">
        <f>ROUND(M4/M3,4)-1</f>
        <v>76.795500000000004</v>
      </c>
      <c r="P4" s="29">
        <v>151.20259999999999</v>
      </c>
      <c r="Q4" s="31"/>
      <c r="R4" s="6">
        <f>ROUND(P4/P3,4)-1</f>
        <v>87.267700000000005</v>
      </c>
      <c r="S4" s="3">
        <v>49.514683496694197</v>
      </c>
      <c r="T4" s="7">
        <f>ROUND(S4/S3,4)-1</f>
        <v>28.025200000000002</v>
      </c>
    </row>
    <row r="5" spans="1:21" x14ac:dyDescent="0.25">
      <c r="I5" s="2" t="s">
        <v>11</v>
      </c>
      <c r="J5" s="3">
        <v>2.5396999999999998</v>
      </c>
      <c r="K5" s="41">
        <f>ROUND(J5/J3,4)-1</f>
        <v>0.48760000000000003</v>
      </c>
      <c r="L5" s="42"/>
      <c r="M5" s="29">
        <v>2.5322</v>
      </c>
      <c r="N5" s="31"/>
      <c r="O5" s="7">
        <f>ROUND(M5/M3,4)-1</f>
        <v>0.4867999999999999</v>
      </c>
      <c r="P5" s="29">
        <v>2.5428999999999999</v>
      </c>
      <c r="Q5" s="31"/>
      <c r="R5" s="6">
        <f>ROUND(P5/P3,4)-1</f>
        <v>0.48449999999999993</v>
      </c>
      <c r="S5" s="3">
        <v>2.5407999999999999</v>
      </c>
      <c r="T5" s="7">
        <f>ROUND(S5/S3,4)-1</f>
        <v>0.48940000000000006</v>
      </c>
    </row>
    <row r="6" spans="1:21" ht="30" x14ac:dyDescent="0.25">
      <c r="I6" s="2" t="s">
        <v>12</v>
      </c>
      <c r="J6" s="3">
        <v>2.5535000000000001</v>
      </c>
      <c r="K6" s="41">
        <f>ROUND(J6/J3,4)-1</f>
        <v>0.49560000000000004</v>
      </c>
      <c r="L6" s="42"/>
      <c r="M6" s="29">
        <v>2.9327999999999999</v>
      </c>
      <c r="N6" s="31"/>
      <c r="O6" s="7">
        <f>ROUND(M6/M3,4)-1</f>
        <v>0.72199999999999998</v>
      </c>
      <c r="P6" s="29">
        <v>2.9142999999999999</v>
      </c>
      <c r="Q6" s="31"/>
      <c r="R6" s="6">
        <f>ROUND(P6/P3,4)-1</f>
        <v>0.70130000000000003</v>
      </c>
      <c r="S6" s="3">
        <v>2.5127999999999999</v>
      </c>
      <c r="T6" s="7">
        <f>ROUND(S6/S3,4)-1</f>
        <v>0.47300000000000009</v>
      </c>
    </row>
    <row r="11" spans="1:21" ht="30" x14ac:dyDescent="0.25">
      <c r="I11" s="2" t="s">
        <v>13</v>
      </c>
      <c r="J11" s="2" t="s">
        <v>14</v>
      </c>
      <c r="K11" s="39" t="s">
        <v>17</v>
      </c>
      <c r="L11" s="40"/>
      <c r="M11" s="39" t="s">
        <v>18</v>
      </c>
      <c r="N11" s="40"/>
      <c r="O11" s="29" t="s">
        <v>19</v>
      </c>
      <c r="P11" s="31"/>
      <c r="Q11" s="29" t="s">
        <v>36</v>
      </c>
      <c r="R11" s="31"/>
    </row>
    <row r="12" spans="1:21" ht="30" x14ac:dyDescent="0.25">
      <c r="I12" s="2" t="s">
        <v>16</v>
      </c>
      <c r="J12" s="2" t="s">
        <v>15</v>
      </c>
      <c r="K12" s="2">
        <v>2.6911999999999998</v>
      </c>
      <c r="L12" s="6">
        <f>K12/M3-1</f>
        <v>0.58017732370383412</v>
      </c>
      <c r="M12" s="2">
        <v>2.7309999999999999</v>
      </c>
      <c r="N12" s="6">
        <f>M12/P3-1</f>
        <v>0.59427904261529463</v>
      </c>
      <c r="O12" s="3">
        <v>2.6671</v>
      </c>
      <c r="P12" s="6">
        <f>O12/S3-1</f>
        <v>0.56343625139687337</v>
      </c>
      <c r="Q12" s="3">
        <v>2.6861000000000002</v>
      </c>
      <c r="R12" s="6">
        <f>Q12/U3-1</f>
        <v>0.55122430122430122</v>
      </c>
    </row>
    <row r="13" spans="1:21" x14ac:dyDescent="0.25">
      <c r="I13" s="2" t="s">
        <v>20</v>
      </c>
      <c r="J13" s="2" t="s">
        <v>15</v>
      </c>
      <c r="K13" s="3">
        <v>1.9369000000000001</v>
      </c>
      <c r="L13" s="6">
        <f>K13/M3-1</f>
        <v>0.13727907932593508</v>
      </c>
      <c r="M13" s="3">
        <v>1.9479</v>
      </c>
      <c r="N13" s="6">
        <f>M13/P3-1</f>
        <v>0.13712784588441318</v>
      </c>
      <c r="O13" s="3">
        <v>1.948</v>
      </c>
      <c r="P13" s="6">
        <f>O13/S3-1</f>
        <v>0.14190462214431743</v>
      </c>
      <c r="Q13" s="3">
        <v>1.9598</v>
      </c>
      <c r="R13" s="6">
        <f>Q13/U3-1</f>
        <v>0.13178563178563185</v>
      </c>
    </row>
    <row r="14" spans="1:21" x14ac:dyDescent="0.25">
      <c r="I14" s="2">
        <v>1</v>
      </c>
      <c r="J14" s="2" t="s">
        <v>43</v>
      </c>
      <c r="K14" s="2">
        <v>1.9178999999999999</v>
      </c>
      <c r="L14" s="6">
        <f>K14/M3-1</f>
        <v>0.12612295226351944</v>
      </c>
      <c r="M14" s="2">
        <v>1.9254</v>
      </c>
      <c r="N14" s="6">
        <f>M14/P3-1</f>
        <v>0.1239929947460594</v>
      </c>
      <c r="O14" s="3">
        <v>1.9054</v>
      </c>
      <c r="P14" s="6">
        <f>O14/S3-1</f>
        <v>0.11693278595163381</v>
      </c>
      <c r="Q14" s="3">
        <v>1.9139999999999999</v>
      </c>
      <c r="R14" s="6">
        <f>Q14/U3-1</f>
        <v>0.10533610533610527</v>
      </c>
    </row>
    <row r="15" spans="1:21" x14ac:dyDescent="0.25">
      <c r="I15" s="2">
        <v>2</v>
      </c>
      <c r="J15" s="2" t="s">
        <v>45</v>
      </c>
      <c r="K15" s="2">
        <v>1.8807</v>
      </c>
      <c r="L15" s="6">
        <f>K15/M3-1</f>
        <v>0.10428042980447416</v>
      </c>
      <c r="M15" s="2">
        <v>1.8951</v>
      </c>
      <c r="N15" s="6">
        <f>M15/P3-1</f>
        <v>0.10630472854640982</v>
      </c>
      <c r="O15" s="2">
        <v>1.8858999999999999</v>
      </c>
      <c r="P15" s="6">
        <f>O15/S3-1</f>
        <v>0.10550201586343344</v>
      </c>
      <c r="Q15" s="2">
        <v>1.8766</v>
      </c>
      <c r="R15" s="6">
        <f>Q15/U3-1</f>
        <v>8.3737583737583776E-2</v>
      </c>
    </row>
    <row r="16" spans="1:21" x14ac:dyDescent="0.25">
      <c r="I16" s="2">
        <v>3</v>
      </c>
      <c r="J16" s="2" t="s">
        <v>46</v>
      </c>
      <c r="K16" s="2">
        <v>1.8734</v>
      </c>
      <c r="L16" s="6">
        <f>K16/M3-1</f>
        <v>9.9994128354177647E-2</v>
      </c>
      <c r="M16" s="2">
        <v>1.8806</v>
      </c>
      <c r="N16" s="6">
        <f>M16/P3-1</f>
        <v>9.7840046701692884E-2</v>
      </c>
      <c r="O16" s="2">
        <v>1.8732</v>
      </c>
      <c r="P16" s="6">
        <f>O16/S3-1</f>
        <v>9.8057360472656896E-2</v>
      </c>
      <c r="Q16" s="2">
        <v>1.8537999999999999</v>
      </c>
      <c r="R16" s="6">
        <f>Q16/U3-1</f>
        <v>7.057057057057059E-2</v>
      </c>
    </row>
    <row r="17" spans="9:18" x14ac:dyDescent="0.25">
      <c r="I17" s="2">
        <v>4</v>
      </c>
      <c r="J17" s="12" t="s">
        <v>47</v>
      </c>
      <c r="K17" s="12">
        <v>1.8678999999999999</v>
      </c>
      <c r="L17" s="13">
        <f>K17/M3-1</f>
        <v>9.6764723151899323E-2</v>
      </c>
      <c r="M17" s="12">
        <v>1.8741000000000001</v>
      </c>
      <c r="N17" s="13">
        <f>M17/P3-1</f>
        <v>9.4045534150613008E-2</v>
      </c>
      <c r="O17" s="14">
        <v>1.8652</v>
      </c>
      <c r="P17" s="13">
        <f>O17/S3-1</f>
        <v>9.3367813769805519E-2</v>
      </c>
      <c r="Q17" s="14">
        <v>1.8504</v>
      </c>
      <c r="R17" s="13">
        <f>Q17/U3-1</f>
        <v>6.8607068607068555E-2</v>
      </c>
    </row>
  </sheetData>
  <mergeCells count="25"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64F8B-FA61-49FE-9A1A-9E99500FBC47}">
  <dimension ref="A1:U17"/>
  <sheetViews>
    <sheetView zoomScale="70" zoomScaleNormal="70" workbookViewId="0">
      <selection activeCell="J17" sqref="J17:L17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35.140625" customWidth="1"/>
    <col min="11" max="11" width="25.7109375" customWidth="1"/>
    <col min="12" max="12" width="15.140625" customWidth="1"/>
    <col min="13" max="13" width="22.140625" customWidth="1"/>
    <col min="14" max="14" width="18" customWidth="1"/>
    <col min="15" max="15" width="25.85546875" customWidth="1"/>
    <col min="16" max="16" width="20.42578125" customWidth="1"/>
    <col min="17" max="17" width="12.140625" customWidth="1"/>
    <col min="18" max="18" width="19.85546875" customWidth="1"/>
    <col min="19" max="19" width="22" customWidth="1"/>
    <col min="20" max="20" width="17.140625" customWidth="1"/>
    <col min="21" max="21" width="35.710937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29" t="s">
        <v>4</v>
      </c>
      <c r="K1" s="30"/>
      <c r="L1" s="31"/>
      <c r="M1" s="29" t="s">
        <v>5</v>
      </c>
      <c r="N1" s="30"/>
      <c r="O1" s="31"/>
      <c r="P1" s="29" t="s">
        <v>5</v>
      </c>
      <c r="Q1" s="30"/>
      <c r="R1" s="31"/>
      <c r="S1" s="29" t="s">
        <v>5</v>
      </c>
      <c r="T1" s="31"/>
      <c r="U1" s="3" t="s">
        <v>7</v>
      </c>
    </row>
    <row r="2" spans="1:21" x14ac:dyDescent="0.25">
      <c r="A2">
        <v>34</v>
      </c>
      <c r="B2">
        <v>104</v>
      </c>
      <c r="C2" s="1" t="s">
        <v>31</v>
      </c>
      <c r="I2" s="3" t="s">
        <v>8</v>
      </c>
      <c r="J2" s="29" t="s">
        <v>6</v>
      </c>
      <c r="K2" s="30"/>
      <c r="L2" s="31"/>
      <c r="M2" s="29" t="s">
        <v>6</v>
      </c>
      <c r="N2" s="30"/>
      <c r="O2" s="31"/>
      <c r="P2" s="29" t="s">
        <v>6</v>
      </c>
      <c r="Q2" s="30"/>
      <c r="R2" s="31"/>
      <c r="S2" s="29" t="s">
        <v>6</v>
      </c>
      <c r="T2" s="31"/>
      <c r="U2" s="3" t="s">
        <v>6</v>
      </c>
    </row>
    <row r="3" spans="1:21" ht="37.5" x14ac:dyDescent="0.25">
      <c r="I3" s="4" t="s">
        <v>9</v>
      </c>
      <c r="J3" s="32">
        <v>1.7073</v>
      </c>
      <c r="K3" s="33"/>
      <c r="L3" s="34"/>
      <c r="M3" s="32">
        <v>1.7031000000000001</v>
      </c>
      <c r="N3" s="33"/>
      <c r="O3" s="34"/>
      <c r="P3" s="32">
        <v>1.7130000000000001</v>
      </c>
      <c r="Q3" s="33"/>
      <c r="R3" s="34"/>
      <c r="S3" s="35">
        <v>1.7059218101262801</v>
      </c>
      <c r="T3" s="36"/>
      <c r="U3" s="5">
        <v>1.7116</v>
      </c>
    </row>
    <row r="4" spans="1:21" ht="30" x14ac:dyDescent="0.25">
      <c r="I4" s="2" t="s">
        <v>10</v>
      </c>
      <c r="J4" s="3">
        <v>136.69470000000001</v>
      </c>
      <c r="K4" s="41">
        <f>ROUND(J4/J3,4)-1</f>
        <v>79.064800000000005</v>
      </c>
      <c r="L4" s="42"/>
      <c r="M4" s="29">
        <v>132.49350000000001</v>
      </c>
      <c r="N4" s="31"/>
      <c r="O4" s="7">
        <f>ROUND(M4/M3,4)-1</f>
        <v>76.795500000000004</v>
      </c>
      <c r="P4" s="29">
        <v>151.20259999999999</v>
      </c>
      <c r="Q4" s="31"/>
      <c r="R4" s="6">
        <f>ROUND(P4/P3,4)-1</f>
        <v>87.267700000000005</v>
      </c>
      <c r="S4" s="3">
        <v>49.514683496694197</v>
      </c>
      <c r="T4" s="7">
        <f>ROUND(S4/S3,4)-1</f>
        <v>28.025200000000002</v>
      </c>
    </row>
    <row r="5" spans="1:21" x14ac:dyDescent="0.25">
      <c r="I5" s="2" t="s">
        <v>11</v>
      </c>
      <c r="J5" s="3">
        <v>2.5396999999999998</v>
      </c>
      <c r="K5" s="41">
        <f>ROUND(J5/J3,4)-1</f>
        <v>0.48760000000000003</v>
      </c>
      <c r="L5" s="42"/>
      <c r="M5" s="29">
        <v>2.5322</v>
      </c>
      <c r="N5" s="31"/>
      <c r="O5" s="7">
        <f>ROUND(M5/M3,4)-1</f>
        <v>0.4867999999999999</v>
      </c>
      <c r="P5" s="29">
        <v>2.5428999999999999</v>
      </c>
      <c r="Q5" s="31"/>
      <c r="R5" s="6">
        <f>ROUND(P5/P3,4)-1</f>
        <v>0.48449999999999993</v>
      </c>
      <c r="S5" s="3">
        <v>2.5407999999999999</v>
      </c>
      <c r="T5" s="7">
        <f>ROUND(S5/S3,4)-1</f>
        <v>0.48940000000000006</v>
      </c>
    </row>
    <row r="6" spans="1:21" ht="30" x14ac:dyDescent="0.25">
      <c r="I6" s="2" t="s">
        <v>12</v>
      </c>
      <c r="J6" s="3">
        <v>2.5535000000000001</v>
      </c>
      <c r="K6" s="41">
        <f>ROUND(J6/J3,4)-1</f>
        <v>0.49560000000000004</v>
      </c>
      <c r="L6" s="42"/>
      <c r="M6" s="29">
        <v>2.9327999999999999</v>
      </c>
      <c r="N6" s="31"/>
      <c r="O6" s="7">
        <f>ROUND(M6/M3,4)-1</f>
        <v>0.72199999999999998</v>
      </c>
      <c r="P6" s="29">
        <v>2.9142999999999999</v>
      </c>
      <c r="Q6" s="31"/>
      <c r="R6" s="6">
        <f>ROUND(P6/P3,4)-1</f>
        <v>0.70130000000000003</v>
      </c>
      <c r="S6" s="3">
        <v>2.5127999999999999</v>
      </c>
      <c r="T6" s="7">
        <f>ROUND(S6/S3,4)-1</f>
        <v>0.47300000000000009</v>
      </c>
    </row>
    <row r="11" spans="1:21" ht="30" x14ac:dyDescent="0.25">
      <c r="I11" s="2" t="s">
        <v>13</v>
      </c>
      <c r="J11" s="2" t="s">
        <v>14</v>
      </c>
      <c r="K11" s="39" t="s">
        <v>17</v>
      </c>
      <c r="L11" s="40"/>
      <c r="M11" s="39" t="s">
        <v>18</v>
      </c>
      <c r="N11" s="40"/>
      <c r="O11" s="29" t="s">
        <v>19</v>
      </c>
      <c r="P11" s="31"/>
      <c r="Q11" s="29" t="s">
        <v>36</v>
      </c>
      <c r="R11" s="31"/>
    </row>
    <row r="12" spans="1:21" ht="30" x14ac:dyDescent="0.25">
      <c r="I12" s="2" t="s">
        <v>16</v>
      </c>
      <c r="J12" s="2" t="s">
        <v>15</v>
      </c>
      <c r="K12" s="2">
        <v>2.6911999999999998</v>
      </c>
      <c r="L12" s="6">
        <f>K12/M3-1</f>
        <v>0.58017732370383412</v>
      </c>
      <c r="M12" s="2">
        <v>2.7309999999999999</v>
      </c>
      <c r="N12" s="6">
        <f>M12/P3-1</f>
        <v>0.59427904261529463</v>
      </c>
      <c r="O12" s="3">
        <v>2.6671</v>
      </c>
      <c r="P12" s="6">
        <f>O12/S3-1</f>
        <v>0.56343625139687337</v>
      </c>
      <c r="Q12" s="3">
        <v>2.6861000000000002</v>
      </c>
      <c r="R12" s="6">
        <f>Q12/U3-1</f>
        <v>0.56935031549427451</v>
      </c>
    </row>
    <row r="13" spans="1:21" x14ac:dyDescent="0.25">
      <c r="I13" s="2" t="s">
        <v>20</v>
      </c>
      <c r="J13" s="2" t="s">
        <v>15</v>
      </c>
      <c r="K13" s="3">
        <v>1.9369000000000001</v>
      </c>
      <c r="L13" s="6">
        <f>K13/M3-1</f>
        <v>0.13727907932593508</v>
      </c>
      <c r="M13" s="3">
        <v>1.9479</v>
      </c>
      <c r="N13" s="6">
        <f>M13/P3-1</f>
        <v>0.13712784588441318</v>
      </c>
      <c r="O13" s="3">
        <v>1.948</v>
      </c>
      <c r="P13" s="6">
        <f>O13/S3-1</f>
        <v>0.14190462214431743</v>
      </c>
      <c r="Q13" s="3">
        <v>1.9527000000000001</v>
      </c>
      <c r="R13" s="6">
        <f>Q13/U3-1</f>
        <v>0.14086235101659272</v>
      </c>
    </row>
    <row r="14" spans="1:21" x14ac:dyDescent="0.25">
      <c r="I14" s="2">
        <v>1</v>
      </c>
      <c r="J14" s="2" t="s">
        <v>32</v>
      </c>
      <c r="K14" s="2">
        <v>1.9159999999999999</v>
      </c>
      <c r="L14" s="6">
        <f>K14/M3-1</f>
        <v>0.12500733955727772</v>
      </c>
      <c r="M14" s="2">
        <v>1.9268000000000001</v>
      </c>
      <c r="N14" s="6">
        <f>M14/P3-1</f>
        <v>0.12481027437244596</v>
      </c>
      <c r="O14" s="3">
        <v>1.9142999999999999</v>
      </c>
      <c r="P14" s="6">
        <f>O14/S3-1</f>
        <v>0.12214990665855585</v>
      </c>
      <c r="Q14" s="3">
        <v>1.9112</v>
      </c>
      <c r="R14" s="6">
        <f>Q14/U3-1</f>
        <v>0.11661603178312685</v>
      </c>
    </row>
    <row r="15" spans="1:21" x14ac:dyDescent="0.25">
      <c r="I15" s="2">
        <v>2</v>
      </c>
      <c r="J15" s="2" t="s">
        <v>35</v>
      </c>
      <c r="K15" s="2">
        <v>1.8943000000000001</v>
      </c>
      <c r="L15" s="6">
        <f>K15/M3-1</f>
        <v>0.11226586812283479</v>
      </c>
      <c r="M15" s="2">
        <v>1.8937999999999999</v>
      </c>
      <c r="N15" s="6">
        <f>M15/P3-1</f>
        <v>0.10554582603619367</v>
      </c>
      <c r="O15" s="2">
        <v>1.8992</v>
      </c>
      <c r="P15" s="6">
        <f>O15/S3-1</f>
        <v>0.11329838725692398</v>
      </c>
      <c r="Q15" s="2">
        <v>1.8764000000000001</v>
      </c>
      <c r="R15" s="6">
        <f>Q15/U3-1</f>
        <v>9.6284178546389487E-2</v>
      </c>
    </row>
    <row r="16" spans="1:21" x14ac:dyDescent="0.25">
      <c r="I16" s="2">
        <v>3</v>
      </c>
      <c r="J16" s="2" t="s">
        <v>37</v>
      </c>
      <c r="K16" s="2">
        <v>1.8933</v>
      </c>
      <c r="L16" s="6">
        <f>K16/M3-1</f>
        <v>0.11167870354060239</v>
      </c>
      <c r="M16" s="2">
        <v>1.899</v>
      </c>
      <c r="N16" s="6">
        <f>M16/P3-1</f>
        <v>0.10858143607705784</v>
      </c>
      <c r="O16" s="2">
        <v>1.8916999999999999</v>
      </c>
      <c r="P16" s="6">
        <f>O16/S3-1</f>
        <v>0.10890193722300068</v>
      </c>
      <c r="Q16" s="2">
        <v>1.8633999999999999</v>
      </c>
      <c r="R16" s="6">
        <f>Q16/U3-1</f>
        <v>8.8688946015424097E-2</v>
      </c>
    </row>
    <row r="17" spans="9:18" x14ac:dyDescent="0.25">
      <c r="I17" s="2">
        <v>4</v>
      </c>
      <c r="J17" s="2" t="s">
        <v>33</v>
      </c>
      <c r="K17" s="2">
        <v>1.8993</v>
      </c>
      <c r="L17" s="6">
        <f>K17/M3-1</f>
        <v>0.1152016910339968</v>
      </c>
      <c r="M17" s="2">
        <v>1.9074</v>
      </c>
      <c r="N17" s="6">
        <f>M17/P3-1</f>
        <v>0.11348511383537652</v>
      </c>
      <c r="O17" s="3">
        <v>1.8976999999999999</v>
      </c>
      <c r="P17" s="6">
        <f>O17/S3-1</f>
        <v>0.11241909725013932</v>
      </c>
      <c r="Q17" s="3">
        <v>1.8581000000000001</v>
      </c>
      <c r="R17" s="6">
        <f>Q17/U3-1</f>
        <v>8.5592428137415411E-2</v>
      </c>
    </row>
  </sheetData>
  <mergeCells count="25"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</mergeCells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146B7-669A-4A41-83DA-A8A466CECDDE}">
  <dimension ref="A1:U17"/>
  <sheetViews>
    <sheetView topLeftCell="E1" zoomScale="85" zoomScaleNormal="85" workbookViewId="0">
      <selection activeCell="J17" sqref="J17:R17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2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29" t="s">
        <v>4</v>
      </c>
      <c r="K1" s="30"/>
      <c r="L1" s="31"/>
      <c r="M1" s="29" t="s">
        <v>5</v>
      </c>
      <c r="N1" s="30"/>
      <c r="O1" s="31"/>
      <c r="P1" s="29" t="s">
        <v>5</v>
      </c>
      <c r="Q1" s="30"/>
      <c r="R1" s="31"/>
      <c r="S1" s="29" t="s">
        <v>5</v>
      </c>
      <c r="T1" s="31"/>
      <c r="U1" s="3" t="s">
        <v>7</v>
      </c>
    </row>
    <row r="2" spans="1:21" x14ac:dyDescent="0.25">
      <c r="A2">
        <v>30</v>
      </c>
      <c r="B2">
        <v>86</v>
      </c>
      <c r="C2" s="1" t="s">
        <v>21</v>
      </c>
      <c r="I2" s="3" t="s">
        <v>8</v>
      </c>
      <c r="J2" s="29" t="s">
        <v>6</v>
      </c>
      <c r="K2" s="30"/>
      <c r="L2" s="31"/>
      <c r="M2" s="29" t="s">
        <v>6</v>
      </c>
      <c r="N2" s="30"/>
      <c r="O2" s="31"/>
      <c r="P2" s="29" t="s">
        <v>6</v>
      </c>
      <c r="Q2" s="30"/>
      <c r="R2" s="31"/>
      <c r="S2" s="29" t="s">
        <v>6</v>
      </c>
      <c r="T2" s="31"/>
      <c r="U2" s="3" t="s">
        <v>6</v>
      </c>
    </row>
    <row r="3" spans="1:21" ht="37.5" x14ac:dyDescent="0.25">
      <c r="I3" s="4" t="s">
        <v>9</v>
      </c>
      <c r="J3" s="32">
        <f>ROUND(1.3137349069022,4)</f>
        <v>1.3137000000000001</v>
      </c>
      <c r="K3" s="33"/>
      <c r="L3" s="34"/>
      <c r="M3" s="32">
        <v>1.3108</v>
      </c>
      <c r="N3" s="33"/>
      <c r="O3" s="34"/>
      <c r="P3" s="32">
        <v>1.3133999999999999</v>
      </c>
      <c r="Q3" s="33"/>
      <c r="R3" s="34"/>
      <c r="S3" s="32">
        <v>1.3113999999999999</v>
      </c>
      <c r="T3" s="34"/>
      <c r="U3" s="5">
        <v>1.3261000000000001</v>
      </c>
    </row>
    <row r="4" spans="1:21" ht="30" x14ac:dyDescent="0.25">
      <c r="I4" s="2" t="s">
        <v>10</v>
      </c>
      <c r="J4" s="3">
        <f>ROUND(1.88295256877831,4)</f>
        <v>1.883</v>
      </c>
      <c r="K4" s="37">
        <f>ROUND(J4/J3,4)-1</f>
        <v>0.43340000000000001</v>
      </c>
      <c r="L4" s="38"/>
      <c r="M4" s="29">
        <v>1.9887999999999999</v>
      </c>
      <c r="N4" s="31"/>
      <c r="O4" s="6">
        <f>ROUND(M4/M3,4)-1</f>
        <v>0.5172000000000001</v>
      </c>
      <c r="P4" s="29">
        <v>1.8765000000000001</v>
      </c>
      <c r="Q4" s="31"/>
      <c r="R4" s="6">
        <f>ROUND(P4/P3,4)-1</f>
        <v>0.42870000000000008</v>
      </c>
      <c r="S4" s="3">
        <v>1.8301000000000001</v>
      </c>
      <c r="T4" s="6">
        <f>ROUND(S4/S3,4)-1</f>
        <v>0.39549999999999996</v>
      </c>
    </row>
    <row r="5" spans="1:21" x14ac:dyDescent="0.25">
      <c r="I5" s="2" t="s">
        <v>11</v>
      </c>
      <c r="J5" s="3">
        <v>1.6628000000000001</v>
      </c>
      <c r="K5" s="37">
        <f>ROUND(J5/J3,4)-1</f>
        <v>0.26570000000000005</v>
      </c>
      <c r="L5" s="38"/>
      <c r="M5" s="29">
        <v>1.661</v>
      </c>
      <c r="N5" s="31"/>
      <c r="O5" s="6">
        <f>ROUND(M5/M3,4)-1</f>
        <v>0.2672000000000001</v>
      </c>
      <c r="P5" s="29">
        <v>1.6674</v>
      </c>
      <c r="Q5" s="31"/>
      <c r="R5" s="6">
        <f>ROUND(P5/P3,4)-1</f>
        <v>0.26950000000000007</v>
      </c>
      <c r="S5" s="3">
        <v>1.6593</v>
      </c>
      <c r="T5" s="6">
        <f>ROUND(S5/S3,4)-1</f>
        <v>0.26530000000000009</v>
      </c>
    </row>
    <row r="6" spans="1:21" ht="30" x14ac:dyDescent="0.25">
      <c r="I6" s="2" t="s">
        <v>12</v>
      </c>
      <c r="J6" s="3">
        <v>1.7070000000000001</v>
      </c>
      <c r="K6" s="37">
        <f>ROUND(J6/J3,4)-1</f>
        <v>0.29940000000000011</v>
      </c>
      <c r="L6" s="38"/>
      <c r="M6" s="29">
        <v>1.6947000000000001</v>
      </c>
      <c r="N6" s="31"/>
      <c r="O6" s="6">
        <f>ROUND(M6/M3,4)-1</f>
        <v>0.29289999999999994</v>
      </c>
      <c r="P6" s="29">
        <v>1.7579</v>
      </c>
      <c r="Q6" s="31"/>
      <c r="R6" s="6">
        <f>ROUND(P6/P3,4)-1</f>
        <v>0.33840000000000003</v>
      </c>
      <c r="S6" s="3">
        <v>1.7423999999999999</v>
      </c>
      <c r="T6" s="6">
        <f>ROUND(S6/S3,4)-1</f>
        <v>0.32869999999999999</v>
      </c>
    </row>
    <row r="11" spans="1:21" x14ac:dyDescent="0.25">
      <c r="I11" s="2" t="s">
        <v>13</v>
      </c>
      <c r="J11" s="2" t="s">
        <v>14</v>
      </c>
      <c r="K11" s="39" t="s">
        <v>17</v>
      </c>
      <c r="L11" s="40"/>
      <c r="M11" s="39" t="s">
        <v>18</v>
      </c>
      <c r="N11" s="40"/>
      <c r="O11" s="29" t="s">
        <v>19</v>
      </c>
      <c r="P11" s="31"/>
      <c r="Q11" s="29" t="s">
        <v>36</v>
      </c>
      <c r="R11" s="31"/>
    </row>
    <row r="12" spans="1:21" ht="30" x14ac:dyDescent="0.25">
      <c r="I12" s="2" t="s">
        <v>16</v>
      </c>
      <c r="J12" s="2" t="s">
        <v>15</v>
      </c>
      <c r="K12" s="2">
        <v>1.6334</v>
      </c>
      <c r="L12" s="6">
        <f>K12/M3-1</f>
        <v>0.24610924626182484</v>
      </c>
      <c r="M12" s="2">
        <v>1.6202000000000001</v>
      </c>
      <c r="N12" s="6">
        <f>M12/P3-1</f>
        <v>0.23359220344144993</v>
      </c>
      <c r="O12" s="3">
        <v>1.6294999999999999</v>
      </c>
      <c r="P12" s="6">
        <f>O12/S3-1</f>
        <v>0.2425651974988563</v>
      </c>
      <c r="Q12" s="3">
        <v>1.641</v>
      </c>
      <c r="R12" s="6">
        <f>Q12/U3-1</f>
        <v>0.23746323806651071</v>
      </c>
    </row>
    <row r="13" spans="1:21" x14ac:dyDescent="0.25">
      <c r="I13" s="2" t="s">
        <v>20</v>
      </c>
      <c r="J13" s="2" t="s">
        <v>15</v>
      </c>
      <c r="K13" s="3">
        <v>1.5123</v>
      </c>
      <c r="L13" s="6">
        <f>K13/M3-1</f>
        <v>0.15372291730241083</v>
      </c>
      <c r="M13" s="3">
        <v>1.5193000000000001</v>
      </c>
      <c r="N13" s="6">
        <f>M13/P3-1</f>
        <v>0.15676869194457144</v>
      </c>
      <c r="O13" s="3">
        <v>1.5106999999999999</v>
      </c>
      <c r="P13" s="6">
        <f>O13/S3-1</f>
        <v>0.15197498856184244</v>
      </c>
      <c r="Q13" s="3">
        <v>1.5098</v>
      </c>
      <c r="R13" s="6">
        <f>Q13/U3-1</f>
        <v>0.13852650629665941</v>
      </c>
    </row>
    <row r="14" spans="1:21" x14ac:dyDescent="0.25">
      <c r="I14" s="2">
        <v>1</v>
      </c>
      <c r="J14" s="2" t="s">
        <v>27</v>
      </c>
      <c r="K14" s="2">
        <v>1.5014000000000001</v>
      </c>
      <c r="L14" s="6">
        <f>K14/M3-1</f>
        <v>0.14540738480317361</v>
      </c>
      <c r="M14" s="2">
        <v>1.4993000000000001</v>
      </c>
      <c r="N14" s="6">
        <f>M14/P3-1</f>
        <v>0.14154103852596323</v>
      </c>
      <c r="O14" s="3">
        <v>1.502</v>
      </c>
      <c r="P14" s="6">
        <f>O14/S3-1</f>
        <v>0.14534085709928335</v>
      </c>
      <c r="Q14" s="3">
        <v>1.4966999999999999</v>
      </c>
      <c r="R14" s="6">
        <f>Q14/U3-1</f>
        <v>0.12864791493854155</v>
      </c>
    </row>
    <row r="15" spans="1:21" x14ac:dyDescent="0.25">
      <c r="I15" s="2">
        <v>2</v>
      </c>
      <c r="J15" s="2" t="s">
        <v>29</v>
      </c>
      <c r="K15" s="2">
        <v>1.4744999999999999</v>
      </c>
      <c r="L15" s="6">
        <f>K15/M3-1</f>
        <v>0.12488556606652423</v>
      </c>
      <c r="M15" s="2">
        <v>1.4734</v>
      </c>
      <c r="N15" s="6">
        <f>M15/P3-1</f>
        <v>0.12182122734886569</v>
      </c>
      <c r="O15" s="2">
        <v>1.4752000000000001</v>
      </c>
      <c r="P15" s="6">
        <f>O15/S3-1</f>
        <v>0.12490468201921634</v>
      </c>
      <c r="Q15" s="2">
        <v>1.4653</v>
      </c>
      <c r="R15" s="6">
        <f>Q15/U3-1</f>
        <v>0.10496945931679358</v>
      </c>
    </row>
    <row r="16" spans="1:21" x14ac:dyDescent="0.25">
      <c r="I16" s="2">
        <v>3</v>
      </c>
      <c r="J16" s="2" t="s">
        <v>30</v>
      </c>
      <c r="K16" s="2">
        <v>1.4461999999999999</v>
      </c>
      <c r="L16" s="6">
        <f>K16/M3-1</f>
        <v>0.10329569728410126</v>
      </c>
      <c r="M16" s="2">
        <v>1.4498</v>
      </c>
      <c r="N16" s="6">
        <f>M16/P3-1</f>
        <v>0.10385259631490795</v>
      </c>
      <c r="O16" s="2">
        <v>1.4549000000000001</v>
      </c>
      <c r="P16" s="6">
        <f>O16/S3-1</f>
        <v>0.10942504193991165</v>
      </c>
      <c r="Q16" s="3">
        <v>1.4409000000000001</v>
      </c>
      <c r="R16" s="6">
        <f>Q16/U3-1</f>
        <v>8.6569640298620021E-2</v>
      </c>
    </row>
    <row r="17" spans="9:18" x14ac:dyDescent="0.25">
      <c r="I17" s="2">
        <v>4</v>
      </c>
      <c r="J17" s="12" t="s">
        <v>28</v>
      </c>
      <c r="K17" s="12">
        <v>1.44</v>
      </c>
      <c r="L17" s="13">
        <f>K17/M3-1</f>
        <v>9.8565761367104043E-2</v>
      </c>
      <c r="M17" s="12">
        <v>1.4302999999999999</v>
      </c>
      <c r="N17" s="13">
        <f>M17/P3-1</f>
        <v>8.9005634231764885E-2</v>
      </c>
      <c r="O17" s="14">
        <v>1.427</v>
      </c>
      <c r="P17" s="13">
        <f>O17/S3-1</f>
        <v>8.8150068628946254E-2</v>
      </c>
      <c r="Q17" s="14">
        <v>1.4093</v>
      </c>
      <c r="R17" s="13">
        <f>Q17/U3-1</f>
        <v>6.2740366488198474E-2</v>
      </c>
    </row>
  </sheetData>
  <mergeCells count="25"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3E50D-F092-4480-B485-169EBCEBDEEB}">
  <dimension ref="A1:U17"/>
  <sheetViews>
    <sheetView topLeftCell="E1" zoomScale="85" zoomScaleNormal="85" workbookViewId="0">
      <selection activeCell="N12" sqref="N12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2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29" t="s">
        <v>4</v>
      </c>
      <c r="K1" s="30"/>
      <c r="L1" s="31"/>
      <c r="M1" s="29" t="s">
        <v>5</v>
      </c>
      <c r="N1" s="30"/>
      <c r="O1" s="31"/>
      <c r="P1" s="29" t="s">
        <v>5</v>
      </c>
      <c r="Q1" s="30"/>
      <c r="R1" s="31"/>
      <c r="S1" s="29" t="s">
        <v>5</v>
      </c>
      <c r="T1" s="31"/>
      <c r="U1" s="3" t="s">
        <v>7</v>
      </c>
    </row>
    <row r="2" spans="1:21" x14ac:dyDescent="0.25">
      <c r="A2">
        <v>30</v>
      </c>
      <c r="B2">
        <v>86</v>
      </c>
      <c r="C2" s="1" t="s">
        <v>21</v>
      </c>
      <c r="I2" s="3" t="s">
        <v>8</v>
      </c>
      <c r="J2" s="29" t="s">
        <v>50</v>
      </c>
      <c r="K2" s="30"/>
      <c r="L2" s="31"/>
      <c r="M2" s="29" t="s">
        <v>50</v>
      </c>
      <c r="N2" s="30"/>
      <c r="O2" s="31"/>
      <c r="P2" s="29" t="s">
        <v>50</v>
      </c>
      <c r="Q2" s="30"/>
      <c r="R2" s="31"/>
      <c r="S2" s="29" t="s">
        <v>50</v>
      </c>
      <c r="T2" s="31"/>
      <c r="U2" s="3" t="s">
        <v>50</v>
      </c>
    </row>
    <row r="3" spans="1:21" ht="37.5" x14ac:dyDescent="0.25">
      <c r="I3" s="4" t="s">
        <v>9</v>
      </c>
      <c r="J3" s="32">
        <v>17.248000000000001</v>
      </c>
      <c r="K3" s="33"/>
      <c r="L3" s="34"/>
      <c r="M3" s="32">
        <v>17.224</v>
      </c>
      <c r="N3" s="33"/>
      <c r="O3" s="34"/>
      <c r="P3" s="32">
        <v>17.266400000000001</v>
      </c>
      <c r="Q3" s="33"/>
      <c r="R3" s="34"/>
      <c r="S3" s="32">
        <v>17.2973</v>
      </c>
      <c r="T3" s="34"/>
      <c r="U3" s="5">
        <v>17.283300000000001</v>
      </c>
    </row>
    <row r="4" spans="1:21" ht="30" x14ac:dyDescent="0.25">
      <c r="I4" s="2" t="s">
        <v>10</v>
      </c>
      <c r="J4" s="3">
        <v>21.1402</v>
      </c>
      <c r="K4" s="37">
        <f>ROUND(J4/J3,4)-1</f>
        <v>0.22570000000000001</v>
      </c>
      <c r="L4" s="38"/>
      <c r="M4" s="29">
        <v>22.0962</v>
      </c>
      <c r="N4" s="31"/>
      <c r="O4" s="6">
        <f>ROUND(M4/M3,4)-1</f>
        <v>0.28289999999999993</v>
      </c>
      <c r="P4" s="29">
        <v>22.458500000000001</v>
      </c>
      <c r="Q4" s="31"/>
      <c r="R4" s="6">
        <f>ROUND(P4/P3,4)-1</f>
        <v>0.30069999999999997</v>
      </c>
      <c r="S4" s="3">
        <v>21.569500000000001</v>
      </c>
      <c r="T4" s="6">
        <f>ROUND(S4/S3,4)-1</f>
        <v>0.24700000000000011</v>
      </c>
    </row>
    <row r="5" spans="1:21" x14ac:dyDescent="0.25">
      <c r="I5" s="2" t="s">
        <v>11</v>
      </c>
      <c r="J5" s="3">
        <v>19.1327</v>
      </c>
      <c r="K5" s="37">
        <f>ROUND(J5/J3,4)-1</f>
        <v>0.10929999999999995</v>
      </c>
      <c r="L5" s="38"/>
      <c r="M5" s="29">
        <v>19.1875</v>
      </c>
      <c r="N5" s="31"/>
      <c r="O5" s="6">
        <f>ROUND(M5/M3,4)-1</f>
        <v>0.1140000000000001</v>
      </c>
      <c r="P5" s="29">
        <v>19.234200000000001</v>
      </c>
      <c r="Q5" s="31"/>
      <c r="R5" s="6">
        <f>ROUND(P5/P3,4)-1</f>
        <v>0.1140000000000001</v>
      </c>
      <c r="S5" s="3">
        <v>19.2117</v>
      </c>
      <c r="T5" s="6">
        <f>ROUND(S5/S3,4)-1</f>
        <v>0.11070000000000002</v>
      </c>
    </row>
    <row r="6" spans="1:21" ht="30" x14ac:dyDescent="0.25">
      <c r="I6" s="2" t="s">
        <v>12</v>
      </c>
      <c r="J6" s="3">
        <v>18.1602</v>
      </c>
      <c r="K6" s="37">
        <f>ROUND(J6/J3,4)-1</f>
        <v>5.2899999999999947E-2</v>
      </c>
      <c r="L6" s="38"/>
      <c r="M6" s="29">
        <v>18.143999999999998</v>
      </c>
      <c r="N6" s="31"/>
      <c r="O6" s="6">
        <f>ROUND(M6/M3,4)-1</f>
        <v>5.3399999999999892E-2</v>
      </c>
      <c r="P6" s="29">
        <v>18.154599999999999</v>
      </c>
      <c r="Q6" s="31"/>
      <c r="R6" s="6">
        <f>ROUND(P6/P3,4)-1</f>
        <v>5.139999999999989E-2</v>
      </c>
      <c r="S6" s="3">
        <v>18.107600000000001</v>
      </c>
      <c r="T6" s="6">
        <f>ROUND(S6/S3,4)-1</f>
        <v>4.6799999999999953E-2</v>
      </c>
    </row>
    <row r="11" spans="1:21" x14ac:dyDescent="0.25">
      <c r="I11" s="2" t="s">
        <v>13</v>
      </c>
      <c r="J11" s="2" t="s">
        <v>14</v>
      </c>
      <c r="K11" s="39" t="s">
        <v>17</v>
      </c>
      <c r="L11" s="40"/>
      <c r="M11" s="39" t="s">
        <v>18</v>
      </c>
      <c r="N11" s="40"/>
      <c r="O11" s="29" t="s">
        <v>19</v>
      </c>
      <c r="P11" s="31"/>
      <c r="Q11" s="29" t="s">
        <v>36</v>
      </c>
      <c r="R11" s="31"/>
    </row>
    <row r="12" spans="1:21" ht="30" x14ac:dyDescent="0.25">
      <c r="I12" s="2" t="s">
        <v>16</v>
      </c>
      <c r="J12" s="2" t="s">
        <v>15</v>
      </c>
      <c r="K12" s="2">
        <v>17.593199947741201</v>
      </c>
      <c r="L12" s="6">
        <f>K12/M3-1</f>
        <v>2.1435203654273094E-2</v>
      </c>
      <c r="M12" s="2">
        <v>17.598834896730398</v>
      </c>
      <c r="N12" s="6">
        <f>M12/P3-1</f>
        <v>1.9253283645137342E-2</v>
      </c>
      <c r="O12" s="3">
        <v>17.629877934393001</v>
      </c>
      <c r="P12" s="6">
        <f>O12/S3-1</f>
        <v>1.9227158827851865E-2</v>
      </c>
      <c r="Q12" s="3">
        <v>17.628550224913301</v>
      </c>
      <c r="R12" s="6">
        <f>Q12/U3-1</f>
        <v>1.9975943535858409E-2</v>
      </c>
    </row>
    <row r="13" spans="1:21" x14ac:dyDescent="0.25">
      <c r="I13" s="2" t="s">
        <v>20</v>
      </c>
      <c r="J13" s="2" t="s">
        <v>15</v>
      </c>
      <c r="K13" s="3"/>
      <c r="L13" s="6">
        <f>K13/M3-1</f>
        <v>-1</v>
      </c>
      <c r="M13" s="3"/>
      <c r="N13" s="6">
        <f>M13/P3-1</f>
        <v>-1</v>
      </c>
      <c r="O13" s="3"/>
      <c r="P13" s="6">
        <f>O13/S3-1</f>
        <v>-1</v>
      </c>
      <c r="Q13" s="3"/>
      <c r="R13" s="6">
        <f>Q13/U3-1</f>
        <v>-1</v>
      </c>
    </row>
    <row r="14" spans="1:21" x14ac:dyDescent="0.25">
      <c r="I14" s="2">
        <v>1</v>
      </c>
      <c r="J14" s="2"/>
      <c r="K14" s="2"/>
      <c r="L14" s="6">
        <f>K14/M3-1</f>
        <v>-1</v>
      </c>
      <c r="M14" s="2"/>
      <c r="N14" s="6">
        <f>M14/P3-1</f>
        <v>-1</v>
      </c>
      <c r="O14" s="3"/>
      <c r="P14" s="6">
        <f>O14/S3-1</f>
        <v>-1</v>
      </c>
      <c r="Q14" s="3"/>
      <c r="R14" s="6">
        <f>Q14/U3-1</f>
        <v>-1</v>
      </c>
    </row>
    <row r="15" spans="1:21" x14ac:dyDescent="0.25">
      <c r="I15" s="2">
        <v>2</v>
      </c>
      <c r="J15" s="2"/>
      <c r="K15" s="2"/>
      <c r="L15" s="6">
        <f>K15/M3-1</f>
        <v>-1</v>
      </c>
      <c r="M15" s="2"/>
      <c r="N15" s="6">
        <f>M15/P3-1</f>
        <v>-1</v>
      </c>
      <c r="O15" s="2"/>
      <c r="P15" s="6">
        <f>O15/S3-1</f>
        <v>-1</v>
      </c>
      <c r="Q15" s="2"/>
      <c r="R15" s="6">
        <f>Q15/U3-1</f>
        <v>-1</v>
      </c>
    </row>
    <row r="16" spans="1:21" x14ac:dyDescent="0.25">
      <c r="I16" s="2">
        <v>3</v>
      </c>
      <c r="J16" s="2"/>
      <c r="K16" s="2"/>
      <c r="L16" s="6">
        <f>K16/M3-1</f>
        <v>-1</v>
      </c>
      <c r="M16" s="2"/>
      <c r="N16" s="6">
        <f>M16/P3-1</f>
        <v>-1</v>
      </c>
      <c r="O16" s="2"/>
      <c r="P16" s="6">
        <f>O16/S3-1</f>
        <v>-1</v>
      </c>
      <c r="Q16" s="3"/>
      <c r="R16" s="6">
        <f>Q16/U3-1</f>
        <v>-1</v>
      </c>
    </row>
    <row r="17" spans="9:18" x14ac:dyDescent="0.25">
      <c r="I17" s="2">
        <v>4</v>
      </c>
      <c r="J17" s="2"/>
      <c r="K17" s="2"/>
      <c r="L17" s="6">
        <f>K17/M3-1</f>
        <v>-1</v>
      </c>
      <c r="M17" s="2"/>
      <c r="N17" s="6">
        <f>M17/P3-1</f>
        <v>-1</v>
      </c>
      <c r="O17" s="3"/>
      <c r="P17" s="6">
        <f>O17/S3-1</f>
        <v>-1</v>
      </c>
      <c r="Q17" s="3"/>
      <c r="R17" s="6">
        <f>Q17/U3-1</f>
        <v>-1</v>
      </c>
    </row>
  </sheetData>
  <mergeCells count="25"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03B55-C4CD-4644-952B-807D117BF0CA}">
  <dimension ref="A1:W17"/>
  <sheetViews>
    <sheetView zoomScale="70" zoomScaleNormal="70" workbookViewId="0">
      <selection activeCell="J24" sqref="J24"/>
    </sheetView>
  </sheetViews>
  <sheetFormatPr defaultColWidth="8.85546875" defaultRowHeight="15" x14ac:dyDescent="0.25"/>
  <cols>
    <col min="1" max="1" width="16.85546875" style="21" bestFit="1" customWidth="1"/>
    <col min="2" max="2" width="15.28515625" style="21" bestFit="1" customWidth="1"/>
    <col min="3" max="3" width="14.42578125" style="21" bestFit="1" customWidth="1"/>
    <col min="4" max="8" width="8.85546875" style="21"/>
    <col min="9" max="9" width="35.42578125" style="21" bestFit="1" customWidth="1"/>
    <col min="10" max="10" width="43.42578125" style="21" customWidth="1"/>
    <col min="11" max="11" width="36" style="21" bestFit="1" customWidth="1"/>
    <col min="12" max="14" width="36" style="21" customWidth="1"/>
    <col min="15" max="15" width="31.42578125" style="21" bestFit="1" customWidth="1"/>
    <col min="16" max="16" width="30.42578125" style="21" customWidth="1"/>
    <col min="17" max="17" width="12" style="21" customWidth="1"/>
    <col min="18" max="18" width="20.42578125" style="21" customWidth="1"/>
    <col min="19" max="19" width="16.7109375" style="21" customWidth="1"/>
    <col min="20" max="20" width="28.85546875" style="21" customWidth="1"/>
    <col min="21" max="21" width="35.7109375" style="21" bestFit="1" customWidth="1"/>
    <col min="22" max="16384" width="8.85546875" style="21"/>
  </cols>
  <sheetData>
    <row r="1" spans="1:23" x14ac:dyDescent="0.25">
      <c r="A1" s="21" t="s">
        <v>0</v>
      </c>
      <c r="B1" s="21" t="s">
        <v>1</v>
      </c>
      <c r="C1" s="1" t="s">
        <v>2</v>
      </c>
      <c r="I1" s="3"/>
      <c r="J1" s="29" t="s">
        <v>4</v>
      </c>
      <c r="K1" s="30"/>
      <c r="L1" s="31"/>
      <c r="M1" s="29" t="s">
        <v>5</v>
      </c>
      <c r="N1" s="30"/>
      <c r="O1" s="31"/>
      <c r="P1" s="29" t="s">
        <v>5</v>
      </c>
      <c r="Q1" s="30"/>
      <c r="R1" s="31"/>
      <c r="S1" s="29" t="s">
        <v>5</v>
      </c>
      <c r="T1" s="31"/>
      <c r="U1" s="3" t="s">
        <v>7</v>
      </c>
    </row>
    <row r="2" spans="1:23" x14ac:dyDescent="0.25">
      <c r="A2" s="21">
        <v>30</v>
      </c>
      <c r="B2" s="21">
        <v>86</v>
      </c>
      <c r="C2" s="1" t="s">
        <v>21</v>
      </c>
      <c r="I2" s="3" t="s">
        <v>8</v>
      </c>
      <c r="J2" s="29" t="s">
        <v>92</v>
      </c>
      <c r="K2" s="30"/>
      <c r="L2" s="31"/>
      <c r="M2" s="29" t="s">
        <v>92</v>
      </c>
      <c r="N2" s="30"/>
      <c r="O2" s="31"/>
      <c r="P2" s="29" t="s">
        <v>92</v>
      </c>
      <c r="Q2" s="30"/>
      <c r="R2" s="31"/>
      <c r="S2" s="29" t="s">
        <v>92</v>
      </c>
      <c r="T2" s="31"/>
      <c r="U2" s="29" t="s">
        <v>92</v>
      </c>
      <c r="V2" s="30"/>
      <c r="W2" s="31"/>
    </row>
    <row r="3" spans="1:23" ht="37.5" x14ac:dyDescent="0.25">
      <c r="I3" s="4" t="s">
        <v>9</v>
      </c>
      <c r="J3" s="45">
        <v>2.153</v>
      </c>
      <c r="K3" s="46"/>
      <c r="L3" s="47"/>
      <c r="M3" s="45">
        <v>2.1661000000000001</v>
      </c>
      <c r="N3" s="46"/>
      <c r="O3" s="47"/>
      <c r="P3" s="45">
        <v>2.17259912712974</v>
      </c>
      <c r="Q3" s="46"/>
      <c r="R3" s="47"/>
      <c r="S3" s="32">
        <v>2.1768999999999998</v>
      </c>
      <c r="T3" s="34"/>
      <c r="U3" s="5">
        <v>2.1688999999999998</v>
      </c>
    </row>
    <row r="4" spans="1:23" ht="30" x14ac:dyDescent="0.25">
      <c r="I4" s="2" t="s">
        <v>10</v>
      </c>
      <c r="J4" s="24">
        <v>2.7635000000000001</v>
      </c>
      <c r="K4" s="37">
        <f>ROUND(J4/J3,4)-1</f>
        <v>0.28360000000000007</v>
      </c>
      <c r="L4" s="38"/>
      <c r="M4" s="43">
        <v>2.9441999999999999</v>
      </c>
      <c r="N4" s="44"/>
      <c r="O4" s="6">
        <f>ROUND(M4/M3,4)-1</f>
        <v>0.35919999999999996</v>
      </c>
      <c r="P4" s="43">
        <v>2.9425150917570599</v>
      </c>
      <c r="Q4" s="44"/>
      <c r="R4" s="6">
        <f>ROUND(P4/P3,4)-1</f>
        <v>0.35440000000000005</v>
      </c>
      <c r="S4" s="3">
        <v>3.4914000000000001</v>
      </c>
      <c r="T4" s="6">
        <f>ROUND(S4/S3,4)-1</f>
        <v>0.60379999999999989</v>
      </c>
    </row>
    <row r="5" spans="1:23" x14ac:dyDescent="0.25">
      <c r="I5" s="2" t="s">
        <v>11</v>
      </c>
      <c r="J5" s="24">
        <v>2.4927999999999999</v>
      </c>
      <c r="K5" s="37">
        <f>ROUND(J5/J3,4)-1</f>
        <v>0.15779999999999994</v>
      </c>
      <c r="L5" s="38"/>
      <c r="M5" s="29">
        <v>2.4994999999999998</v>
      </c>
      <c r="N5" s="31"/>
      <c r="O5" s="6">
        <f>ROUND(M5/M3,4)-1</f>
        <v>0.15389999999999993</v>
      </c>
      <c r="P5" s="43">
        <v>2.4897</v>
      </c>
      <c r="Q5" s="44"/>
      <c r="R5" s="6">
        <f>ROUND(P5/P3,4)-1</f>
        <v>0.14599999999999991</v>
      </c>
      <c r="S5" s="3">
        <v>2.4943</v>
      </c>
      <c r="T5" s="6">
        <f>ROUND(S5/S3,4)-1</f>
        <v>0.14579999999999993</v>
      </c>
    </row>
    <row r="6" spans="1:23" ht="30" x14ac:dyDescent="0.25">
      <c r="I6" s="2" t="s">
        <v>12</v>
      </c>
      <c r="J6" s="24">
        <v>2.3235999999999999</v>
      </c>
      <c r="K6" s="37">
        <f>ROUND(J6/J3,4)-1</f>
        <v>7.9199999999999937E-2</v>
      </c>
      <c r="L6" s="38"/>
      <c r="M6" s="43">
        <v>2.3371</v>
      </c>
      <c r="N6" s="44"/>
      <c r="O6" s="6">
        <f>ROUND(M6/M3,4)-1</f>
        <v>7.889999999999997E-2</v>
      </c>
      <c r="P6" s="43">
        <v>2.3441000000000001</v>
      </c>
      <c r="Q6" s="44"/>
      <c r="R6" s="6">
        <f>ROUND(P6/P3,4)-1</f>
        <v>7.889999999999997E-2</v>
      </c>
      <c r="S6" s="3">
        <v>2.3584999999999998</v>
      </c>
      <c r="T6" s="6">
        <f>ROUND(S6/S3,4)-1</f>
        <v>8.3399999999999919E-2</v>
      </c>
    </row>
    <row r="11" spans="1:23" x14ac:dyDescent="0.25">
      <c r="I11" s="2" t="s">
        <v>13</v>
      </c>
      <c r="J11" s="2" t="s">
        <v>14</v>
      </c>
      <c r="K11" s="39" t="s">
        <v>17</v>
      </c>
      <c r="L11" s="40"/>
      <c r="M11" s="39" t="s">
        <v>18</v>
      </c>
      <c r="N11" s="40"/>
      <c r="O11" s="29" t="s">
        <v>19</v>
      </c>
      <c r="P11" s="31"/>
      <c r="Q11" s="29" t="s">
        <v>36</v>
      </c>
      <c r="R11" s="31"/>
    </row>
    <row r="12" spans="1:23" ht="30" x14ac:dyDescent="0.25">
      <c r="I12" s="2" t="s">
        <v>16</v>
      </c>
      <c r="J12" s="2" t="s">
        <v>15</v>
      </c>
      <c r="K12" s="17">
        <v>2.2431764514887398</v>
      </c>
      <c r="L12" s="6">
        <f>K12/M3-1</f>
        <v>3.5583053177941748E-2</v>
      </c>
      <c r="M12" s="17">
        <v>2.2429185322335199</v>
      </c>
      <c r="N12" s="6">
        <f>M12/P3-1</f>
        <v>3.2366488702717966E-2</v>
      </c>
      <c r="O12" s="24">
        <v>2.2508080018391499</v>
      </c>
      <c r="P12" s="6">
        <f>O12/S3-1</f>
        <v>3.3951032127865322E-2</v>
      </c>
      <c r="Q12" s="24">
        <v>2.2431764514887398</v>
      </c>
      <c r="R12" s="6">
        <f>Q12/U3-1</f>
        <v>3.4246139282004595E-2</v>
      </c>
    </row>
    <row r="13" spans="1:23" x14ac:dyDescent="0.25">
      <c r="I13" s="2" t="s">
        <v>20</v>
      </c>
      <c r="J13" s="2" t="s">
        <v>15</v>
      </c>
      <c r="K13" s="24">
        <v>2.2305999999999999</v>
      </c>
      <c r="L13" s="6">
        <f>K13/M3-1</f>
        <v>2.9777018604865813E-2</v>
      </c>
      <c r="M13" s="24">
        <v>2.2343999999999999</v>
      </c>
      <c r="N13" s="6">
        <f>M13/P3-1</f>
        <v>2.84455940806283E-2</v>
      </c>
      <c r="O13" s="24">
        <v>2.2406000000000001</v>
      </c>
      <c r="P13" s="6">
        <f>O13/S3-1</f>
        <v>2.9261794294639376E-2</v>
      </c>
      <c r="Q13" s="24">
        <v>2.2381000000000002</v>
      </c>
      <c r="R13" s="6">
        <f>Q13/U3-1</f>
        <v>3.1905574254230462E-2</v>
      </c>
    </row>
    <row r="14" spans="1:23" x14ac:dyDescent="0.25">
      <c r="I14" s="2">
        <v>1</v>
      </c>
      <c r="J14" s="2" t="s">
        <v>95</v>
      </c>
      <c r="K14" s="17">
        <v>2.2328000000000001</v>
      </c>
      <c r="L14" s="6">
        <f>K14/M3-1</f>
        <v>3.0792668851853611E-2</v>
      </c>
      <c r="M14" s="17"/>
      <c r="N14" s="6">
        <f>M14/P3-1</f>
        <v>-1</v>
      </c>
      <c r="O14" s="24"/>
      <c r="P14" s="6">
        <f>O14/S3-1</f>
        <v>-1</v>
      </c>
      <c r="Q14" s="24"/>
      <c r="R14" s="6">
        <f>Q14/U3-1</f>
        <v>-1</v>
      </c>
    </row>
    <row r="15" spans="1:23" x14ac:dyDescent="0.25">
      <c r="I15" s="2">
        <v>2</v>
      </c>
      <c r="J15" s="2" t="s">
        <v>100</v>
      </c>
      <c r="K15" s="17"/>
      <c r="L15" s="6">
        <f>K15/M3-1</f>
        <v>-1</v>
      </c>
      <c r="M15" s="17"/>
      <c r="N15" s="6">
        <f>M15/P3-1</f>
        <v>-1</v>
      </c>
      <c r="O15" s="17"/>
      <c r="P15" s="6">
        <f>O15/S3-1</f>
        <v>-1</v>
      </c>
      <c r="Q15" s="17"/>
      <c r="R15" s="6">
        <f>Q15/U3-1</f>
        <v>-1</v>
      </c>
    </row>
    <row r="16" spans="1:23" x14ac:dyDescent="0.25">
      <c r="I16" s="2">
        <v>3</v>
      </c>
      <c r="J16" s="2" t="s">
        <v>101</v>
      </c>
      <c r="K16" s="17"/>
      <c r="L16" s="6">
        <f>K16/M3-1</f>
        <v>-1</v>
      </c>
      <c r="M16" s="17"/>
      <c r="N16" s="6">
        <f>M16/P3-1</f>
        <v>-1</v>
      </c>
      <c r="O16" s="17"/>
      <c r="P16" s="6">
        <f>O16/S3-1</f>
        <v>-1</v>
      </c>
      <c r="Q16" s="24"/>
      <c r="R16" s="6">
        <f>Q16/U3-1</f>
        <v>-1</v>
      </c>
    </row>
    <row r="17" spans="9:18" x14ac:dyDescent="0.25">
      <c r="I17" s="2">
        <v>4</v>
      </c>
      <c r="J17" s="2" t="s">
        <v>102</v>
      </c>
      <c r="K17" s="17"/>
      <c r="L17" s="6">
        <f>K17/M3-1</f>
        <v>-1</v>
      </c>
      <c r="M17" s="17"/>
      <c r="N17" s="6">
        <f>M17/P3-1</f>
        <v>-1</v>
      </c>
      <c r="O17" s="24"/>
      <c r="P17" s="6">
        <f>O17/S3-1</f>
        <v>-1</v>
      </c>
      <c r="Q17" s="24"/>
      <c r="R17" s="6">
        <f>Q17/U3-1</f>
        <v>-1</v>
      </c>
    </row>
  </sheetData>
  <mergeCells count="26">
    <mergeCell ref="K11:L11"/>
    <mergeCell ref="M11:N11"/>
    <mergeCell ref="O11:P11"/>
    <mergeCell ref="Q11:R11"/>
    <mergeCell ref="U2:W2"/>
    <mergeCell ref="K5:L5"/>
    <mergeCell ref="M5:N5"/>
    <mergeCell ref="P5:Q5"/>
    <mergeCell ref="K6:L6"/>
    <mergeCell ref="M6:N6"/>
    <mergeCell ref="P6:Q6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D3B83-5511-49BD-80A8-3E4AB5856159}">
  <dimension ref="A1:W16"/>
  <sheetViews>
    <sheetView topLeftCell="F1" zoomScaleNormal="100" workbookViewId="0">
      <selection activeCell="I34" sqref="I34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2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3" x14ac:dyDescent="0.25">
      <c r="A1" t="s">
        <v>0</v>
      </c>
      <c r="B1" t="s">
        <v>1</v>
      </c>
      <c r="C1" s="1" t="s">
        <v>2</v>
      </c>
      <c r="I1" s="3"/>
      <c r="J1" s="29" t="s">
        <v>4</v>
      </c>
      <c r="K1" s="30"/>
      <c r="L1" s="31"/>
      <c r="M1" s="29" t="s">
        <v>5</v>
      </c>
      <c r="N1" s="30"/>
      <c r="O1" s="31"/>
      <c r="P1" s="29" t="s">
        <v>5</v>
      </c>
      <c r="Q1" s="30"/>
      <c r="R1" s="31"/>
      <c r="S1" s="29" t="s">
        <v>5</v>
      </c>
      <c r="T1" s="31"/>
      <c r="U1" s="3" t="s">
        <v>7</v>
      </c>
    </row>
    <row r="2" spans="1:23" x14ac:dyDescent="0.25">
      <c r="A2">
        <v>30</v>
      </c>
      <c r="B2">
        <v>86</v>
      </c>
      <c r="C2" s="1" t="s">
        <v>21</v>
      </c>
      <c r="I2" s="3" t="s">
        <v>8</v>
      </c>
      <c r="J2" s="29" t="s">
        <v>53</v>
      </c>
      <c r="K2" s="30"/>
      <c r="L2" s="31"/>
      <c r="M2" s="29" t="s">
        <v>53</v>
      </c>
      <c r="N2" s="30"/>
      <c r="O2" s="31"/>
      <c r="P2" s="29" t="s">
        <v>53</v>
      </c>
      <c r="Q2" s="30"/>
      <c r="R2" s="31"/>
      <c r="S2" s="29" t="s">
        <v>53</v>
      </c>
      <c r="T2" s="31"/>
      <c r="U2" s="29" t="s">
        <v>54</v>
      </c>
      <c r="V2" s="30"/>
      <c r="W2" s="31"/>
    </row>
    <row r="3" spans="1:23" ht="37.5" x14ac:dyDescent="0.25">
      <c r="I3" s="4" t="s">
        <v>9</v>
      </c>
      <c r="J3" s="32">
        <v>10.089700000000001</v>
      </c>
      <c r="K3" s="33"/>
      <c r="L3" s="34"/>
      <c r="M3" s="32">
        <v>10.0444</v>
      </c>
      <c r="N3" s="33"/>
      <c r="O3" s="34"/>
      <c r="P3" s="32">
        <v>10.051500000000001</v>
      </c>
      <c r="Q3" s="33"/>
      <c r="R3" s="34"/>
      <c r="S3" s="32">
        <v>10.059699999999999</v>
      </c>
      <c r="T3" s="34"/>
    </row>
    <row r="4" spans="1:23" ht="30" x14ac:dyDescent="0.25">
      <c r="I4" s="2" t="s">
        <v>10</v>
      </c>
      <c r="J4" s="3">
        <v>11.442</v>
      </c>
      <c r="K4" s="37">
        <f>ROUND(J4/J3,4)-1</f>
        <v>0.1339999999999999</v>
      </c>
      <c r="L4" s="38"/>
      <c r="M4" s="29">
        <v>11.426399999999999</v>
      </c>
      <c r="N4" s="31"/>
      <c r="O4" s="6">
        <f>ROUND(M4/M3,4)-1</f>
        <v>0.13759999999999994</v>
      </c>
      <c r="P4" s="29">
        <v>11.635199999999999</v>
      </c>
      <c r="Q4" s="31"/>
      <c r="R4" s="6">
        <f>ROUND(P4/P3,4)-1</f>
        <v>0.15759999999999996</v>
      </c>
      <c r="S4" s="3">
        <v>11.5159</v>
      </c>
      <c r="T4" s="6">
        <f>ROUND(S4/S3,4)-1</f>
        <v>0.14480000000000004</v>
      </c>
    </row>
    <row r="5" spans="1:23" x14ac:dyDescent="0.25">
      <c r="I5" s="2" t="s">
        <v>11</v>
      </c>
      <c r="J5" s="3">
        <v>10.723699999999999</v>
      </c>
      <c r="K5" s="37">
        <f>ROUND(J5/J3,4)-1</f>
        <v>6.2799999999999967E-2</v>
      </c>
      <c r="L5" s="38"/>
      <c r="M5" s="29">
        <v>10.7044</v>
      </c>
      <c r="N5" s="31"/>
      <c r="O5" s="6">
        <f>ROUND(M5/M3,4)-1</f>
        <v>6.5700000000000092E-2</v>
      </c>
      <c r="P5" s="29">
        <v>10.697699999999999</v>
      </c>
      <c r="Q5" s="31"/>
      <c r="R5" s="6">
        <f>ROUND(P5/P3,4)-1</f>
        <v>6.4300000000000024E-2</v>
      </c>
      <c r="S5" s="3">
        <v>10.756600000000001</v>
      </c>
      <c r="T5" s="6">
        <f>ROUND(S5/S3,4)-1</f>
        <v>6.9299999999999917E-2</v>
      </c>
    </row>
    <row r="6" spans="1:23" ht="30" x14ac:dyDescent="0.25">
      <c r="I6" s="2" t="s">
        <v>12</v>
      </c>
      <c r="J6" s="3">
        <v>10.696899999999999</v>
      </c>
      <c r="K6" s="37">
        <f>ROUND(J6/J3,4)-1</f>
        <v>6.0200000000000031E-2</v>
      </c>
      <c r="L6" s="38"/>
      <c r="M6" s="29">
        <v>10.711</v>
      </c>
      <c r="N6" s="31"/>
      <c r="O6" s="6">
        <f>ROUND(M6/M3,4)-1</f>
        <v>6.6400000000000015E-2</v>
      </c>
      <c r="P6" s="29">
        <v>10.670500000000001</v>
      </c>
      <c r="Q6" s="31"/>
      <c r="R6" s="6">
        <f>ROUND(P6/P3,4)-1</f>
        <v>6.1600000000000099E-2</v>
      </c>
      <c r="S6" s="3">
        <v>10.707100000000001</v>
      </c>
      <c r="T6" s="6">
        <f>ROUND(S6/S3,4)-1</f>
        <v>6.4400000000000013E-2</v>
      </c>
    </row>
    <row r="11" spans="1:23" x14ac:dyDescent="0.25">
      <c r="I11" s="2" t="s">
        <v>13</v>
      </c>
      <c r="J11" s="2" t="s">
        <v>14</v>
      </c>
      <c r="K11" s="39" t="s">
        <v>17</v>
      </c>
      <c r="L11" s="40"/>
      <c r="M11" s="39" t="s">
        <v>18</v>
      </c>
      <c r="N11" s="40"/>
      <c r="O11" s="29" t="s">
        <v>19</v>
      </c>
      <c r="P11" s="31"/>
      <c r="Q11" s="29" t="s">
        <v>36</v>
      </c>
      <c r="R11" s="31"/>
    </row>
    <row r="12" spans="1:23" ht="30" x14ac:dyDescent="0.25">
      <c r="I12" s="2" t="s">
        <v>16</v>
      </c>
      <c r="J12" s="2" t="s">
        <v>15</v>
      </c>
      <c r="K12" s="8">
        <v>10.3121927060918</v>
      </c>
      <c r="L12" s="6">
        <f>K12/M3-1</f>
        <v>2.6660896229919073E-2</v>
      </c>
      <c r="M12" s="8">
        <v>10.30815275316</v>
      </c>
      <c r="N12" s="6">
        <f>M12/P3-1</f>
        <v>2.5533776367706151E-2</v>
      </c>
      <c r="O12" s="9">
        <v>10.319613270330599</v>
      </c>
      <c r="P12" s="6">
        <f>O12/S3-1</f>
        <v>2.5837079667445417E-2</v>
      </c>
      <c r="Q12" s="3">
        <v>10.300217341759501</v>
      </c>
    </row>
    <row r="13" spans="1:23" x14ac:dyDescent="0.25">
      <c r="I13" s="2">
        <v>1</v>
      </c>
      <c r="J13" s="2" t="s">
        <v>61</v>
      </c>
      <c r="K13" s="2">
        <v>10.2826</v>
      </c>
      <c r="L13" s="6">
        <f>K13/M3-1</f>
        <v>2.3714706702242072E-2</v>
      </c>
      <c r="M13" s="2">
        <v>10.2768</v>
      </c>
      <c r="N13" s="6">
        <f>M13/P3-1</f>
        <v>2.2414564990299812E-2</v>
      </c>
      <c r="O13" s="3">
        <v>10.2897</v>
      </c>
      <c r="P13" s="6">
        <f>O13/S3-1</f>
        <v>2.286350487589095E-2</v>
      </c>
      <c r="Q13" s="3">
        <v>10.2262</v>
      </c>
    </row>
    <row r="14" spans="1:23" x14ac:dyDescent="0.25">
      <c r="I14" s="2">
        <v>2</v>
      </c>
      <c r="J14" s="12" t="s">
        <v>63</v>
      </c>
      <c r="K14" s="12">
        <v>10.266299999999999</v>
      </c>
      <c r="L14" s="13">
        <f>K14/M3-1</f>
        <v>2.2091911911114703E-2</v>
      </c>
      <c r="M14" s="12">
        <v>10.2582</v>
      </c>
      <c r="N14" s="13">
        <f>M14/P3-1</f>
        <v>2.0564094911207143E-2</v>
      </c>
      <c r="O14" s="12">
        <v>10.2904</v>
      </c>
      <c r="P14" s="13">
        <f>O14/S3-1</f>
        <v>2.2933089455948075E-2</v>
      </c>
      <c r="Q14" s="2">
        <v>10.1587</v>
      </c>
    </row>
    <row r="15" spans="1:23" x14ac:dyDescent="0.25">
      <c r="I15" s="2">
        <v>3</v>
      </c>
      <c r="J15" s="2" t="s">
        <v>64</v>
      </c>
      <c r="K15" s="2">
        <v>10.275600000000001</v>
      </c>
      <c r="L15" s="6">
        <f>K15/M3-1</f>
        <v>2.3017800963721191E-2</v>
      </c>
      <c r="M15" s="2">
        <v>10.264099999999999</v>
      </c>
      <c r="N15" s="6">
        <f>M15/P3-1</f>
        <v>2.1151071979306435E-2</v>
      </c>
      <c r="O15" s="2">
        <v>10.3026</v>
      </c>
      <c r="P15" s="6">
        <f>O15/S3-1</f>
        <v>2.414584927979968E-2</v>
      </c>
      <c r="Q15" s="3">
        <v>10.114100000000001</v>
      </c>
    </row>
    <row r="16" spans="1:23" x14ac:dyDescent="0.25">
      <c r="I16" s="2">
        <v>4</v>
      </c>
      <c r="J16" s="2" t="s">
        <v>62</v>
      </c>
      <c r="K16" s="2">
        <v>10.2844</v>
      </c>
      <c r="L16" s="6">
        <f>K16/M3-1</f>
        <v>2.3893911035004711E-2</v>
      </c>
      <c r="M16" s="2">
        <v>10.278</v>
      </c>
      <c r="N16" s="6">
        <f>M16/P3-1</f>
        <v>2.2533950156693017E-2</v>
      </c>
      <c r="O16" s="3">
        <v>10.288</v>
      </c>
      <c r="P16" s="6">
        <f>O16/S3-1</f>
        <v>2.2694513752895329E-2</v>
      </c>
      <c r="Q16" s="3">
        <v>10.095000000000001</v>
      </c>
    </row>
  </sheetData>
  <mergeCells count="26">
    <mergeCell ref="S1:T1"/>
    <mergeCell ref="J2:L2"/>
    <mergeCell ref="M2:O2"/>
    <mergeCell ref="P2:R2"/>
    <mergeCell ref="S2:T2"/>
    <mergeCell ref="M4:N4"/>
    <mergeCell ref="P4:Q4"/>
    <mergeCell ref="J1:L1"/>
    <mergeCell ref="M1:O1"/>
    <mergeCell ref="P1:R1"/>
    <mergeCell ref="K11:L11"/>
    <mergeCell ref="M11:N11"/>
    <mergeCell ref="O11:P11"/>
    <mergeCell ref="Q11:R11"/>
    <mergeCell ref="U2:W2"/>
    <mergeCell ref="K5:L5"/>
    <mergeCell ref="M5:N5"/>
    <mergeCell ref="P5:Q5"/>
    <mergeCell ref="K6:L6"/>
    <mergeCell ref="M6:N6"/>
    <mergeCell ref="P6:Q6"/>
    <mergeCell ref="J3:L3"/>
    <mergeCell ref="M3:O3"/>
    <mergeCell ref="P3:R3"/>
    <mergeCell ref="S3:T3"/>
    <mergeCell ref="K4:L4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D6F93-EF1A-4225-A073-573968BAED77}">
  <dimension ref="A1:U16"/>
  <sheetViews>
    <sheetView zoomScale="85" zoomScaleNormal="85" workbookViewId="0">
      <selection activeCell="J31" sqref="J31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2" customWidth="1"/>
    <col min="18" max="18" width="20.42578125" customWidth="1"/>
    <col min="19" max="19" width="16.7109375" customWidth="1"/>
    <col min="20" max="20" width="28.85546875" customWidth="1"/>
    <col min="21" max="21" width="48.2851562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29" t="s">
        <v>4</v>
      </c>
      <c r="K1" s="30"/>
      <c r="L1" s="31"/>
      <c r="M1" s="29" t="s">
        <v>5</v>
      </c>
      <c r="N1" s="30"/>
      <c r="O1" s="31"/>
      <c r="P1" s="29" t="s">
        <v>5</v>
      </c>
      <c r="Q1" s="30"/>
      <c r="R1" s="31"/>
      <c r="S1" s="29" t="s">
        <v>5</v>
      </c>
      <c r="T1" s="31"/>
      <c r="U1" s="11" t="s">
        <v>36</v>
      </c>
    </row>
    <row r="2" spans="1:21" x14ac:dyDescent="0.25">
      <c r="A2">
        <v>30</v>
      </c>
      <c r="B2">
        <v>86</v>
      </c>
      <c r="C2" s="1" t="s">
        <v>21</v>
      </c>
      <c r="I2" s="3" t="s">
        <v>8</v>
      </c>
      <c r="J2" s="29" t="s">
        <v>65</v>
      </c>
      <c r="K2" s="30"/>
      <c r="L2" s="31"/>
      <c r="M2" s="29" t="s">
        <v>65</v>
      </c>
      <c r="N2" s="30"/>
      <c r="O2" s="31"/>
      <c r="P2" s="29" t="s">
        <v>65</v>
      </c>
      <c r="Q2" s="30"/>
      <c r="R2" s="31"/>
      <c r="S2" s="29" t="s">
        <v>65</v>
      </c>
      <c r="T2" s="31"/>
      <c r="U2" s="11" t="s">
        <v>66</v>
      </c>
    </row>
    <row r="3" spans="1:21" ht="37.5" x14ac:dyDescent="0.25">
      <c r="I3" s="4" t="s">
        <v>9</v>
      </c>
      <c r="J3" s="32">
        <v>6.5814000000000004</v>
      </c>
      <c r="K3" s="33"/>
      <c r="L3" s="34"/>
      <c r="M3" s="32">
        <v>6.4530000000000003</v>
      </c>
      <c r="N3" s="33"/>
      <c r="O3" s="34"/>
      <c r="P3" s="32">
        <v>6.4638</v>
      </c>
      <c r="Q3" s="33"/>
      <c r="R3" s="34"/>
      <c r="S3" s="32">
        <v>6.4846000000000004</v>
      </c>
      <c r="T3" s="34"/>
    </row>
    <row r="4" spans="1:21" ht="30" x14ac:dyDescent="0.25">
      <c r="I4" s="2" t="s">
        <v>10</v>
      </c>
      <c r="J4" s="3">
        <v>7.1029</v>
      </c>
      <c r="K4" s="37">
        <f>ROUND(J4/J3,4)-1</f>
        <v>7.9199999999999937E-2</v>
      </c>
      <c r="L4" s="38"/>
      <c r="M4" s="29">
        <v>7.0242000000000004</v>
      </c>
      <c r="N4" s="31"/>
      <c r="O4" s="6">
        <f>ROUND(M4/M3,4)-1</f>
        <v>8.8500000000000023E-2</v>
      </c>
      <c r="P4" s="29">
        <v>7.0049000000000001</v>
      </c>
      <c r="Q4" s="31"/>
      <c r="R4" s="6">
        <f>ROUND(P4/P3,4)-1</f>
        <v>8.3700000000000108E-2</v>
      </c>
      <c r="S4" s="3">
        <v>7.0021000000000004</v>
      </c>
      <c r="T4" s="6">
        <f>ROUND(S4/S3,4)-1</f>
        <v>7.9800000000000093E-2</v>
      </c>
    </row>
    <row r="5" spans="1:21" x14ac:dyDescent="0.25">
      <c r="I5" s="2" t="s">
        <v>11</v>
      </c>
      <c r="J5" s="3">
        <v>6.7775999999999996</v>
      </c>
      <c r="K5" s="37">
        <f>J5/J3-1</f>
        <v>2.9811286352447786E-2</v>
      </c>
      <c r="L5" s="38"/>
      <c r="M5" s="29">
        <v>6.6661999999999999</v>
      </c>
      <c r="N5" s="31"/>
      <c r="O5" s="6">
        <f>M5/M3-1</f>
        <v>3.3038896637223036E-2</v>
      </c>
      <c r="P5" s="29">
        <v>6.6772999999999998</v>
      </c>
      <c r="Q5" s="31"/>
      <c r="R5" s="6">
        <f>P5/P3-1</f>
        <v>3.3030106129521286E-2</v>
      </c>
      <c r="S5" s="3">
        <v>6.6875</v>
      </c>
      <c r="T5" s="6">
        <f>S5/S3-1</f>
        <v>3.1289516701107134E-2</v>
      </c>
    </row>
    <row r="6" spans="1:21" ht="30" x14ac:dyDescent="0.25">
      <c r="I6" s="2" t="s">
        <v>12</v>
      </c>
      <c r="J6" s="3">
        <v>7.0854999999999997</v>
      </c>
      <c r="K6" s="37">
        <f>ROUND(J6/J3,4)-1</f>
        <v>7.6600000000000001E-2</v>
      </c>
      <c r="L6" s="38"/>
      <c r="M6" s="29">
        <v>7.0627000000000004</v>
      </c>
      <c r="N6" s="31"/>
      <c r="O6" s="6">
        <f>ROUND(M6/M3,4)-1</f>
        <v>9.4500000000000028E-2</v>
      </c>
      <c r="P6" s="29">
        <v>7.0060000000000002</v>
      </c>
      <c r="Q6" s="31"/>
      <c r="R6" s="6">
        <f>ROUND(P6/P3,4)-1</f>
        <v>8.3900000000000086E-2</v>
      </c>
      <c r="S6" s="3">
        <v>7.0274000000000001</v>
      </c>
      <c r="T6" s="6">
        <f>ROUND(S6/S3,4)-1</f>
        <v>8.3700000000000108E-2</v>
      </c>
    </row>
    <row r="11" spans="1:21" x14ac:dyDescent="0.25">
      <c r="I11" s="2" t="s">
        <v>13</v>
      </c>
      <c r="J11" s="2" t="s">
        <v>14</v>
      </c>
      <c r="K11" s="39" t="s">
        <v>17</v>
      </c>
      <c r="L11" s="40"/>
      <c r="M11" s="39" t="s">
        <v>18</v>
      </c>
      <c r="N11" s="40"/>
      <c r="O11" s="29" t="s">
        <v>19</v>
      </c>
      <c r="P11" s="31"/>
      <c r="Q11" s="48"/>
      <c r="R11" s="48"/>
    </row>
    <row r="12" spans="1:21" ht="30" x14ac:dyDescent="0.25">
      <c r="I12" s="2" t="s">
        <v>16</v>
      </c>
      <c r="J12" s="2" t="s">
        <v>15</v>
      </c>
      <c r="K12" s="8">
        <v>6.6959698880519101</v>
      </c>
      <c r="L12" s="6">
        <f>K12/M3-1</f>
        <v>3.7652237417001411E-2</v>
      </c>
      <c r="M12" s="8">
        <v>6.6965901430195203</v>
      </c>
      <c r="N12" s="6">
        <f>M12/P3-1</f>
        <v>3.6014440889186039E-2</v>
      </c>
      <c r="O12" s="9">
        <v>6.6993691066486898</v>
      </c>
      <c r="P12" s="6">
        <f>O12/S3-1</f>
        <v>3.3119869637092458E-2</v>
      </c>
    </row>
    <row r="13" spans="1:21" x14ac:dyDescent="0.25">
      <c r="I13" s="2">
        <v>1</v>
      </c>
      <c r="J13" s="2" t="s">
        <v>72</v>
      </c>
      <c r="K13" s="2">
        <v>6.6825999999999999</v>
      </c>
      <c r="L13" s="6">
        <f>K13/M3-1</f>
        <v>3.5580350224701629E-2</v>
      </c>
      <c r="M13" s="2">
        <v>6.6775000000000002</v>
      </c>
      <c r="N13" s="6">
        <f>M13/P3-1</f>
        <v>3.3061047680930766E-2</v>
      </c>
      <c r="O13" s="3">
        <v>6.6896000000000004</v>
      </c>
      <c r="P13" s="6">
        <f>O13/S3-1</f>
        <v>3.161336088579092E-2</v>
      </c>
    </row>
    <row r="14" spans="1:21" x14ac:dyDescent="0.25">
      <c r="I14" s="2">
        <v>2</v>
      </c>
      <c r="J14" s="2" t="s">
        <v>74</v>
      </c>
      <c r="K14" s="2">
        <v>6.6638000000000002</v>
      </c>
      <c r="L14" s="6">
        <f>K14/M3-1</f>
        <v>3.2666976600030928E-2</v>
      </c>
      <c r="M14" s="2">
        <v>6.6569000000000003</v>
      </c>
      <c r="N14" s="6">
        <f>M14/P3-1</f>
        <v>2.9874067885763855E-2</v>
      </c>
      <c r="O14" s="2">
        <v>6.6843000000000004</v>
      </c>
      <c r="P14" s="6">
        <f>O14/S3-1</f>
        <v>3.0796039848255852E-2</v>
      </c>
    </row>
    <row r="15" spans="1:21" x14ac:dyDescent="0.25">
      <c r="I15" s="18">
        <v>3</v>
      </c>
      <c r="J15" s="18" t="s">
        <v>75</v>
      </c>
      <c r="K15" s="18">
        <v>6.6619999999999999</v>
      </c>
      <c r="L15" s="19">
        <f>K15/M3-1</f>
        <v>3.2388036572136958E-2</v>
      </c>
      <c r="M15" s="18">
        <v>6.6643999999999997</v>
      </c>
      <c r="N15" s="19">
        <f>M15/P3-1</f>
        <v>3.1034376063615809E-2</v>
      </c>
      <c r="O15" s="18">
        <v>6.6764999999999999</v>
      </c>
      <c r="P15" s="19">
        <f>O15/S3-1</f>
        <v>2.9593190019430615E-2</v>
      </c>
    </row>
    <row r="16" spans="1:21" x14ac:dyDescent="0.25">
      <c r="I16" s="2">
        <v>4</v>
      </c>
      <c r="J16" s="2" t="s">
        <v>73</v>
      </c>
      <c r="K16" s="2">
        <v>6.6696</v>
      </c>
      <c r="L16" s="6">
        <f>K16/M3-1</f>
        <v>3.3565783356578338E-2</v>
      </c>
      <c r="M16" s="2">
        <v>6.6707999999999998</v>
      </c>
      <c r="N16" s="6">
        <f>M16/P3-1</f>
        <v>3.2024505708716289E-2</v>
      </c>
      <c r="O16" s="3">
        <v>6.6962999999999999</v>
      </c>
      <c r="P16" s="6">
        <f>O16/S3-1</f>
        <v>3.2646578046448438E-2</v>
      </c>
    </row>
  </sheetData>
  <mergeCells count="25"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38783-86F4-46D7-A421-98DE8BC5E9CD}">
  <dimension ref="A1:U18"/>
  <sheetViews>
    <sheetView zoomScale="70" zoomScaleNormal="70" workbookViewId="0">
      <selection activeCell="K18" sqref="K18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0.42578125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29" t="s">
        <v>4</v>
      </c>
      <c r="K1" s="30"/>
      <c r="L1" s="31"/>
      <c r="M1" s="29" t="s">
        <v>5</v>
      </c>
      <c r="N1" s="30"/>
      <c r="O1" s="31"/>
      <c r="P1" s="29" t="s">
        <v>5</v>
      </c>
      <c r="Q1" s="30"/>
      <c r="R1" s="31"/>
      <c r="S1" s="29" t="s">
        <v>5</v>
      </c>
      <c r="T1" s="31"/>
      <c r="U1" s="3" t="s">
        <v>7</v>
      </c>
    </row>
    <row r="2" spans="1:21" x14ac:dyDescent="0.25">
      <c r="A2">
        <v>17</v>
      </c>
      <c r="B2">
        <v>62</v>
      </c>
      <c r="C2" s="1" t="s">
        <v>3</v>
      </c>
      <c r="I2" s="3" t="s">
        <v>8</v>
      </c>
      <c r="J2" s="29" t="s">
        <v>6</v>
      </c>
      <c r="K2" s="30"/>
      <c r="L2" s="31"/>
      <c r="M2" s="29" t="s">
        <v>6</v>
      </c>
      <c r="N2" s="30"/>
      <c r="O2" s="31"/>
      <c r="P2" s="29" t="s">
        <v>6</v>
      </c>
      <c r="Q2" s="30"/>
      <c r="R2" s="31"/>
      <c r="S2" s="29" t="s">
        <v>6</v>
      </c>
      <c r="T2" s="31"/>
      <c r="U2" s="3" t="s">
        <v>6</v>
      </c>
    </row>
    <row r="3" spans="1:21" ht="37.5" x14ac:dyDescent="0.25">
      <c r="I3" s="4" t="s">
        <v>9</v>
      </c>
      <c r="J3" s="32">
        <f>ROUND(1.04953105339334,4)</f>
        <v>1.0495000000000001</v>
      </c>
      <c r="K3" s="33"/>
      <c r="L3" s="34"/>
      <c r="M3" s="32">
        <f>ROUND(1.04960738441608,4)</f>
        <v>1.0496000000000001</v>
      </c>
      <c r="N3" s="33"/>
      <c r="O3" s="34"/>
      <c r="P3" s="32">
        <f>ROUND(1.04726929636432,4)</f>
        <v>1.0472999999999999</v>
      </c>
      <c r="Q3" s="33"/>
      <c r="R3" s="34"/>
      <c r="S3" s="32">
        <f>ROUND(1.05010333606256,4)</f>
        <v>1.0501</v>
      </c>
      <c r="T3" s="34"/>
      <c r="U3" s="5">
        <f>ROUND(1.0532225410055,4)</f>
        <v>1.0531999999999999</v>
      </c>
    </row>
    <row r="4" spans="1:21" ht="30" x14ac:dyDescent="0.25">
      <c r="I4" s="2" t="s">
        <v>10</v>
      </c>
      <c r="J4" s="3">
        <f>ROUND(1.29359759152171,4)</f>
        <v>1.2936000000000001</v>
      </c>
      <c r="K4" s="37">
        <f>ROUND(J4/J3,4)-1</f>
        <v>0.23259999999999992</v>
      </c>
      <c r="L4" s="38"/>
      <c r="M4" s="29">
        <f>ROUND(1.32368411192381,4)</f>
        <v>1.3237000000000001</v>
      </c>
      <c r="N4" s="31"/>
      <c r="O4" s="6">
        <f>ROUND(M4/M3,4)-1</f>
        <v>0.26110000000000011</v>
      </c>
      <c r="P4" s="29">
        <f>ROUND(1.29757323247913,4)</f>
        <v>1.2976000000000001</v>
      </c>
      <c r="Q4" s="31"/>
      <c r="R4" s="6">
        <f>ROUND(P4/P3,4)-1</f>
        <v>0.2390000000000001</v>
      </c>
      <c r="S4" s="3">
        <f>ROUND(1.26194880524321,4)</f>
        <v>1.2619</v>
      </c>
      <c r="T4" s="6">
        <f>ROUND(S4/S3,4)-1</f>
        <v>0.20169999999999999</v>
      </c>
    </row>
    <row r="5" spans="1:21" x14ac:dyDescent="0.25">
      <c r="I5" s="2" t="s">
        <v>11</v>
      </c>
      <c r="J5" s="3">
        <v>1.2487999999999999</v>
      </c>
      <c r="K5" s="37">
        <f>ROUND(J5/J3,4)-1</f>
        <v>0.18989999999999996</v>
      </c>
      <c r="L5" s="38"/>
      <c r="M5" s="29">
        <v>1.2504999999999999</v>
      </c>
      <c r="N5" s="31"/>
      <c r="O5" s="6">
        <f>ROUND(M5/M3,4)-1</f>
        <v>0.19140000000000001</v>
      </c>
      <c r="P5" s="29">
        <v>1.2482</v>
      </c>
      <c r="Q5" s="31"/>
      <c r="R5" s="6">
        <f>ROUND(P5/P3,4)-1</f>
        <v>0.19179999999999997</v>
      </c>
      <c r="S5" s="3">
        <v>1.2524999999999999</v>
      </c>
      <c r="T5" s="6">
        <f>ROUND(S5/S3,4)-1</f>
        <v>0.19270000000000009</v>
      </c>
    </row>
    <row r="6" spans="1:21" ht="30" x14ac:dyDescent="0.25">
      <c r="I6" s="2" t="s">
        <v>12</v>
      </c>
      <c r="J6" s="3">
        <v>1.4819</v>
      </c>
      <c r="K6" s="37">
        <f>ROUND(J6/J3,4)-1</f>
        <v>0.41199999999999992</v>
      </c>
      <c r="L6" s="38"/>
      <c r="M6" s="29">
        <v>1.5116000000000001</v>
      </c>
      <c r="N6" s="31"/>
      <c r="O6" s="6">
        <f>ROUND(M6/M3,4)-1</f>
        <v>0.44019999999999992</v>
      </c>
      <c r="P6" s="29">
        <v>1.4991000000000001</v>
      </c>
      <c r="Q6" s="31"/>
      <c r="R6" s="6">
        <f>ROUND(P6/P3,4)-1</f>
        <v>0.43140000000000001</v>
      </c>
      <c r="S6" s="3">
        <v>1.4861</v>
      </c>
      <c r="T6" s="6">
        <f>ROUND(S6/S3,4)-1</f>
        <v>0.41520000000000001</v>
      </c>
    </row>
    <row r="11" spans="1:21" x14ac:dyDescent="0.25">
      <c r="I11" s="2" t="s">
        <v>13</v>
      </c>
      <c r="J11" s="2" t="s">
        <v>14</v>
      </c>
      <c r="K11" s="39" t="s">
        <v>17</v>
      </c>
      <c r="L11" s="40"/>
      <c r="M11" s="39" t="s">
        <v>18</v>
      </c>
      <c r="N11" s="40"/>
      <c r="O11" s="29" t="s">
        <v>19</v>
      </c>
      <c r="P11" s="31"/>
      <c r="Q11" s="29" t="s">
        <v>36</v>
      </c>
      <c r="R11" s="31"/>
    </row>
    <row r="12" spans="1:21" ht="30" x14ac:dyDescent="0.25">
      <c r="I12" s="2" t="s">
        <v>16</v>
      </c>
      <c r="J12" s="2" t="s">
        <v>15</v>
      </c>
      <c r="K12" s="2">
        <v>1.2381</v>
      </c>
      <c r="L12" s="6">
        <f>ROUND(K12/M3,4)-1</f>
        <v>0.17959999999999998</v>
      </c>
      <c r="M12" s="2">
        <v>1.2310000000000001</v>
      </c>
      <c r="N12" s="6">
        <f>ROUND(M12/P3,4)-1</f>
        <v>0.1754</v>
      </c>
      <c r="O12" s="3">
        <v>1.2423</v>
      </c>
      <c r="P12" s="6">
        <f>ROUND(O12/S3,4)-1</f>
        <v>0.18300000000000005</v>
      </c>
      <c r="Q12" s="3">
        <v>1.2519</v>
      </c>
      <c r="R12" s="6">
        <f>ROUND(Q12/U3,4)-1</f>
        <v>0.18870000000000009</v>
      </c>
    </row>
    <row r="13" spans="1:21" x14ac:dyDescent="0.25">
      <c r="I13" s="2" t="s">
        <v>20</v>
      </c>
      <c r="J13" s="2" t="s">
        <v>15</v>
      </c>
      <c r="K13" s="3">
        <v>1.1843999999999999</v>
      </c>
      <c r="L13" s="6">
        <f>(ROUND(K13/M3,4)-1)</f>
        <v>0.12840000000000007</v>
      </c>
      <c r="M13" s="3">
        <v>1.1822999999999999</v>
      </c>
      <c r="N13" s="6">
        <f>ROUND(M13/P3,4)-1</f>
        <v>0.12890000000000001</v>
      </c>
      <c r="O13" s="3">
        <v>1.1813</v>
      </c>
      <c r="P13" s="6">
        <f>ROUND(O13/S3,4)-1</f>
        <v>0.12490000000000001</v>
      </c>
      <c r="Q13" s="3">
        <v>1.1849000000000001</v>
      </c>
      <c r="R13" s="6">
        <f>ROUND(Q13/U3,4)-1</f>
        <v>0.125</v>
      </c>
    </row>
    <row r="14" spans="1:21" x14ac:dyDescent="0.25">
      <c r="I14" s="2">
        <v>1</v>
      </c>
      <c r="J14" s="2" t="s">
        <v>23</v>
      </c>
      <c r="K14" s="2">
        <v>1.17</v>
      </c>
      <c r="L14" s="6">
        <f>(ROUND(K14/M3,4)-1)</f>
        <v>0.11470000000000002</v>
      </c>
      <c r="M14" s="2">
        <v>1.17</v>
      </c>
      <c r="N14" s="6">
        <f>ROUND(M14/P3,4)-1</f>
        <v>0.11719999999999997</v>
      </c>
      <c r="O14" s="3">
        <v>1.169</v>
      </c>
      <c r="P14" s="6">
        <f>ROUND(O14/S3,4)-1</f>
        <v>0.11319999999999997</v>
      </c>
      <c r="Q14" s="3">
        <v>1.1675</v>
      </c>
      <c r="R14" s="6">
        <f>ROUND(Q14/U3,4)-1</f>
        <v>0.10850000000000004</v>
      </c>
    </row>
    <row r="15" spans="1:21" x14ac:dyDescent="0.25">
      <c r="I15" s="2">
        <v>2</v>
      </c>
      <c r="J15" s="2" t="s">
        <v>24</v>
      </c>
      <c r="K15" s="2">
        <v>1.1599999999999999</v>
      </c>
      <c r="L15" s="6">
        <f>(ROUND(K15/M3,4)-1)</f>
        <v>0.10519999999999996</v>
      </c>
      <c r="M15" s="2">
        <v>1.155</v>
      </c>
      <c r="N15" s="6">
        <f>ROUND(M15/P3,4)-1</f>
        <v>0.1028</v>
      </c>
      <c r="O15" s="3">
        <v>1.1599999999999999</v>
      </c>
      <c r="P15" s="6">
        <f>ROUND(O15/S3,4)-1</f>
        <v>0.10470000000000002</v>
      </c>
      <c r="Q15" s="3">
        <v>1.1492</v>
      </c>
      <c r="R15" s="6">
        <f>ROUND(Q15/U3,4)-1</f>
        <v>9.1199999999999948E-2</v>
      </c>
    </row>
    <row r="16" spans="1:21" x14ac:dyDescent="0.25">
      <c r="I16" s="2">
        <v>3</v>
      </c>
      <c r="J16" s="2" t="s">
        <v>25</v>
      </c>
      <c r="K16" s="2">
        <v>1.1539999999999999</v>
      </c>
      <c r="L16" s="6">
        <f>(ROUND(K16/M3,4)-1)</f>
        <v>9.9499999999999922E-2</v>
      </c>
      <c r="M16" s="2">
        <v>1.145</v>
      </c>
      <c r="N16" s="6">
        <f>ROUND(M16/P3,4)-1</f>
        <v>9.3299999999999939E-2</v>
      </c>
      <c r="O16" s="3">
        <v>1.1499999999999999</v>
      </c>
      <c r="P16" s="6">
        <f>ROUND(O16/S3,4)-1</f>
        <v>9.5099999999999962E-2</v>
      </c>
      <c r="Q16" s="3">
        <v>1.1407</v>
      </c>
      <c r="R16" s="6">
        <f>ROUND(Q16/U3,4)-1</f>
        <v>8.3099999999999952E-2</v>
      </c>
    </row>
    <row r="17" spans="9:18" x14ac:dyDescent="0.25">
      <c r="I17" s="2">
        <v>4</v>
      </c>
      <c r="J17" s="2" t="s">
        <v>26</v>
      </c>
      <c r="K17" s="2">
        <v>1.1379999999999999</v>
      </c>
      <c r="L17" s="6">
        <f>(ROUND(K17/M3,4)-1)</f>
        <v>8.4200000000000053E-2</v>
      </c>
      <c r="M17" s="2">
        <v>1.1347</v>
      </c>
      <c r="N17" s="6">
        <f>ROUND(M17/P3,4)-1</f>
        <v>8.3499999999999908E-2</v>
      </c>
      <c r="O17" s="3">
        <v>1.1364000000000001</v>
      </c>
      <c r="P17" s="6">
        <f>ROUND(O17/S3,4)-1</f>
        <v>8.2200000000000051E-2</v>
      </c>
      <c r="Q17" s="3">
        <v>1.1149</v>
      </c>
      <c r="R17" s="6">
        <f>ROUND(Q17/U3,4)-1</f>
        <v>5.8599999999999985E-2</v>
      </c>
    </row>
    <row r="18" spans="9:18" x14ac:dyDescent="0.25">
      <c r="I18" s="2">
        <v>5</v>
      </c>
      <c r="J18" s="12" t="s">
        <v>22</v>
      </c>
      <c r="K18" s="12">
        <v>1.1200000000000001</v>
      </c>
      <c r="L18" s="13">
        <f>(ROUND(K18/M3,4)-1)</f>
        <v>6.7099999999999937E-2</v>
      </c>
      <c r="M18" s="12">
        <v>1.1220000000000001</v>
      </c>
      <c r="N18" s="13">
        <f>ROUND(M18/P3,4)-1</f>
        <v>7.1299999999999919E-2</v>
      </c>
      <c r="O18" s="14">
        <v>1.127</v>
      </c>
      <c r="P18" s="13">
        <f>ROUND(O18/S3,4)-1</f>
        <v>7.3199999999999932E-2</v>
      </c>
      <c r="Q18" s="3">
        <v>1.0972999999999999</v>
      </c>
      <c r="R18" s="6">
        <f>ROUND(Q18/U3,4)-1</f>
        <v>4.1900000000000048E-2</v>
      </c>
    </row>
  </sheetData>
  <mergeCells count="25">
    <mergeCell ref="P4:Q4"/>
    <mergeCell ref="P5:Q5"/>
    <mergeCell ref="O11:P11"/>
    <mergeCell ref="K5:L5"/>
    <mergeCell ref="K6:L6"/>
    <mergeCell ref="M4:N4"/>
    <mergeCell ref="M5:N5"/>
    <mergeCell ref="M6:N6"/>
    <mergeCell ref="P6:Q6"/>
    <mergeCell ref="K11:L11"/>
    <mergeCell ref="M11:N11"/>
    <mergeCell ref="K4:L4"/>
    <mergeCell ref="Q11:R11"/>
    <mergeCell ref="J1:L1"/>
    <mergeCell ref="J2:L2"/>
    <mergeCell ref="J3:L3"/>
    <mergeCell ref="S1:T1"/>
    <mergeCell ref="S2:T2"/>
    <mergeCell ref="S3:T3"/>
    <mergeCell ref="M1:O1"/>
    <mergeCell ref="M2:O2"/>
    <mergeCell ref="M3:O3"/>
    <mergeCell ref="P1:R1"/>
    <mergeCell ref="P2:R2"/>
    <mergeCell ref="P3:R3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China_Telecom_gravity_1024LP</vt:lpstr>
      <vt:lpstr>GEANT_gravity_2048LP</vt:lpstr>
      <vt:lpstr>GEANT_gravity_1024LP</vt:lpstr>
      <vt:lpstr>ScaleFree30Nodes_gravity_1024LP</vt:lpstr>
      <vt:lpstr>ScaleFree30Nodes_bimodal</vt:lpstr>
      <vt:lpstr>ScaleFree30Nodes_cstm_bimodal</vt:lpstr>
      <vt:lpstr>ScaleFree30Nodes_poisson_0.2sp</vt:lpstr>
      <vt:lpstr>ScaleFree30Nodes_poisson_0.1sp</vt:lpstr>
      <vt:lpstr>GoodNet_Gravity_1024LP</vt:lpstr>
      <vt:lpstr>GoodNet_Bimodal_1024LP</vt:lpstr>
      <vt:lpstr>GoodNet_poisson_0.2_4096LP</vt:lpstr>
      <vt:lpstr>GoodNet_poisson_0.1_4096LP</vt:lpstr>
      <vt:lpstr>GoodNet_cstm_Bimodal_1024LP (2)</vt:lpstr>
      <vt:lpstr>GoodNet_cstm_Bimodal_1024LP</vt:lpstr>
      <vt:lpstr>Claranet_Gravity_1024LP</vt:lpstr>
      <vt:lpstr>Claranet_cstm_bimodal1024LP</vt:lpstr>
      <vt:lpstr>T-lex_Gravity_1024LP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IdoYe</dc:creator>
  <cp:lastModifiedBy>IdoYe</cp:lastModifiedBy>
  <dcterms:created xsi:type="dcterms:W3CDTF">2021-11-10T09:03:54Z</dcterms:created>
  <dcterms:modified xsi:type="dcterms:W3CDTF">2021-12-04T08:48:09Z</dcterms:modified>
</cp:coreProperties>
</file>