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6B7CFC35-49D7-44F8-9460-7B91104C4F09}" xr6:coauthVersionLast="47" xr6:coauthVersionMax="47" xr10:uidLastSave="{00000000-0000-0000-0000-000000000000}"/>
  <bookViews>
    <workbookView xWindow="-120" yWindow="-120" windowWidth="38640" windowHeight="15840" firstSheet="1" activeTab="5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bimodal" sheetId="10" r:id="rId5"/>
    <sheet name="ScaleFree30Nodes_cstm_bimodal" sheetId="17" r:id="rId6"/>
    <sheet name="ScaleFree30Nodes_poisson_0.2sp" sheetId="9" r:id="rId7"/>
    <sheet name="ScaleFree30Nodes_poisson_0.1sp" sheetId="14" r:id="rId8"/>
    <sheet name="GoodNet_Gravity_1024LP" sheetId="1" r:id="rId9"/>
    <sheet name="GoodNet_Bimodal_1024LP" sheetId="5" r:id="rId10"/>
    <sheet name="GoodNet_poisson_0.2_4096LP" sheetId="8" r:id="rId11"/>
    <sheet name="GoodNet_poisson_0.1_4096LP" sheetId="13" r:id="rId12"/>
    <sheet name="GoodNet_cstm_Bimodal_1024LP (2)" sheetId="18" r:id="rId13"/>
    <sheet name="GoodNet_cstm_Bimodal_1024LP" sheetId="16" r:id="rId14"/>
    <sheet name="T-lex_Gravity_1024LP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8" l="1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N16" i="15" l="1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<sst xmlns="http://schemas.openxmlformats.org/spreadsheetml/2006/main" count="486" uniqueCount="98">
  <si>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</si>
  <si>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</si>
  <si>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</si>
  <si>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</si>
  <si>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</si>
  <si>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</si>
  <si>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</si>
  <si>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</si>
  <si>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</si>
  <si>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</si>
  <si>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</si>
  <si>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</si>
  <si>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</si>
  <si>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</si>
  <si>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</si>
  <si>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</si>
  <si>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</si>
  <si>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</si>
  <si>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</si>
  <si>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</si>
  <si>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</si>
  <si>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</si>
  <si>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</si>
  <si>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</si>
  <si>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</si>
  <si>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</si>
  <si>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</si>
  <si>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</si>
  <si>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</si>
  <si>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</si>
  <si>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</si>
  <si>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</si>
  <si>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</si>
  <si>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</si>
  <si>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</si>
  <si>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</si>
  <si>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</si>
  <si>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</si>
  <si>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</si>
  <si>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</si>
  <si>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</si>
  <si>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</si>
  <si>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</si>
  <si>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</si>
  <si>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</si>
  <si>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</si>
  <si>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</si>
  <si>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</si>
  <si>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</si>
  <si>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</si>
  <si>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</si>
  <si>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</si>
  <si>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</si>
  <si>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</si>
  <si>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</si>
  <si>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</si>
  <si>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</si>
  <si>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</si>
  <si>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</si>
  <si>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</si>
  <si>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</si>
  <si>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</si>
  <si>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</si>
  <si>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</si>
  <si>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</si>
  <si>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</si>
  <si>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</si>
  <si>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</si>
  <si>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</si>
  <si>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</si>
  <si>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</si>
  <si>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</si>
  <si>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</si>
  <si>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</si>
  <si>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</si>
  <si>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</si>
  <si>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</si>
  <si>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</si>
  <si>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</si>
  <si>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</si>
  <si>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</si>
  <si>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</si>
  <si>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</si>
  <si>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 xml:space="preserve"> Bimodal Traffic, 1024 TMs, 50% sparsity</t>
  </si>
  <si>
    <t>(7, 9, 12, 15) 1.75307</t>
  </si>
  <si>
    <t>(12, 15) 1.82218</t>
  </si>
  <si>
    <t>(9, 12, 15) 1.78346</t>
  </si>
  <si>
    <t>(0, 1, 2, 3) 5.24793</t>
  </si>
  <si>
    <t>(3,)  5.48288</t>
  </si>
  <si>
    <t>(0, 3)  5.37945</t>
  </si>
  <si>
    <t>(0, 2, 3) 5.30547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</si>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</sst>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3.2803381507926499E-2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3.4893161551414309E-2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3.7180236236115549E-2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2.5587286377370955E-2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6</v>
      </c>
    </row>
    <row r="3" spans="1:21" ht="37.5" x14ac:dyDescent="0.25">
      <c r="I3" s="4" t="s">
        <v>9</v>
      </c>
      <c r="J3" s="32">
        <v>1.4016999999999999</v>
      </c>
      <c r="K3" s="33"/>
      <c r="L3" s="34"/>
      <c r="M3" s="32">
        <v>1.4092</v>
      </c>
      <c r="N3" s="33"/>
      <c r="O3" s="34"/>
      <c r="P3" s="32">
        <v>1.4108000000000001</v>
      </c>
      <c r="Q3" s="33"/>
      <c r="R3" s="34"/>
      <c r="S3" s="35">
        <v>1.4048</v>
      </c>
      <c r="T3" s="36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30">
        <f>ROUND(J4/J3,4)-1</f>
        <v>3.8731</v>
      </c>
      <c r="L4" s="31"/>
      <c r="M4" s="28">
        <v>7.6843000000000004</v>
      </c>
      <c r="N4" s="29"/>
      <c r="O4" s="6">
        <f>ROUND(M4/M3,4)-1</f>
        <v>4.4530000000000003</v>
      </c>
      <c r="P4" s="28">
        <v>7.6825999999999999</v>
      </c>
      <c r="Q4" s="29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30">
        <f>ROUND(J5/J3,4)-1</f>
        <v>0.53140000000000009</v>
      </c>
      <c r="L5" s="31"/>
      <c r="M5" s="28">
        <v>2.1532</v>
      </c>
      <c r="N5" s="29"/>
      <c r="O5" s="6">
        <f>ROUND(M5/M3,4)-1</f>
        <v>0.52800000000000002</v>
      </c>
      <c r="P5" s="28">
        <v>2.1534</v>
      </c>
      <c r="Q5" s="29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30">
        <f>ROUND(J6/J3,4)-1</f>
        <v>0.63369999999999993</v>
      </c>
      <c r="L6" s="31"/>
      <c r="M6" s="28">
        <v>2.2345000000000002</v>
      </c>
      <c r="N6" s="29"/>
      <c r="O6" s="6">
        <f>ROUND(M6/M3,4)-1</f>
        <v>0.58570000000000011</v>
      </c>
      <c r="P6" s="28">
        <v>2.23</v>
      </c>
      <c r="Q6" s="29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14">
        <v>1.5183</v>
      </c>
      <c r="R18" s="13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D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8" t="s">
        <v>50</v>
      </c>
      <c r="K2" s="37"/>
      <c r="L2" s="29"/>
      <c r="M2" s="28" t="s">
        <v>50</v>
      </c>
      <c r="N2" s="37"/>
      <c r="O2" s="29"/>
      <c r="P2" s="28" t="s">
        <v>50</v>
      </c>
      <c r="Q2" s="37"/>
      <c r="R2" s="29"/>
      <c r="S2" s="28" t="s">
        <v>50</v>
      </c>
      <c r="T2" s="29"/>
      <c r="U2" s="28" t="s">
        <v>50</v>
      </c>
      <c r="V2" s="37"/>
      <c r="W2" s="29"/>
    </row>
    <row r="3" spans="1:23" ht="37.5" x14ac:dyDescent="0.25">
      <c r="I3" s="4" t="s">
        <v>9</v>
      </c>
      <c r="J3" s="35">
        <v>2.8029999999999999</v>
      </c>
      <c r="K3" s="41"/>
      <c r="L3" s="36"/>
      <c r="M3" s="32">
        <v>2.7955000000000001</v>
      </c>
      <c r="N3" s="33"/>
      <c r="O3" s="34"/>
      <c r="P3" s="32">
        <v>2.7581000000000002</v>
      </c>
      <c r="Q3" s="33"/>
      <c r="R3" s="34"/>
      <c r="S3" s="32">
        <v>2.7648000000000001</v>
      </c>
      <c r="T3" s="34"/>
      <c r="U3" s="5">
        <v>2.7808999999999999</v>
      </c>
    </row>
    <row r="4" spans="1:23" ht="30" x14ac:dyDescent="0.25">
      <c r="I4" s="2" t="s">
        <v>10</v>
      </c>
      <c r="J4" s="3">
        <v>2.8767</v>
      </c>
      <c r="K4" s="30">
        <f>J4/J3 -1</f>
        <v>2.6293257224402566E-2</v>
      </c>
      <c r="L4" s="31"/>
      <c r="M4" s="28">
        <v>2.8866999999999998</v>
      </c>
      <c r="N4" s="29"/>
      <c r="O4" s="6">
        <f>M4/M3 -1</f>
        <v>3.2623859774637776E-2</v>
      </c>
      <c r="P4" s="28">
        <v>2.8269000000000002</v>
      </c>
      <c r="Q4" s="29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30">
        <f>ROUND(J5/J3,4) - 1</f>
        <v>2.1700000000000053E-2</v>
      </c>
      <c r="L5" s="31"/>
      <c r="M5" s="28">
        <v>2.8633000000000002</v>
      </c>
      <c r="N5" s="29"/>
      <c r="O5" s="6">
        <f>ROUND(M5/M3,4)-1</f>
        <v>2.4299999999999988E-2</v>
      </c>
      <c r="P5" s="28">
        <v>2.8247</v>
      </c>
      <c r="Q5" s="29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30">
        <f>ROUND(J6/J3,4)-1</f>
        <v>9.5800000000000107E-2</v>
      </c>
      <c r="L6" s="31"/>
      <c r="M6" s="28">
        <v>3.0190999999999999</v>
      </c>
      <c r="N6" s="29"/>
      <c r="O6" s="6">
        <f>ROUND(M6/M3,4)-1</f>
        <v>8.0000000000000071E-2</v>
      </c>
      <c r="P6" s="28">
        <v>3.0356999999999998</v>
      </c>
      <c r="Q6" s="29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8" t="s">
        <v>53</v>
      </c>
      <c r="K2" s="37"/>
      <c r="L2" s="29"/>
      <c r="M2" s="28" t="s">
        <v>53</v>
      </c>
      <c r="N2" s="37"/>
      <c r="O2" s="29"/>
      <c r="P2" s="28" t="s">
        <v>53</v>
      </c>
      <c r="Q2" s="37"/>
      <c r="R2" s="29"/>
      <c r="S2" s="28" t="s">
        <v>53</v>
      </c>
      <c r="T2" s="29"/>
      <c r="U2" s="28" t="s">
        <v>54</v>
      </c>
      <c r="V2" s="37"/>
      <c r="W2" s="29"/>
    </row>
    <row r="3" spans="1:23" ht="37.5" x14ac:dyDescent="0.25">
      <c r="I3" s="4" t="s">
        <v>9</v>
      </c>
      <c r="J3" s="35">
        <v>4.0945</v>
      </c>
      <c r="K3" s="41"/>
      <c r="L3" s="36"/>
      <c r="M3" s="32">
        <v>4.0998000000000001</v>
      </c>
      <c r="N3" s="33"/>
      <c r="O3" s="34"/>
      <c r="P3" s="32">
        <v>4.0724999999999998</v>
      </c>
      <c r="Q3" s="33"/>
      <c r="R3" s="34"/>
      <c r="S3" s="32">
        <v>4.0468000000000002</v>
      </c>
      <c r="T3" s="34"/>
    </row>
    <row r="4" spans="1:23" ht="30" x14ac:dyDescent="0.25">
      <c r="I4" s="2" t="s">
        <v>10</v>
      </c>
      <c r="J4" s="3">
        <v>4.2218999999999998</v>
      </c>
      <c r="K4" s="30">
        <f>J4/J3 -1</f>
        <v>3.11149102454511E-2</v>
      </c>
      <c r="L4" s="31"/>
      <c r="M4" s="28">
        <v>4.2432999999999996</v>
      </c>
      <c r="N4" s="29"/>
      <c r="O4" s="6">
        <f>M4/M3 -1</f>
        <v>3.5001707400360793E-2</v>
      </c>
      <c r="P4" s="28">
        <v>4.4214000000000002</v>
      </c>
      <c r="Q4" s="29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30">
        <f>ROUND(J5/J3,4) - 1</f>
        <v>2.7099999999999902E-2</v>
      </c>
      <c r="L5" s="31"/>
      <c r="M5" s="28">
        <v>4.1900000000000004</v>
      </c>
      <c r="N5" s="29"/>
      <c r="O5" s="6">
        <f>ROUND(M5/M3,4)-1</f>
        <v>2.200000000000002E-2</v>
      </c>
      <c r="P5" s="28">
        <v>4.1736000000000004</v>
      </c>
      <c r="Q5" s="29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30">
        <f>ROUND(J6/J3,4)-1</f>
        <v>0.11309999999999998</v>
      </c>
      <c r="L6" s="31"/>
      <c r="M6" s="28">
        <v>4.5738000000000003</v>
      </c>
      <c r="N6" s="29"/>
      <c r="O6" s="6">
        <f>ROUND(M6/M3,4)-1</f>
        <v>0.11559999999999993</v>
      </c>
      <c r="P6" s="28">
        <v>4.5223000000000004</v>
      </c>
      <c r="Q6" s="29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E1" zoomScaleNormal="100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8" t="s">
        <v>65</v>
      </c>
      <c r="K2" s="37"/>
      <c r="L2" s="29"/>
      <c r="M2" s="28" t="s">
        <v>65</v>
      </c>
      <c r="N2" s="37"/>
      <c r="O2" s="29"/>
      <c r="P2" s="28" t="s">
        <v>65</v>
      </c>
      <c r="Q2" s="37"/>
      <c r="R2" s="29"/>
      <c r="S2" s="28" t="s">
        <v>65</v>
      </c>
      <c r="T2" s="29"/>
      <c r="U2" s="28" t="s">
        <v>66</v>
      </c>
      <c r="V2" s="37"/>
      <c r="W2" s="29"/>
    </row>
    <row r="3" spans="1:23" ht="37.5" x14ac:dyDescent="0.25">
      <c r="I3" s="4" t="s">
        <v>9</v>
      </c>
      <c r="J3" s="35">
        <v>2.6265999999999998</v>
      </c>
      <c r="K3" s="41"/>
      <c r="L3" s="36"/>
      <c r="M3" s="32">
        <v>2.63</v>
      </c>
      <c r="N3" s="33"/>
      <c r="O3" s="34"/>
      <c r="P3" s="32">
        <v>2.6288999999999998</v>
      </c>
      <c r="Q3" s="33"/>
      <c r="R3" s="34"/>
      <c r="S3" s="32">
        <v>2.6355</v>
      </c>
      <c r="T3" s="34"/>
    </row>
    <row r="4" spans="1:23" ht="30" x14ac:dyDescent="0.25">
      <c r="I4" s="2" t="s">
        <v>10</v>
      </c>
      <c r="J4" s="3">
        <v>2.7450000000000001</v>
      </c>
      <c r="K4" s="30">
        <f>J4/J3 -1</f>
        <v>4.507728622553886E-2</v>
      </c>
      <c r="L4" s="31"/>
      <c r="M4" s="28">
        <v>2.7387000000000001</v>
      </c>
      <c r="N4" s="29"/>
      <c r="O4" s="6">
        <f>M4/M3 -1</f>
        <v>4.1330798479087605E-2</v>
      </c>
      <c r="P4" s="28">
        <v>2.7199</v>
      </c>
      <c r="Q4" s="29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30">
        <f>ROUND(J5/J3,4) - 1</f>
        <v>2.7400000000000091E-2</v>
      </c>
      <c r="L5" s="31"/>
      <c r="M5" s="28">
        <v>2.7019000000000002</v>
      </c>
      <c r="N5" s="29"/>
      <c r="O5" s="6">
        <f>ROUND(M5/M3,4)-1</f>
        <v>2.7300000000000102E-2</v>
      </c>
      <c r="P5" s="28">
        <v>2.7</v>
      </c>
      <c r="Q5" s="29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30">
        <f>ROUND(J6/J3,4)-1</f>
        <v>0.18599999999999994</v>
      </c>
      <c r="L6" s="31"/>
      <c r="M6" s="28">
        <v>3.0914999999999999</v>
      </c>
      <c r="N6" s="29"/>
      <c r="O6" s="6">
        <f>ROUND(M6/M3,4)-1</f>
        <v>0.17549999999999999</v>
      </c>
      <c r="P6" s="28">
        <v>3.1057000000000001</v>
      </c>
      <c r="Q6" s="29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40"/>
      <c r="R11" s="40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H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28" t="s">
        <v>91</v>
      </c>
      <c r="K2" s="37"/>
      <c r="L2" s="29"/>
      <c r="M2" s="28" t="s">
        <v>91</v>
      </c>
      <c r="N2" s="37"/>
      <c r="O2" s="29"/>
      <c r="P2" s="28" t="s">
        <v>91</v>
      </c>
      <c r="Q2" s="37"/>
      <c r="R2" s="29"/>
      <c r="S2" s="28" t="s">
        <v>91</v>
      </c>
      <c r="T2" s="29"/>
      <c r="U2" s="25" t="s">
        <v>91</v>
      </c>
    </row>
    <row r="3" spans="1:21" ht="37.5" x14ac:dyDescent="0.25">
      <c r="I3" s="4" t="s">
        <v>9</v>
      </c>
      <c r="J3" s="35">
        <v>1.3595999999999999</v>
      </c>
      <c r="K3" s="41"/>
      <c r="L3" s="36"/>
      <c r="M3" s="32">
        <v>1.365</v>
      </c>
      <c r="N3" s="33"/>
      <c r="O3" s="34"/>
      <c r="P3" s="42">
        <v>1.3514125075416099</v>
      </c>
      <c r="Q3" s="43"/>
      <c r="R3" s="44"/>
      <c r="S3" s="42">
        <v>1.3651251654597301</v>
      </c>
      <c r="T3" s="44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30">
        <f>J4/J3 -1</f>
        <v>6.8402471315092583E-2</v>
      </c>
      <c r="L4" s="31"/>
      <c r="M4" s="28">
        <v>1.4593</v>
      </c>
      <c r="N4" s="29"/>
      <c r="O4" s="6">
        <f>M4/M3 -1</f>
        <v>6.908424908424915E-2</v>
      </c>
      <c r="P4" s="45">
        <v>1.4406216981198601</v>
      </c>
      <c r="Q4" s="46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30">
        <f>ROUND(J5/J3,4) - 1</f>
        <v>4.3199999999999905E-2</v>
      </c>
      <c r="L5" s="31"/>
      <c r="M5" s="28">
        <v>1.4261999999999999</v>
      </c>
      <c r="N5" s="29"/>
      <c r="O5" s="6">
        <f>ROUND(M5/M3,4)-1</f>
        <v>4.4799999999999951E-2</v>
      </c>
      <c r="P5" s="28">
        <v>1.4086000000000001</v>
      </c>
      <c r="Q5" s="29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30">
        <f>ROUND(J6/J3,4)-1</f>
        <v>0.20900000000000007</v>
      </c>
      <c r="L6" s="31"/>
      <c r="M6" s="28">
        <v>1.6247</v>
      </c>
      <c r="N6" s="29"/>
      <c r="O6" s="6">
        <f>ROUND(M6/M3,4)-1</f>
        <v>0.19029999999999991</v>
      </c>
      <c r="P6" s="28">
        <v>1.6135999999999999</v>
      </c>
      <c r="Q6" s="29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94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95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96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93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2" t="s">
        <v>92</v>
      </c>
      <c r="K18" s="2">
        <v>1.3992</v>
      </c>
      <c r="L18" s="6">
        <f>(ROUND(K18/M3,4)-1)</f>
        <v>2.50999999999999E-2</v>
      </c>
      <c r="M18" s="2">
        <v>1.38</v>
      </c>
      <c r="N18" s="6">
        <f>ROUND(M18/P3,4)-1</f>
        <v>2.1200000000000108E-2</v>
      </c>
      <c r="O18" s="3">
        <v>1.4049</v>
      </c>
      <c r="P18" s="6">
        <f>ROUND(O18/S3,4)-1</f>
        <v>2.9099999999999904E-2</v>
      </c>
      <c r="Q18" s="3">
        <v>1.3791</v>
      </c>
      <c r="R18" s="6">
        <f>ROUND(Q18/U3,4)-1</f>
        <v>1.8799999999999928E-2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18" sqref="J18:R18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28" t="s">
        <v>83</v>
      </c>
      <c r="K2" s="37"/>
      <c r="L2" s="29"/>
      <c r="M2" s="28" t="s">
        <v>83</v>
      </c>
      <c r="N2" s="37"/>
      <c r="O2" s="29"/>
      <c r="P2" s="28" t="s">
        <v>83</v>
      </c>
      <c r="Q2" s="37"/>
      <c r="R2" s="29"/>
      <c r="S2" s="28" t="s">
        <v>83</v>
      </c>
      <c r="T2" s="29"/>
      <c r="U2" s="28" t="s">
        <v>83</v>
      </c>
      <c r="V2" s="37"/>
      <c r="W2" s="29"/>
    </row>
    <row r="3" spans="1:23" ht="37.5" x14ac:dyDescent="0.25">
      <c r="I3" s="4" t="s">
        <v>9</v>
      </c>
      <c r="J3" s="35">
        <v>1.6888000000000001</v>
      </c>
      <c r="K3" s="41"/>
      <c r="L3" s="36"/>
      <c r="M3" s="32">
        <v>1.6854</v>
      </c>
      <c r="N3" s="33"/>
      <c r="O3" s="34"/>
      <c r="P3" s="32">
        <v>1.6782999999999999</v>
      </c>
      <c r="Q3" s="33"/>
      <c r="R3" s="34"/>
      <c r="S3" s="32">
        <v>1.6816</v>
      </c>
      <c r="T3" s="34"/>
      <c r="U3" s="5">
        <v>1.6711</v>
      </c>
    </row>
    <row r="4" spans="1:23" ht="30" x14ac:dyDescent="0.25">
      <c r="I4" s="2" t="s">
        <v>10</v>
      </c>
      <c r="J4" s="3">
        <v>1.9000999999999999</v>
      </c>
      <c r="K4" s="30">
        <f>J4/J3 -1</f>
        <v>0.12511842728564648</v>
      </c>
      <c r="L4" s="31"/>
      <c r="M4" s="28">
        <v>1.9051</v>
      </c>
      <c r="N4" s="29"/>
      <c r="O4" s="6">
        <f>M4/M3 -1</f>
        <v>0.1303548119140856</v>
      </c>
      <c r="P4" s="28">
        <v>1.8972</v>
      </c>
      <c r="Q4" s="29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30">
        <f>ROUND(J5/J3,4) - 1</f>
        <v>4.9099999999999921E-2</v>
      </c>
      <c r="L5" s="31"/>
      <c r="M5" s="28">
        <v>1.7669999999999999</v>
      </c>
      <c r="N5" s="29"/>
      <c r="O5" s="6">
        <f>ROUND(M5/M3,4)-1</f>
        <v>4.8399999999999999E-2</v>
      </c>
      <c r="P5" s="28">
        <v>1.7597</v>
      </c>
      <c r="Q5" s="29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30">
        <f>ROUND(J6/J3,4)-1</f>
        <v>0.32879999999999998</v>
      </c>
      <c r="L6" s="31"/>
      <c r="M6" s="28">
        <v>2.2833000000000001</v>
      </c>
      <c r="N6" s="29"/>
      <c r="O6" s="6">
        <f>ROUND(M6/M3,4)-1</f>
        <v>0.3548</v>
      </c>
      <c r="P6" s="28">
        <v>2.2574999999999998</v>
      </c>
      <c r="Q6" s="29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85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86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84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6</v>
      </c>
    </row>
    <row r="3" spans="1:21" ht="37.5" x14ac:dyDescent="0.25">
      <c r="I3" s="4" t="s">
        <v>9</v>
      </c>
      <c r="J3" s="32">
        <v>1.1397999999999999</v>
      </c>
      <c r="K3" s="33"/>
      <c r="L3" s="34"/>
      <c r="M3" s="32">
        <v>1.1405000000000001</v>
      </c>
      <c r="N3" s="33"/>
      <c r="O3" s="34"/>
      <c r="P3" s="32">
        <v>1.1354</v>
      </c>
      <c r="Q3" s="33"/>
      <c r="R3" s="34"/>
      <c r="S3" s="32">
        <v>1.1472</v>
      </c>
      <c r="T3" s="34"/>
      <c r="U3" s="5">
        <v>1.129</v>
      </c>
    </row>
    <row r="4" spans="1:21" ht="30" x14ac:dyDescent="0.25">
      <c r="I4" s="2" t="s">
        <v>10</v>
      </c>
      <c r="J4" s="3">
        <v>1.3655999999999999</v>
      </c>
      <c r="K4" s="30">
        <f>ROUND(J4/J3,4)-1</f>
        <v>0.19809999999999994</v>
      </c>
      <c r="L4" s="31"/>
      <c r="M4" s="28">
        <v>1.3802000000000001</v>
      </c>
      <c r="N4" s="29"/>
      <c r="O4" s="6">
        <f>ROUND(M4/M3,4)-1</f>
        <v>0.21019999999999994</v>
      </c>
      <c r="P4" s="28">
        <v>1.3492</v>
      </c>
      <c r="Q4" s="29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30">
        <f>ROUND(J5/J3,4)-1</f>
        <v>9.220000000000006E-2</v>
      </c>
      <c r="L5" s="31"/>
      <c r="M5" s="28">
        <v>1.2455000000000001</v>
      </c>
      <c r="N5" s="29"/>
      <c r="O5" s="6">
        <f>ROUND(M5/M3,4)-1</f>
        <v>9.2100000000000071E-2</v>
      </c>
      <c r="P5" s="28">
        <v>1.2343</v>
      </c>
      <c r="Q5" s="29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30">
        <f>ROUND(J6/J3,4)-1</f>
        <v>0.45940000000000003</v>
      </c>
      <c r="L6" s="31"/>
      <c r="M6" s="28">
        <v>1.6489</v>
      </c>
      <c r="N6" s="29"/>
      <c r="O6" s="6">
        <f>ROUND(M6/M3,4)-1</f>
        <v>0.44579999999999997</v>
      </c>
      <c r="P6" s="28">
        <v>1.6713</v>
      </c>
      <c r="Q6" s="29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6" t="s">
        <v>78</v>
      </c>
      <c r="K17" s="2">
        <v>1.1411</v>
      </c>
      <c r="L17" s="6">
        <f>(ROUND(K17/M3,4)-1)</f>
        <v>4.9999999999994493E-4</v>
      </c>
      <c r="M17" s="2">
        <v>1.1434</v>
      </c>
      <c r="N17" s="6">
        <f>ROUND(M17/P3,4)-1</f>
        <v>6.9999999999998952E-3</v>
      </c>
      <c r="O17" s="3">
        <v>1.1585000000000001</v>
      </c>
      <c r="P17" s="6">
        <f>ROUND(O17/S3,4)-1</f>
        <v>9.9000000000000199E-3</v>
      </c>
      <c r="Q17" s="3">
        <v>1.131</v>
      </c>
      <c r="R17" s="6">
        <f>ROUND(Q17/U3,4)-1</f>
        <v>1.8000000000000238E-3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44</v>
      </c>
    </row>
    <row r="3" spans="1:21" ht="37.5" x14ac:dyDescent="0.25">
      <c r="I3" s="4" t="s">
        <v>9</v>
      </c>
      <c r="J3" s="32">
        <v>1.7073</v>
      </c>
      <c r="K3" s="33"/>
      <c r="L3" s="34"/>
      <c r="M3" s="32">
        <v>1.7031000000000001</v>
      </c>
      <c r="N3" s="33"/>
      <c r="O3" s="34"/>
      <c r="P3" s="32">
        <v>1.7130000000000001</v>
      </c>
      <c r="Q3" s="33"/>
      <c r="R3" s="34"/>
      <c r="S3" s="35">
        <v>1.7059218101262801</v>
      </c>
      <c r="T3" s="36"/>
      <c r="U3" s="5">
        <v>1.7316</v>
      </c>
    </row>
    <row r="4" spans="1:21" ht="30" x14ac:dyDescent="0.25">
      <c r="I4" s="2" t="s">
        <v>10</v>
      </c>
      <c r="J4" s="3">
        <v>136.69470000000001</v>
      </c>
      <c r="K4" s="38">
        <f>ROUND(J4/J3,4)-1</f>
        <v>79.064800000000005</v>
      </c>
      <c r="L4" s="39"/>
      <c r="M4" s="28">
        <v>132.49350000000001</v>
      </c>
      <c r="N4" s="29"/>
      <c r="O4" s="7">
        <f>ROUND(M4/M3,4)-1</f>
        <v>76.795500000000004</v>
      </c>
      <c r="P4" s="28">
        <v>151.20259999999999</v>
      </c>
      <c r="Q4" s="2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8">
        <f>ROUND(J5/J3,4)-1</f>
        <v>0.48760000000000003</v>
      </c>
      <c r="L5" s="39"/>
      <c r="M5" s="28">
        <v>2.5322</v>
      </c>
      <c r="N5" s="29"/>
      <c r="O5" s="7">
        <f>ROUND(M5/M3,4)-1</f>
        <v>0.4867999999999999</v>
      </c>
      <c r="P5" s="28">
        <v>2.5428999999999999</v>
      </c>
      <c r="Q5" s="2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8">
        <f>ROUND(J6/J3,4)-1</f>
        <v>0.49560000000000004</v>
      </c>
      <c r="L6" s="39"/>
      <c r="M6" s="28">
        <v>2.9327999999999999</v>
      </c>
      <c r="N6" s="29"/>
      <c r="O6" s="7">
        <f>ROUND(M6/M3,4)-1</f>
        <v>0.72199999999999998</v>
      </c>
      <c r="P6" s="28">
        <v>2.9142999999999999</v>
      </c>
      <c r="Q6" s="2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14">
        <v>1.8504</v>
      </c>
      <c r="R17" s="13">
        <f>Q17/U3-1</f>
        <v>6.8607068607068555E-2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: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6</v>
      </c>
    </row>
    <row r="3" spans="1:21" ht="37.5" x14ac:dyDescent="0.25">
      <c r="I3" s="4" t="s">
        <v>9</v>
      </c>
      <c r="J3" s="32">
        <v>1.7073</v>
      </c>
      <c r="K3" s="33"/>
      <c r="L3" s="34"/>
      <c r="M3" s="32">
        <v>1.7031000000000001</v>
      </c>
      <c r="N3" s="33"/>
      <c r="O3" s="34"/>
      <c r="P3" s="32">
        <v>1.7130000000000001</v>
      </c>
      <c r="Q3" s="33"/>
      <c r="R3" s="34"/>
      <c r="S3" s="35">
        <v>1.7059218101262801</v>
      </c>
      <c r="T3" s="36"/>
      <c r="U3" s="5">
        <v>1.7116</v>
      </c>
    </row>
    <row r="4" spans="1:21" ht="30" x14ac:dyDescent="0.25">
      <c r="I4" s="2" t="s">
        <v>10</v>
      </c>
      <c r="J4" s="3">
        <v>136.69470000000001</v>
      </c>
      <c r="K4" s="38">
        <f>ROUND(J4/J3,4)-1</f>
        <v>79.064800000000005</v>
      </c>
      <c r="L4" s="39"/>
      <c r="M4" s="28">
        <v>132.49350000000001</v>
      </c>
      <c r="N4" s="29"/>
      <c r="O4" s="7">
        <f>ROUND(M4/M3,4)-1</f>
        <v>76.795500000000004</v>
      </c>
      <c r="P4" s="28">
        <v>151.20259999999999</v>
      </c>
      <c r="Q4" s="2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8">
        <f>ROUND(J5/J3,4)-1</f>
        <v>0.48760000000000003</v>
      </c>
      <c r="L5" s="39"/>
      <c r="M5" s="28">
        <v>2.5322</v>
      </c>
      <c r="N5" s="29"/>
      <c r="O5" s="7">
        <f>ROUND(M5/M3,4)-1</f>
        <v>0.4867999999999999</v>
      </c>
      <c r="P5" s="28">
        <v>2.5428999999999999</v>
      </c>
      <c r="Q5" s="2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8">
        <f>ROUND(J6/J3,4)-1</f>
        <v>0.49560000000000004</v>
      </c>
      <c r="L6" s="39"/>
      <c r="M6" s="28">
        <v>2.9327999999999999</v>
      </c>
      <c r="N6" s="29"/>
      <c r="O6" s="7">
        <f>ROUND(M6/M3,4)-1</f>
        <v>0.72199999999999998</v>
      </c>
      <c r="P6" s="28">
        <v>2.9142999999999999</v>
      </c>
      <c r="Q6" s="2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J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6</v>
      </c>
    </row>
    <row r="3" spans="1:21" ht="37.5" x14ac:dyDescent="0.25">
      <c r="I3" s="4" t="s">
        <v>9</v>
      </c>
      <c r="J3" s="32">
        <f>ROUND(1.3137349069022,4)</f>
        <v>1.3137000000000001</v>
      </c>
      <c r="K3" s="33"/>
      <c r="L3" s="34"/>
      <c r="M3" s="32">
        <v>1.3108</v>
      </c>
      <c r="N3" s="33"/>
      <c r="O3" s="34"/>
      <c r="P3" s="32">
        <v>1.3133999999999999</v>
      </c>
      <c r="Q3" s="33"/>
      <c r="R3" s="34"/>
      <c r="S3" s="32">
        <v>1.3113999999999999</v>
      </c>
      <c r="T3" s="34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30">
        <f>ROUND(J4/J3,4)-1</f>
        <v>0.43340000000000001</v>
      </c>
      <c r="L4" s="31"/>
      <c r="M4" s="28">
        <v>1.9887999999999999</v>
      </c>
      <c r="N4" s="29"/>
      <c r="O4" s="6">
        <f>ROUND(M4/M3,4)-1</f>
        <v>0.5172000000000001</v>
      </c>
      <c r="P4" s="28">
        <v>1.8765000000000001</v>
      </c>
      <c r="Q4" s="29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30">
        <f>ROUND(J5/J3,4)-1</f>
        <v>0.26570000000000005</v>
      </c>
      <c r="L5" s="31"/>
      <c r="M5" s="28">
        <v>1.661</v>
      </c>
      <c r="N5" s="29"/>
      <c r="O5" s="6">
        <f>ROUND(M5/M3,4)-1</f>
        <v>0.2672000000000001</v>
      </c>
      <c r="P5" s="28">
        <v>1.6674</v>
      </c>
      <c r="Q5" s="29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30">
        <f>ROUND(J6/J3,4)-1</f>
        <v>0.29940000000000011</v>
      </c>
      <c r="L6" s="31"/>
      <c r="M6" s="28">
        <v>1.6947000000000001</v>
      </c>
      <c r="N6" s="29"/>
      <c r="O6" s="6">
        <f>ROUND(M6/M3,4)-1</f>
        <v>0.29289999999999994</v>
      </c>
      <c r="P6" s="28">
        <v>1.7579</v>
      </c>
      <c r="Q6" s="29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14">
        <v>1.4093</v>
      </c>
      <c r="R17" s="13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topLeftCell="E1" zoomScale="85" zoomScaleNormal="85" workbookViewId="0">
      <selection activeCell="N12" sqref="N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8" t="s">
        <v>50</v>
      </c>
      <c r="K2" s="37"/>
      <c r="L2" s="29"/>
      <c r="M2" s="28" t="s">
        <v>50</v>
      </c>
      <c r="N2" s="37"/>
      <c r="O2" s="29"/>
      <c r="P2" s="28" t="s">
        <v>50</v>
      </c>
      <c r="Q2" s="37"/>
      <c r="R2" s="29"/>
      <c r="S2" s="28" t="s">
        <v>50</v>
      </c>
      <c r="T2" s="29"/>
      <c r="U2" s="3" t="s">
        <v>50</v>
      </c>
    </row>
    <row r="3" spans="1:21" ht="37.5" x14ac:dyDescent="0.25">
      <c r="I3" s="4" t="s">
        <v>9</v>
      </c>
      <c r="J3" s="32">
        <v>17.248000000000001</v>
      </c>
      <c r="K3" s="33"/>
      <c r="L3" s="34"/>
      <c r="M3" s="32">
        <v>17.224</v>
      </c>
      <c r="N3" s="33"/>
      <c r="O3" s="34"/>
      <c r="P3" s="32">
        <v>17.266400000000001</v>
      </c>
      <c r="Q3" s="33"/>
      <c r="R3" s="34"/>
      <c r="S3" s="32">
        <v>17.2973</v>
      </c>
      <c r="T3" s="34"/>
      <c r="U3" s="5">
        <v>17.283300000000001</v>
      </c>
    </row>
    <row r="4" spans="1:21" ht="30" x14ac:dyDescent="0.25">
      <c r="I4" s="2" t="s">
        <v>10</v>
      </c>
      <c r="J4" s="3">
        <v>21.1402</v>
      </c>
      <c r="K4" s="30">
        <f>ROUND(J4/J3,4)-1</f>
        <v>0.22570000000000001</v>
      </c>
      <c r="L4" s="31"/>
      <c r="M4" s="28">
        <v>22.0962</v>
      </c>
      <c r="N4" s="29"/>
      <c r="O4" s="6">
        <f>ROUND(M4/M3,4)-1</f>
        <v>0.28289999999999993</v>
      </c>
      <c r="P4" s="28">
        <v>22.458500000000001</v>
      </c>
      <c r="Q4" s="29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30">
        <f>ROUND(J5/J3,4)-1</f>
        <v>0.10929999999999995</v>
      </c>
      <c r="L5" s="31"/>
      <c r="M5" s="28">
        <v>19.1875</v>
      </c>
      <c r="N5" s="29"/>
      <c r="O5" s="6">
        <f>ROUND(M5/M3,4)-1</f>
        <v>0.1140000000000001</v>
      </c>
      <c r="P5" s="28">
        <v>19.234200000000001</v>
      </c>
      <c r="Q5" s="29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30">
        <f>ROUND(J6/J3,4)-1</f>
        <v>5.2899999999999947E-2</v>
      </c>
      <c r="L6" s="31"/>
      <c r="M6" s="28">
        <v>18.143999999999998</v>
      </c>
      <c r="N6" s="29"/>
      <c r="O6" s="6">
        <f>ROUND(M6/M3,4)-1</f>
        <v>5.3399999999999892E-2</v>
      </c>
      <c r="P6" s="28">
        <v>18.154599999999999</v>
      </c>
      <c r="Q6" s="29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topLeftCell="B1" zoomScale="70" zoomScaleNormal="70" workbookViewId="0">
      <selection activeCell="Q15" sqref="Q15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28" t="s">
        <v>97</v>
      </c>
      <c r="K2" s="37"/>
      <c r="L2" s="29"/>
      <c r="M2" s="28" t="s">
        <v>97</v>
      </c>
      <c r="N2" s="37"/>
      <c r="O2" s="29"/>
      <c r="P2" s="28" t="s">
        <v>97</v>
      </c>
      <c r="Q2" s="37"/>
      <c r="R2" s="29"/>
      <c r="S2" s="28" t="s">
        <v>97</v>
      </c>
      <c r="T2" s="29"/>
      <c r="U2" s="28" t="s">
        <v>97</v>
      </c>
      <c r="V2" s="37"/>
      <c r="W2" s="29"/>
    </row>
    <row r="3" spans="1:23" ht="37.5" x14ac:dyDescent="0.25">
      <c r="I3" s="4" t="s">
        <v>9</v>
      </c>
      <c r="J3" s="42">
        <v>2.153</v>
      </c>
      <c r="K3" s="43"/>
      <c r="L3" s="44"/>
      <c r="M3" s="42">
        <v>2.1661000000000001</v>
      </c>
      <c r="N3" s="43"/>
      <c r="O3" s="44"/>
      <c r="P3" s="42">
        <v>2.17259912712974</v>
      </c>
      <c r="Q3" s="43"/>
      <c r="R3" s="44"/>
      <c r="S3" s="32">
        <v>2.1768999999999998</v>
      </c>
      <c r="T3" s="34"/>
      <c r="U3" s="5">
        <v>2.1688999999999998</v>
      </c>
    </row>
    <row r="4" spans="1:23" ht="30" x14ac:dyDescent="0.25">
      <c r="I4" s="2" t="s">
        <v>10</v>
      </c>
      <c r="J4" s="24">
        <v>2.7635000000000001</v>
      </c>
      <c r="K4" s="30">
        <f>ROUND(J4/J3,4)-1</f>
        <v>0.28360000000000007</v>
      </c>
      <c r="L4" s="31"/>
      <c r="M4" s="45">
        <v>2.9441999999999999</v>
      </c>
      <c r="N4" s="46"/>
      <c r="O4" s="6">
        <f>ROUND(M4/M3,4)-1</f>
        <v>0.35919999999999996</v>
      </c>
      <c r="P4" s="45">
        <v>2.9425150917570599</v>
      </c>
      <c r="Q4" s="46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30">
        <f>ROUND(J5/J3,4)-1</f>
        <v>0.15779999999999994</v>
      </c>
      <c r="L5" s="31"/>
      <c r="M5" s="28">
        <v>2.4994999999999998</v>
      </c>
      <c r="N5" s="29"/>
      <c r="O5" s="6">
        <f>ROUND(M5/M3,4)-1</f>
        <v>0.15389999999999993</v>
      </c>
      <c r="P5" s="45">
        <v>2.4897</v>
      </c>
      <c r="Q5" s="46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30">
        <f>ROUND(J6/J3,4)-1</f>
        <v>7.9199999999999937E-2</v>
      </c>
      <c r="L6" s="31"/>
      <c r="M6" s="45">
        <v>2.3371</v>
      </c>
      <c r="N6" s="46"/>
      <c r="O6" s="6">
        <f>ROUND(M6/M3,4)-1</f>
        <v>7.889999999999997E-2</v>
      </c>
      <c r="P6" s="45">
        <v>2.3441000000000001</v>
      </c>
      <c r="Q6" s="46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3" ht="30" x14ac:dyDescent="0.25">
      <c r="I12" s="2" t="s">
        <v>16</v>
      </c>
      <c r="J12" s="2" t="s">
        <v>15</v>
      </c>
      <c r="K12" s="17">
        <v>2.2371554046843198</v>
      </c>
      <c r="L12" s="6">
        <f>K12/M3-1</f>
        <v>3.2803381507926499E-2</v>
      </c>
      <c r="M12" s="17">
        <v>2.2484079794591398</v>
      </c>
      <c r="N12" s="6">
        <f>M12/P3-1</f>
        <v>3.4893161551414309E-2</v>
      </c>
      <c r="O12" s="24">
        <v>2.2578376562623999</v>
      </c>
      <c r="P12" s="6">
        <f>O12/S3-1</f>
        <v>3.7180236236115549E-2</v>
      </c>
      <c r="Q12" s="24">
        <v>2.2243962654238798</v>
      </c>
      <c r="R12" s="6">
        <f>Q12/U3-1</f>
        <v>2.5587286377370955E-2</v>
      </c>
    </row>
    <row r="13" spans="1:23" x14ac:dyDescent="0.25">
      <c r="I13" s="2" t="s">
        <v>20</v>
      </c>
      <c r="J13" s="2" t="s">
        <v>15</v>
      </c>
      <c r="K13" s="24"/>
      <c r="L13" s="6">
        <f>K13/M3-1</f>
        <v>-1</v>
      </c>
      <c r="M13" s="24"/>
      <c r="N13" s="6">
        <f>M13/P3-1</f>
        <v>-1</v>
      </c>
      <c r="O13" s="24"/>
      <c r="P13" s="6">
        <f>O13/S3-1</f>
        <v>-1</v>
      </c>
      <c r="Q13" s="24"/>
      <c r="R13" s="6">
        <f>Q13/U3-1</f>
        <v>-1</v>
      </c>
    </row>
    <row r="14" spans="1:23" x14ac:dyDescent="0.25">
      <c r="I14" s="2">
        <v>1</v>
      </c>
      <c r="J14" s="2" t="s">
        <v>88</v>
      </c>
      <c r="K14" s="17"/>
      <c r="L14" s="6">
        <f>K14/M3-1</f>
        <v>-1</v>
      </c>
      <c r="M14" s="17"/>
      <c r="N14" s="6">
        <f>M14/P3-1</f>
        <v>-1</v>
      </c>
      <c r="O14" s="24"/>
      <c r="P14" s="6">
        <f>O14/S3-1</f>
        <v>-1</v>
      </c>
      <c r="Q14" s="24"/>
      <c r="R14" s="6">
        <f>Q14/U3-1</f>
        <v>-1</v>
      </c>
    </row>
    <row r="15" spans="1:23" x14ac:dyDescent="0.25">
      <c r="I15" s="2">
        <v>2</v>
      </c>
      <c r="J15" s="2" t="s">
        <v>89</v>
      </c>
      <c r="K15" s="17"/>
      <c r="L15" s="6">
        <f>K15/M3-1</f>
        <v>-1</v>
      </c>
      <c r="M15" s="17"/>
      <c r="N15" s="6">
        <f>M15/P3-1</f>
        <v>-1</v>
      </c>
      <c r="O15" s="17"/>
      <c r="P15" s="6">
        <f>O15/S3-1</f>
        <v>-1</v>
      </c>
      <c r="Q15" s="17"/>
      <c r="R15" s="6">
        <f>Q15/U3-1</f>
        <v>-1</v>
      </c>
    </row>
    <row r="16" spans="1:23" x14ac:dyDescent="0.25">
      <c r="I16" s="2">
        <v>3</v>
      </c>
      <c r="J16" s="2" t="s">
        <v>90</v>
      </c>
      <c r="K16" s="17"/>
      <c r="L16" s="6">
        <f>K16/M3-1</f>
        <v>-1</v>
      </c>
      <c r="M16" s="17"/>
      <c r="N16" s="6">
        <f>M16/P3-1</f>
        <v>-1</v>
      </c>
      <c r="O16" s="17"/>
      <c r="P16" s="6">
        <f>O16/S3-1</f>
        <v>-1</v>
      </c>
      <c r="Q16" s="24"/>
      <c r="R16" s="6">
        <f>Q16/U3-1</f>
        <v>-1</v>
      </c>
    </row>
    <row r="17" spans="9:18" x14ac:dyDescent="0.25">
      <c r="I17" s="2">
        <v>4</v>
      </c>
      <c r="J17" s="2" t="s">
        <v>87</v>
      </c>
      <c r="K17" s="17"/>
      <c r="L17" s="6">
        <f>K17/M3-1</f>
        <v>-1</v>
      </c>
      <c r="M17" s="17"/>
      <c r="N17" s="6">
        <f>M17/P3-1</f>
        <v>-1</v>
      </c>
      <c r="O17" s="24"/>
      <c r="P17" s="6">
        <f>O17/S3-1</f>
        <v>-1</v>
      </c>
      <c r="Q17" s="24"/>
      <c r="R17" s="6">
        <f>Q17/U3-1</f>
        <v>-1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opLeftCell="F1" zoomScaleNormal="100" workbookViewId="0">
      <selection activeCell="I34" sqref="I3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28" t="s">
        <v>53</v>
      </c>
      <c r="K2" s="37"/>
      <c r="L2" s="29"/>
      <c r="M2" s="28" t="s">
        <v>53</v>
      </c>
      <c r="N2" s="37"/>
      <c r="O2" s="29"/>
      <c r="P2" s="28" t="s">
        <v>53</v>
      </c>
      <c r="Q2" s="37"/>
      <c r="R2" s="29"/>
      <c r="S2" s="28" t="s">
        <v>53</v>
      </c>
      <c r="T2" s="29"/>
      <c r="U2" s="28" t="s">
        <v>54</v>
      </c>
      <c r="V2" s="37"/>
      <c r="W2" s="29"/>
    </row>
    <row r="3" spans="1:23" ht="37.5" x14ac:dyDescent="0.25">
      <c r="I3" s="4" t="s">
        <v>9</v>
      </c>
      <c r="J3" s="32">
        <v>10.089700000000001</v>
      </c>
      <c r="K3" s="33"/>
      <c r="L3" s="34"/>
      <c r="M3" s="32">
        <v>10.0444</v>
      </c>
      <c r="N3" s="33"/>
      <c r="O3" s="34"/>
      <c r="P3" s="32">
        <v>10.051500000000001</v>
      </c>
      <c r="Q3" s="33"/>
      <c r="R3" s="34"/>
      <c r="S3" s="32">
        <v>10.059699999999999</v>
      </c>
      <c r="T3" s="34"/>
    </row>
    <row r="4" spans="1:23" ht="30" x14ac:dyDescent="0.25">
      <c r="I4" s="2" t="s">
        <v>10</v>
      </c>
      <c r="J4" s="3">
        <v>11.442</v>
      </c>
      <c r="K4" s="30">
        <f>ROUND(J4/J3,4)-1</f>
        <v>0.1339999999999999</v>
      </c>
      <c r="L4" s="31"/>
      <c r="M4" s="28">
        <v>11.426399999999999</v>
      </c>
      <c r="N4" s="29"/>
      <c r="O4" s="6">
        <f>ROUND(M4/M3,4)-1</f>
        <v>0.13759999999999994</v>
      </c>
      <c r="P4" s="28">
        <v>11.635199999999999</v>
      </c>
      <c r="Q4" s="29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30">
        <f>ROUND(J5/J3,4)-1</f>
        <v>6.2799999999999967E-2</v>
      </c>
      <c r="L5" s="31"/>
      <c r="M5" s="28">
        <v>10.7044</v>
      </c>
      <c r="N5" s="29"/>
      <c r="O5" s="6">
        <f>ROUND(M5/M3,4)-1</f>
        <v>6.5700000000000092E-2</v>
      </c>
      <c r="P5" s="28">
        <v>10.697699999999999</v>
      </c>
      <c r="Q5" s="29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30">
        <f>ROUND(J6/J3,4)-1</f>
        <v>6.0200000000000031E-2</v>
      </c>
      <c r="L6" s="31"/>
      <c r="M6" s="28">
        <v>10.711</v>
      </c>
      <c r="N6" s="29"/>
      <c r="O6" s="6">
        <f>ROUND(M6/M3,4)-1</f>
        <v>6.6400000000000015E-2</v>
      </c>
      <c r="P6" s="28">
        <v>10.670500000000001</v>
      </c>
      <c r="Q6" s="29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2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zoomScale="85" zoomScaleNormal="85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8" t="s">
        <v>65</v>
      </c>
      <c r="K2" s="37"/>
      <c r="L2" s="29"/>
      <c r="M2" s="28" t="s">
        <v>65</v>
      </c>
      <c r="N2" s="37"/>
      <c r="O2" s="29"/>
      <c r="P2" s="28" t="s">
        <v>65</v>
      </c>
      <c r="Q2" s="37"/>
      <c r="R2" s="29"/>
      <c r="S2" s="28" t="s">
        <v>65</v>
      </c>
      <c r="T2" s="29"/>
      <c r="U2" s="11" t="s">
        <v>66</v>
      </c>
    </row>
    <row r="3" spans="1:21" ht="37.5" x14ac:dyDescent="0.25">
      <c r="I3" s="4" t="s">
        <v>9</v>
      </c>
      <c r="J3" s="32">
        <v>6.5814000000000004</v>
      </c>
      <c r="K3" s="33"/>
      <c r="L3" s="34"/>
      <c r="M3" s="32">
        <v>6.4530000000000003</v>
      </c>
      <c r="N3" s="33"/>
      <c r="O3" s="34"/>
      <c r="P3" s="32">
        <v>6.4638</v>
      </c>
      <c r="Q3" s="33"/>
      <c r="R3" s="34"/>
      <c r="S3" s="32">
        <v>6.4846000000000004</v>
      </c>
      <c r="T3" s="34"/>
    </row>
    <row r="4" spans="1:21" ht="30" x14ac:dyDescent="0.25">
      <c r="I4" s="2" t="s">
        <v>10</v>
      </c>
      <c r="J4" s="3">
        <v>7.1029</v>
      </c>
      <c r="K4" s="30">
        <f>ROUND(J4/J3,4)-1</f>
        <v>7.9199999999999937E-2</v>
      </c>
      <c r="L4" s="31"/>
      <c r="M4" s="28">
        <v>7.0242000000000004</v>
      </c>
      <c r="N4" s="29"/>
      <c r="O4" s="6">
        <f>ROUND(M4/M3,4)-1</f>
        <v>8.8500000000000023E-2</v>
      </c>
      <c r="P4" s="28">
        <v>7.0049000000000001</v>
      </c>
      <c r="Q4" s="29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30">
        <f>J5/J3-1</f>
        <v>2.9811286352447786E-2</v>
      </c>
      <c r="L5" s="31"/>
      <c r="M5" s="28">
        <v>6.6661999999999999</v>
      </c>
      <c r="N5" s="29"/>
      <c r="O5" s="6">
        <f>M5/M3-1</f>
        <v>3.3038896637223036E-2</v>
      </c>
      <c r="P5" s="28">
        <v>6.6772999999999998</v>
      </c>
      <c r="Q5" s="29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30">
        <f>ROUND(J6/J3,4)-1</f>
        <v>7.6600000000000001E-2</v>
      </c>
      <c r="L6" s="31"/>
      <c r="M6" s="28">
        <v>7.0627000000000004</v>
      </c>
      <c r="N6" s="29"/>
      <c r="O6" s="6">
        <f>ROUND(M6/M3,4)-1</f>
        <v>9.4500000000000028E-2</v>
      </c>
      <c r="P6" s="28">
        <v>7.0060000000000002</v>
      </c>
      <c r="Q6" s="29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40"/>
      <c r="R11" s="40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F1" zoomScale="115" zoomScaleNormal="115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8" t="s">
        <v>4</v>
      </c>
      <c r="K1" s="37"/>
      <c r="L1" s="29"/>
      <c r="M1" s="28" t="s">
        <v>5</v>
      </c>
      <c r="N1" s="37"/>
      <c r="O1" s="29"/>
      <c r="P1" s="28" t="s">
        <v>5</v>
      </c>
      <c r="Q1" s="37"/>
      <c r="R1" s="29"/>
      <c r="S1" s="28" t="s">
        <v>5</v>
      </c>
      <c r="T1" s="29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28" t="s">
        <v>6</v>
      </c>
      <c r="K2" s="37"/>
      <c r="L2" s="29"/>
      <c r="M2" s="28" t="s">
        <v>6</v>
      </c>
      <c r="N2" s="37"/>
      <c r="O2" s="29"/>
      <c r="P2" s="28" t="s">
        <v>6</v>
      </c>
      <c r="Q2" s="37"/>
      <c r="R2" s="29"/>
      <c r="S2" s="28" t="s">
        <v>6</v>
      </c>
      <c r="T2" s="29"/>
      <c r="U2" s="3" t="s">
        <v>6</v>
      </c>
    </row>
    <row r="3" spans="1:21" ht="37.5" x14ac:dyDescent="0.25">
      <c r="I3" s="4" t="s">
        <v>9</v>
      </c>
      <c r="J3" s="32">
        <f>ROUND(1.04953105339334,4)</f>
        <v>1.0495000000000001</v>
      </c>
      <c r="K3" s="33"/>
      <c r="L3" s="34"/>
      <c r="M3" s="32">
        <f>ROUND(1.04960738441608,4)</f>
        <v>1.0496000000000001</v>
      </c>
      <c r="N3" s="33"/>
      <c r="O3" s="34"/>
      <c r="P3" s="32">
        <f>ROUND(1.04726929636432,4)</f>
        <v>1.0472999999999999</v>
      </c>
      <c r="Q3" s="33"/>
      <c r="R3" s="34"/>
      <c r="S3" s="32">
        <f>ROUND(1.05010333606256,4)</f>
        <v>1.0501</v>
      </c>
      <c r="T3" s="34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30">
        <f>ROUND(J4/J3,4)-1</f>
        <v>0.23259999999999992</v>
      </c>
      <c r="L4" s="31"/>
      <c r="M4" s="28">
        <f>ROUND(1.32368411192381,4)</f>
        <v>1.3237000000000001</v>
      </c>
      <c r="N4" s="29"/>
      <c r="O4" s="6">
        <f>ROUND(M4/M3,4)-1</f>
        <v>0.26110000000000011</v>
      </c>
      <c r="P4" s="28">
        <f>ROUND(1.29757323247913,4)</f>
        <v>1.2976000000000001</v>
      </c>
      <c r="Q4" s="29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30">
        <f>ROUND(J5/J3,4)-1</f>
        <v>0.18989999999999996</v>
      </c>
      <c r="L5" s="31"/>
      <c r="M5" s="28">
        <v>1.2504999999999999</v>
      </c>
      <c r="N5" s="29"/>
      <c r="O5" s="6">
        <f>ROUND(M5/M3,4)-1</f>
        <v>0.19140000000000001</v>
      </c>
      <c r="P5" s="28">
        <v>1.2482</v>
      </c>
      <c r="Q5" s="29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30">
        <f>ROUND(J6/J3,4)-1</f>
        <v>0.41199999999999992</v>
      </c>
      <c r="L6" s="31"/>
      <c r="M6" s="28">
        <v>1.5116000000000001</v>
      </c>
      <c r="N6" s="29"/>
      <c r="O6" s="6">
        <f>ROUND(M6/M3,4)-1</f>
        <v>0.44019999999999992</v>
      </c>
      <c r="P6" s="28">
        <v>1.4991000000000001</v>
      </c>
      <c r="Q6" s="29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26" t="s">
        <v>17</v>
      </c>
      <c r="L11" s="27"/>
      <c r="M11" s="26" t="s">
        <v>18</v>
      </c>
      <c r="N11" s="27"/>
      <c r="O11" s="28" t="s">
        <v>19</v>
      </c>
      <c r="P11" s="29"/>
      <c r="Q11" s="28" t="s">
        <v>36</v>
      </c>
      <c r="R11" s="29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China_Telecom_gravity_1024LP</vt:lpstr>
      <vt:lpstr>GEANT_gravity_2048LP</vt:lpstr>
      <vt:lpstr>GEANT_gravity_1024LP</vt:lpstr>
      <vt:lpstr>ScaleFree30Nodes_gravity_1024LP</vt:lpstr>
      <vt:lpstr>ScaleFree30Nodes_bimodal</vt:lpstr>
      <vt:lpstr>ScaleFree30Nodes_cstm_bimodal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  <vt:lpstr>GoodNet_cstm_Bimodal_1024LP (2)</vt:lpstr>
      <vt:lpstr>GoodNet_cstm_Bimodal_1024LP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2021-12-02T11:49:06Z</dcterms:modified>
</cp:coreProperties>
</file>