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570D4FE2-98AB-4EE1-B459-88C6FF451CC7}" xr6:coauthVersionLast="47" xr6:coauthVersionMax="47" xr10:uidLastSave="{00000000-0000-0000-0000-000000000000}"/>
  <bookViews>
    <workbookView xWindow="-120" yWindow="-120" windowWidth="38640" windowHeight="15840" firstSheet="3" activeTab="8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_2" sheetId="18" r:id="rId7"/>
    <sheet name="GoodNet_cstm_Bimodal_4096LP" sheetId="22" r:id="rId8"/>
    <sheet name="GoodNet_cstm_Bimodal_1024LP" sheetId="16" r:id="rId9"/>
    <sheet name="Claranet_Gravity_1024LP" sheetId="19" r:id="rId10"/>
    <sheet name="Claranet_cstm_bimodal_4096LP" sheetId="21" r:id="rId11"/>
    <sheet name="Claranet_cstm_bimodal_1024LP" sheetId="20" r:id="rId12"/>
    <sheet name="T-lex_Gravity_1024LP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4" l="1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P13" i="22"/>
  <c r="N13" i="22"/>
  <c r="L13" i="22"/>
  <c r="R12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<sst xmlns="http://schemas.openxmlformats.org/spreadsheetml/2006/main" count="436" uniqueCount="95">
  <si>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</si>
  <si>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</si>
  <si>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</si>
  <si>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</si>
  <si>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</si>
  <si>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</si>
  <si>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</si>
  <si>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</si>
  <si>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</si>
  <si>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</si>
  <si>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</si>
  <si>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</si>
  <si>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</si>
  <si>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</si>
  <si>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</si>
  <si>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</si>
  <si>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</si>
  <si>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</si>
  <si>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</si>
  <si>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</si>
  <si>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</si>
  <si>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</si>
  <si>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</si>
  <si>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</si>
  <si>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</si>
  <si>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</si>
  <si>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</si>
  <si>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</si>
  <si>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</si>
  <si>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</si>
  <si>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</si>
  <si>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</si>
  <si>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</si>
  <si>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</si>
  <si>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</si>
  <si>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</si>
  <si>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</si>
  <si>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</si>
  <si>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</si>
  <si>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</si>
  <si>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</si>
  <si>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</si>
  <si>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</si>
  <si>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</si>
  <si>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</si>
  <si>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</si>
  <si>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</si>
  <si>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</si>
  <si>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</si>
  <si>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</si>
  <si>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</si>
  <si>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</si>
  <si>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</si>
  <si>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</si>
  <si>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</si>
  <si>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</si>
  <si>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</si>
  <si>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</si>
  <si>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</si>
  <si>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</si>
  <si>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</si>
  <si>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</si>
  <si>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</si>
  <si>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</si>
  <si>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</si>
  <si>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</si>
  <si>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</si>
  <si>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</si>
  <si>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</si>
  <si>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</si>
  <si>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</si>
  <si>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</si>
  <si>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</si>
  <si>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</si>
  <si>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</si>
  <si>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</si>
  <si>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</si>
  <si>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</si>
  <si>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</si>
  <si>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</si>
  <si>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</si>
  <si>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</si>
  <si>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</si>
  <si>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</si>
  <si>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</si>
  <si>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1.8739</t>
  </si>
  <si>
    <t>(12, 15) 1.82859</t>
  </si>
  <si>
    <t>(12,) 1.9435</t>
  </si>
  <si>
    <t>(9, 12, 15) 1.78876</t>
  </si>
  <si>
    <t>(9, 12, 15) 1.86725</t>
  </si>
  <si>
    <t>(7, 9, 12, 15) 1.75509</t>
  </si>
  <si>
    <t>(5, 7, 9, 12, 15) 1.73853</t>
  </si>
  <si>
    <t>(12, 15) 1.90982</t>
  </si>
  <si>
    <t>(5, 7, 9, 12, 15) 1.82299</t>
  </si>
  <si>
    <t>(7, 9, 12, 15)  1.83803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</si>
</sst>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0.13495312685415928</c:v>
                </c:pt>
                <c:pt idx="2">
                  <c:v>0.12109999999999999</c:v>
                </c:pt>
                <c:pt idx="3">
                  <c:v>0.10739999999999994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0.14085681940058392</c:v>
                </c:pt>
                <c:pt idx="2">
                  <c:v>0.12179999999999991</c:v>
                </c:pt>
                <c:pt idx="3">
                  <c:v>0.10820000000000007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0.13793411037107517</c:v>
                </c:pt>
                <c:pt idx="2">
                  <c:v>0.12460000000000004</c:v>
                </c:pt>
                <c:pt idx="3">
                  <c:v>0.11610000000000009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0.17270000000000008</c:v>
                </c:pt>
                <c:pt idx="1">
                  <c:v>0.16076504026527694</c:v>
                </c:pt>
                <c:pt idx="2">
                  <c:v>0.14399999999999991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0.13495312685415928</c:v>
                </c:pt>
                <c:pt idx="2">
                  <c:v>0.12519999999999998</c:v>
                </c:pt>
                <c:pt idx="3">
                  <c:v>0.11369999999999991</c:v>
                </c:pt>
                <c:pt idx="4">
                  <c:v>0.10420000000000007</c:v>
                </c:pt>
                <c:pt idx="5">
                  <c:v>8.5299999999999931E-2</c:v>
                </c:pt>
                <c:pt idx="6">
                  <c:v>7.240000000000002E-2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0.14085681940058392</c:v>
                </c:pt>
                <c:pt idx="2">
                  <c:v>0.12660000000000005</c:v>
                </c:pt>
                <c:pt idx="3">
                  <c:v>0.11899999999999999</c:v>
                </c:pt>
                <c:pt idx="4">
                  <c:v>0.10729999999999995</c:v>
                </c:pt>
                <c:pt idx="5">
                  <c:v>8.8100000000000067E-2</c:v>
                </c:pt>
                <c:pt idx="6">
                  <c:v>6.7499999999999893E-2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0.13793411037107517</c:v>
                </c:pt>
                <c:pt idx="2">
                  <c:v>0.121</c:v>
                </c:pt>
                <c:pt idx="3">
                  <c:v>0.11440000000000006</c:v>
                </c:pt>
                <c:pt idx="4">
                  <c:v>9.8100000000000076E-2</c:v>
                </c:pt>
                <c:pt idx="5">
                  <c:v>9.2899999999999983E-2</c:v>
                </c:pt>
                <c:pt idx="6">
                  <c:v>7.8500000000000014E-2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0.14092513912991445</c:v>
                </c:pt>
                <c:pt idx="2">
                  <c:v>0.11509999999999998</c:v>
                </c:pt>
                <c:pt idx="3">
                  <c:v>0.10529999999999995</c:v>
                </c:pt>
                <c:pt idx="4">
                  <c:v>7.0000000000000062E-2</c:v>
                </c:pt>
                <c:pt idx="5">
                  <c:v>5.0499999999999989E-2</c:v>
                </c:pt>
                <c:pt idx="6">
                  <c:v>3.0899999999999928E-2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S21" sqref="S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1.4016999999999999</v>
      </c>
      <c r="K3" s="38"/>
      <c r="L3" s="39"/>
      <c r="M3" s="37">
        <v>1.4092</v>
      </c>
      <c r="N3" s="38"/>
      <c r="O3" s="39"/>
      <c r="P3" s="37">
        <v>1.4108000000000001</v>
      </c>
      <c r="Q3" s="38"/>
      <c r="R3" s="39"/>
      <c r="S3" s="40">
        <v>1.4048</v>
      </c>
      <c r="T3" s="41"/>
      <c r="U3" s="31">
        <v>1.4016999999999999</v>
      </c>
      <c r="V3" s="32"/>
    </row>
    <row r="4" spans="1:22" ht="30" x14ac:dyDescent="0.25">
      <c r="I4" s="2" t="s">
        <v>10</v>
      </c>
      <c r="J4" s="3">
        <v>6.8305999999999996</v>
      </c>
      <c r="K4" s="35">
        <f>ROUND(J4/J3,4)-1</f>
        <v>3.8731</v>
      </c>
      <c r="L4" s="36"/>
      <c r="M4" s="31">
        <v>7.6843000000000004</v>
      </c>
      <c r="N4" s="32"/>
      <c r="O4" s="5">
        <f>ROUND(M4/M3,4)-1</f>
        <v>4.4530000000000003</v>
      </c>
      <c r="P4" s="31">
        <v>7.6825999999999999</v>
      </c>
      <c r="Q4" s="3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2.1465000000000001</v>
      </c>
      <c r="K5" s="35">
        <f>ROUND(J5/J3,4)-1</f>
        <v>0.53140000000000009</v>
      </c>
      <c r="L5" s="36"/>
      <c r="M5" s="31">
        <v>2.1532</v>
      </c>
      <c r="N5" s="32"/>
      <c r="O5" s="5">
        <f>ROUND(M5/M3,4)-1</f>
        <v>0.52800000000000002</v>
      </c>
      <c r="P5" s="31">
        <v>2.1534</v>
      </c>
      <c r="Q5" s="32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2.29</v>
      </c>
      <c r="K6" s="35">
        <f>ROUND(J6/J3,4)-1</f>
        <v>0.63369999999999993</v>
      </c>
      <c r="L6" s="36"/>
      <c r="M6" s="31">
        <v>2.2345000000000002</v>
      </c>
      <c r="N6" s="32"/>
      <c r="O6" s="5">
        <f>ROUND(M6/M3,4)-1</f>
        <v>0.58570000000000011</v>
      </c>
      <c r="P6" s="31">
        <v>2.23</v>
      </c>
      <c r="Q6" s="3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1.5758657990203599</v>
      </c>
      <c r="K3" s="38"/>
      <c r="L3" s="39"/>
      <c r="M3" s="37">
        <v>1.5974999999999999</v>
      </c>
      <c r="N3" s="38"/>
      <c r="O3" s="39"/>
      <c r="P3" s="37">
        <v>1.59002881643003</v>
      </c>
      <c r="Q3" s="38"/>
      <c r="R3" s="39"/>
      <c r="S3" s="37">
        <v>1.59024985946683</v>
      </c>
      <c r="T3" s="39"/>
      <c r="U3" s="37">
        <v>1.5943000000000001</v>
      </c>
      <c r="V3" s="39"/>
    </row>
    <row r="4" spans="1:22" ht="30" x14ac:dyDescent="0.25">
      <c r="I4" s="2" t="s">
        <v>10</v>
      </c>
      <c r="J4" s="3">
        <v>2.7644269401354302</v>
      </c>
      <c r="K4" s="35">
        <f>ROUND(J4/J3,4)-1</f>
        <v>0.75419999999999998</v>
      </c>
      <c r="L4" s="36"/>
      <c r="M4" s="31">
        <v>2.7111999999999998</v>
      </c>
      <c r="N4" s="32"/>
      <c r="O4" s="5">
        <f>ROUND(M4/M3,4)-1</f>
        <v>0.69720000000000004</v>
      </c>
      <c r="P4" s="31">
        <v>2.75520184353182</v>
      </c>
      <c r="Q4" s="3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35">
        <f>ROUND(J5/J3,4)-1</f>
        <v>0.32679999999999998</v>
      </c>
      <c r="L5" s="36"/>
      <c r="M5" s="31">
        <v>2.1181999999999999</v>
      </c>
      <c r="N5" s="32"/>
      <c r="O5" s="5">
        <f>ROUND(M5/M3,4)-1</f>
        <v>0.32590000000000008</v>
      </c>
      <c r="P5" s="31">
        <v>2.105</v>
      </c>
      <c r="Q5" s="3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35">
        <f>ROUND(J6/J3,4)-1</f>
        <v>0.27069999999999994</v>
      </c>
      <c r="L6" s="36"/>
      <c r="M6" s="31">
        <v>2.0304000000000002</v>
      </c>
      <c r="N6" s="32"/>
      <c r="O6" s="5">
        <f>ROUND(M6/M3,4)-1</f>
        <v>0.27099999999999991</v>
      </c>
      <c r="P6" s="31">
        <v>2.0093999999999999</v>
      </c>
      <c r="Q6" s="3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79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1.423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84</v>
      </c>
      <c r="V1" s="32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69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1.4252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1.1397999999999999</v>
      </c>
      <c r="K3" s="38"/>
      <c r="L3" s="39"/>
      <c r="M3" s="37">
        <v>1.1405000000000001</v>
      </c>
      <c r="N3" s="38"/>
      <c r="O3" s="39"/>
      <c r="P3" s="37">
        <v>1.1354</v>
      </c>
      <c r="Q3" s="38"/>
      <c r="R3" s="39"/>
      <c r="S3" s="37">
        <v>1.1472</v>
      </c>
      <c r="T3" s="39"/>
      <c r="U3" s="37">
        <v>1.129</v>
      </c>
      <c r="V3" s="39"/>
    </row>
    <row r="4" spans="1:22" ht="30" x14ac:dyDescent="0.25">
      <c r="I4" s="2" t="s">
        <v>10</v>
      </c>
      <c r="J4" s="3">
        <v>1.3655999999999999</v>
      </c>
      <c r="K4" s="35">
        <f>ROUND(J4/J3,4)-1</f>
        <v>0.19809999999999994</v>
      </c>
      <c r="L4" s="36"/>
      <c r="M4" s="31">
        <v>1.3802000000000001</v>
      </c>
      <c r="N4" s="32"/>
      <c r="O4" s="5">
        <f>ROUND(M4/M3,4)-1</f>
        <v>0.21019999999999994</v>
      </c>
      <c r="P4" s="31">
        <v>1.3492</v>
      </c>
      <c r="Q4" s="3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35">
        <f>ROUND(J5/J3,4)-1</f>
        <v>9.220000000000006E-2</v>
      </c>
      <c r="L5" s="36"/>
      <c r="M5" s="31">
        <v>1.2455000000000001</v>
      </c>
      <c r="N5" s="32"/>
      <c r="O5" s="5">
        <f>ROUND(M5/M3,4)-1</f>
        <v>9.2100000000000071E-2</v>
      </c>
      <c r="P5" s="31">
        <v>1.2343</v>
      </c>
      <c r="Q5" s="3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35">
        <f>ROUND(J6/J3,4)-1</f>
        <v>0.45940000000000003</v>
      </c>
      <c r="L6" s="36"/>
      <c r="M6" s="31">
        <v>1.6489</v>
      </c>
      <c r="N6" s="32"/>
      <c r="O6" s="5">
        <f>ROUND(M6/M3,4)-1</f>
        <v>0.44579999999999997</v>
      </c>
      <c r="P6" s="31">
        <v>1.6713</v>
      </c>
      <c r="Q6" s="3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topLeftCell="I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76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1.7316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10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1.7116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ROUND(1.3137349069022,4)</f>
        <v>1.3137000000000001</v>
      </c>
      <c r="K3" s="38"/>
      <c r="L3" s="39"/>
      <c r="M3" s="37">
        <v>1.3108</v>
      </c>
      <c r="N3" s="38"/>
      <c r="O3" s="39"/>
      <c r="P3" s="37">
        <v>1.3133999999999999</v>
      </c>
      <c r="Q3" s="38"/>
      <c r="R3" s="39"/>
      <c r="S3" s="37">
        <v>1.3113999999999999</v>
      </c>
      <c r="T3" s="39"/>
      <c r="U3" s="31">
        <v>1.3261000000000001</v>
      </c>
      <c r="V3" s="32"/>
    </row>
    <row r="4" spans="1:22" ht="30" x14ac:dyDescent="0.25">
      <c r="I4" s="2" t="s">
        <v>10</v>
      </c>
      <c r="J4" s="3">
        <f>ROUND(1.88295256877831,4)</f>
        <v>1.883</v>
      </c>
      <c r="K4" s="35">
        <f>ROUND(J4/J3,4)-1</f>
        <v>0.43340000000000001</v>
      </c>
      <c r="L4" s="36"/>
      <c r="M4" s="31">
        <v>1.9887999999999999</v>
      </c>
      <c r="N4" s="32"/>
      <c r="O4" s="5">
        <f>ROUND(M4/M3,4)-1</f>
        <v>0.5172000000000001</v>
      </c>
      <c r="P4" s="31">
        <v>1.8765000000000001</v>
      </c>
      <c r="Q4" s="3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35">
        <f>ROUND(J5/J3,4)-1</f>
        <v>0.26570000000000005</v>
      </c>
      <c r="L5" s="36"/>
      <c r="M5" s="31">
        <v>1.661</v>
      </c>
      <c r="N5" s="32"/>
      <c r="O5" s="5">
        <f>ROUND(M5/M3,4)-1</f>
        <v>0.2672000000000001</v>
      </c>
      <c r="P5" s="31">
        <v>1.6674</v>
      </c>
      <c r="Q5" s="3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35">
        <f>ROUND(J6/J3,4)-1</f>
        <v>0.29940000000000011</v>
      </c>
      <c r="L6" s="36"/>
      <c r="M6" s="31">
        <v>1.6947000000000001</v>
      </c>
      <c r="N6" s="32"/>
      <c r="O6" s="5">
        <f>ROUND(M6/M3,4)-1</f>
        <v>0.29289999999999994</v>
      </c>
      <c r="P6" s="31">
        <v>1.7579</v>
      </c>
      <c r="Q6" s="3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1" t="s">
        <v>58</v>
      </c>
      <c r="K2" s="42"/>
      <c r="L2" s="32"/>
      <c r="M2" s="31" t="s">
        <v>58</v>
      </c>
      <c r="N2" s="42"/>
      <c r="O2" s="32"/>
      <c r="P2" s="31" t="s">
        <v>58</v>
      </c>
      <c r="Q2" s="42"/>
      <c r="R2" s="32"/>
      <c r="S2" s="31" t="s">
        <v>58</v>
      </c>
      <c r="T2" s="32"/>
      <c r="U2" s="31" t="s">
        <v>72</v>
      </c>
      <c r="V2" s="32"/>
      <c r="W2" s="29"/>
    </row>
    <row r="3" spans="1:23" ht="37.5" x14ac:dyDescent="0.25">
      <c r="I3" s="4" t="s">
        <v>9</v>
      </c>
      <c r="J3" s="47">
        <v>2.153</v>
      </c>
      <c r="K3" s="48"/>
      <c r="L3" s="49"/>
      <c r="M3" s="47">
        <v>2.1661000000000001</v>
      </c>
      <c r="N3" s="48"/>
      <c r="O3" s="49"/>
      <c r="P3" s="47">
        <v>2.17259912712974</v>
      </c>
      <c r="Q3" s="48"/>
      <c r="R3" s="49"/>
      <c r="S3" s="47">
        <v>2.1768999999999998</v>
      </c>
      <c r="T3" s="49"/>
      <c r="U3" s="45">
        <v>2.1660798767267702</v>
      </c>
      <c r="V3" s="46"/>
      <c r="W3" s="29"/>
    </row>
    <row r="4" spans="1:23" ht="30" x14ac:dyDescent="0.25">
      <c r="I4" s="2" t="s">
        <v>10</v>
      </c>
      <c r="J4" s="19">
        <v>2.7635000000000001</v>
      </c>
      <c r="K4" s="35">
        <f>ROUND(J4/J3,4)-1</f>
        <v>0.28360000000000007</v>
      </c>
      <c r="L4" s="36"/>
      <c r="M4" s="45">
        <v>2.9441999999999999</v>
      </c>
      <c r="N4" s="46"/>
      <c r="O4" s="5">
        <f>ROUND(M4/M3,4)-1</f>
        <v>0.35919999999999996</v>
      </c>
      <c r="P4" s="45">
        <v>2.9425150917570599</v>
      </c>
      <c r="Q4" s="46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35">
        <f>ROUND(J5/J3,4)-1</f>
        <v>0.15779999999999994</v>
      </c>
      <c r="L5" s="36"/>
      <c r="M5" s="31">
        <v>2.4994999999999998</v>
      </c>
      <c r="N5" s="32"/>
      <c r="O5" s="5">
        <f>ROUND(M5/M3,4)-1</f>
        <v>0.15389999999999993</v>
      </c>
      <c r="P5" s="45">
        <v>2.4897</v>
      </c>
      <c r="Q5" s="46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35">
        <f>ROUND(J6/J3,4)-1</f>
        <v>7.9199999999999937E-2</v>
      </c>
      <c r="L6" s="36"/>
      <c r="M6" s="45">
        <v>2.3371</v>
      </c>
      <c r="N6" s="46"/>
      <c r="O6" s="5">
        <f>ROUND(M6/M3,4)-1</f>
        <v>7.889999999999997E-2</v>
      </c>
      <c r="P6" s="45">
        <v>2.3441000000000001</v>
      </c>
      <c r="Q6" s="46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ROUND(1.04953105339334,4)</f>
        <v>1.0495000000000001</v>
      </c>
      <c r="K3" s="38"/>
      <c r="L3" s="39"/>
      <c r="M3" s="37">
        <f>ROUND(1.04960738441608,4)</f>
        <v>1.0496000000000001</v>
      </c>
      <c r="N3" s="38"/>
      <c r="O3" s="39"/>
      <c r="P3" s="37">
        <f>ROUND(1.04726929636432,4)</f>
        <v>1.0472999999999999</v>
      </c>
      <c r="Q3" s="38"/>
      <c r="R3" s="39"/>
      <c r="S3" s="37">
        <f>ROUND(1.05010333606256,4)</f>
        <v>1.0501</v>
      </c>
      <c r="T3" s="39"/>
      <c r="U3" s="31">
        <f>ROUND(1.0532225410055,4)</f>
        <v>1.0531999999999999</v>
      </c>
      <c r="V3" s="32"/>
    </row>
    <row r="4" spans="1:22" ht="30" x14ac:dyDescent="0.25">
      <c r="I4" s="2" t="s">
        <v>10</v>
      </c>
      <c r="J4" s="3">
        <f>ROUND(1.29359759152171,4)</f>
        <v>1.2936000000000001</v>
      </c>
      <c r="K4" s="35">
        <f>ROUND(J4/J3,4)-1</f>
        <v>0.23259999999999992</v>
      </c>
      <c r="L4" s="36"/>
      <c r="M4" s="31">
        <f>ROUND(1.32368411192381,4)</f>
        <v>1.3237000000000001</v>
      </c>
      <c r="N4" s="32"/>
      <c r="O4" s="5">
        <f>ROUND(M4/M3,4)-1</f>
        <v>0.26110000000000011</v>
      </c>
      <c r="P4" s="31">
        <f>ROUND(1.29757323247913,4)</f>
        <v>1.2976000000000001</v>
      </c>
      <c r="Q4" s="3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35">
        <f>ROUND(J5/J3,4)-1</f>
        <v>0.18989999999999996</v>
      </c>
      <c r="L5" s="36"/>
      <c r="M5" s="31">
        <v>1.2504999999999999</v>
      </c>
      <c r="N5" s="32"/>
      <c r="O5" s="5">
        <f>ROUND(M5/M3,4)-1</f>
        <v>0.19140000000000001</v>
      </c>
      <c r="P5" s="31">
        <v>1.2482</v>
      </c>
      <c r="Q5" s="3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35">
        <f>ROUND(J6/J3,4)-1</f>
        <v>0.41199999999999992</v>
      </c>
      <c r="L6" s="36"/>
      <c r="M6" s="31">
        <v>1.5116000000000001</v>
      </c>
      <c r="N6" s="32"/>
      <c r="O6" s="5">
        <f>ROUND(M6/M3,4)-1</f>
        <v>0.44019999999999992</v>
      </c>
      <c r="P6" s="31">
        <v>1.4991000000000001</v>
      </c>
      <c r="Q6" s="3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1" t="s">
        <v>52</v>
      </c>
      <c r="K2" s="42"/>
      <c r="L2" s="32"/>
      <c r="M2" s="31" t="s">
        <v>52</v>
      </c>
      <c r="N2" s="42"/>
      <c r="O2" s="32"/>
      <c r="P2" s="31" t="s">
        <v>52</v>
      </c>
      <c r="Q2" s="42"/>
      <c r="R2" s="32"/>
      <c r="S2" s="31" t="s">
        <v>52</v>
      </c>
      <c r="T2" s="32"/>
      <c r="U2" s="31" t="s">
        <v>52</v>
      </c>
      <c r="V2" s="32"/>
    </row>
    <row r="3" spans="1:22" ht="37.5" x14ac:dyDescent="0.25">
      <c r="I3" s="4" t="s">
        <v>9</v>
      </c>
      <c r="J3" s="40">
        <v>1.3595999999999999</v>
      </c>
      <c r="K3" s="50"/>
      <c r="L3" s="41"/>
      <c r="M3" s="37">
        <v>1.365</v>
      </c>
      <c r="N3" s="38"/>
      <c r="O3" s="39"/>
      <c r="P3" s="47">
        <v>1.3514125075416099</v>
      </c>
      <c r="Q3" s="48"/>
      <c r="R3" s="49"/>
      <c r="S3" s="47">
        <v>1.3651251654597301</v>
      </c>
      <c r="T3" s="49"/>
      <c r="U3" s="31">
        <v>1.3535999999999999</v>
      </c>
      <c r="V3" s="32"/>
    </row>
    <row r="4" spans="1:22" ht="30" x14ac:dyDescent="0.25">
      <c r="I4" s="2" t="s">
        <v>10</v>
      </c>
      <c r="J4" s="3">
        <v>1.4525999999999999</v>
      </c>
      <c r="K4" s="35">
        <f>J4/J3 -1</f>
        <v>6.8402471315092583E-2</v>
      </c>
      <c r="L4" s="36"/>
      <c r="M4" s="31">
        <v>1.4593</v>
      </c>
      <c r="N4" s="32"/>
      <c r="O4" s="5">
        <f>M4/M3 -1</f>
        <v>6.908424908424915E-2</v>
      </c>
      <c r="P4" s="45">
        <v>1.4406216981198601</v>
      </c>
      <c r="Q4" s="46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35">
        <f>ROUND(J5/J3,4) - 1</f>
        <v>4.3199999999999905E-2</v>
      </c>
      <c r="L5" s="36"/>
      <c r="M5" s="31">
        <v>1.4261999999999999</v>
      </c>
      <c r="N5" s="32"/>
      <c r="O5" s="5">
        <f>ROUND(M5/M3,4)-1</f>
        <v>4.4799999999999951E-2</v>
      </c>
      <c r="P5" s="31">
        <v>1.4086000000000001</v>
      </c>
      <c r="Q5" s="3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35">
        <f>ROUND(J6/J3,4)-1</f>
        <v>0.20900000000000007</v>
      </c>
      <c r="L6" s="36"/>
      <c r="M6" s="31">
        <v>1.6247</v>
      </c>
      <c r="N6" s="32"/>
      <c r="O6" s="5">
        <f>ROUND(M6/M3,4)-1</f>
        <v>0.19029999999999991</v>
      </c>
      <c r="P6" s="31">
        <v>1.6135999999999999</v>
      </c>
      <c r="Q6" s="3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Q17" sqref="Q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62.85546875" style="29" bestFit="1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53" style="29" customWidth="1"/>
    <col min="22" max="22" width="21.71093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77</v>
      </c>
      <c r="V2" s="51"/>
    </row>
    <row r="3" spans="1:22" ht="37.5" x14ac:dyDescent="0.25">
      <c r="I3" s="4" t="s">
        <v>9</v>
      </c>
      <c r="J3" s="40">
        <v>1.6888000000000001</v>
      </c>
      <c r="K3" s="50"/>
      <c r="L3" s="41"/>
      <c r="M3" s="37">
        <v>1.6854</v>
      </c>
      <c r="N3" s="38"/>
      <c r="O3" s="39"/>
      <c r="P3" s="37">
        <v>1.6782999999999999</v>
      </c>
      <c r="Q3" s="38"/>
      <c r="R3" s="39"/>
      <c r="S3" s="37">
        <v>1.6816</v>
      </c>
      <c r="T3" s="39"/>
      <c r="U3" s="31">
        <v>1.6888000000000001</v>
      </c>
      <c r="V3" s="32"/>
    </row>
    <row r="4" spans="1:22" ht="30" x14ac:dyDescent="0.25">
      <c r="I4" s="2" t="s">
        <v>10</v>
      </c>
      <c r="J4" s="3">
        <v>1.9000999999999999</v>
      </c>
      <c r="K4" s="35">
        <f>J4/J3 -1</f>
        <v>0.12511842728564648</v>
      </c>
      <c r="L4" s="36"/>
      <c r="M4" s="31">
        <v>1.9051</v>
      </c>
      <c r="N4" s="32"/>
      <c r="O4" s="5">
        <f>M4/M3 -1</f>
        <v>0.1303548119140856</v>
      </c>
      <c r="P4" s="31">
        <v>1.8972</v>
      </c>
      <c r="Q4" s="32"/>
      <c r="R4" s="5">
        <f>ROUND(P4/P3,4) - 1</f>
        <v>0.13040000000000007</v>
      </c>
      <c r="S4" s="3">
        <v>1.9051</v>
      </c>
      <c r="T4" s="5">
        <f>ROUND(S4/S3,4) - 1</f>
        <v>0.13290000000000002</v>
      </c>
      <c r="U4" s="30">
        <v>1.9000999999999999</v>
      </c>
      <c r="V4" s="5">
        <f>U4/U3-1</f>
        <v>0.12511842728564648</v>
      </c>
    </row>
    <row r="5" spans="1:22" x14ac:dyDescent="0.25">
      <c r="I5" s="2" t="s">
        <v>11</v>
      </c>
      <c r="J5" s="3">
        <v>1.7718</v>
      </c>
      <c r="K5" s="35">
        <f>ROUND(J5/J3,4) - 1</f>
        <v>4.9099999999999921E-2</v>
      </c>
      <c r="L5" s="36"/>
      <c r="M5" s="31">
        <v>1.7669999999999999</v>
      </c>
      <c r="N5" s="32"/>
      <c r="O5" s="5">
        <f>ROUND(M5/M3,4)-1</f>
        <v>4.8399999999999999E-2</v>
      </c>
      <c r="P5" s="31">
        <v>1.7597</v>
      </c>
      <c r="Q5" s="32"/>
      <c r="R5" s="5">
        <f>ROUND(P5/P3,4)-1</f>
        <v>4.8499999999999988E-2</v>
      </c>
      <c r="S5" s="3">
        <v>1.7766</v>
      </c>
      <c r="T5" s="5">
        <f>ROUND(S5/S3,4)-1</f>
        <v>5.6499999999999995E-2</v>
      </c>
      <c r="U5" s="30">
        <v>1.8277000000000001</v>
      </c>
      <c r="V5" s="5">
        <f>U5/U3-1</f>
        <v>8.2247749881572796E-2</v>
      </c>
    </row>
    <row r="6" spans="1:22" ht="30" x14ac:dyDescent="0.25">
      <c r="I6" s="2" t="s">
        <v>12</v>
      </c>
      <c r="J6" s="3">
        <v>2.2440000000000002</v>
      </c>
      <c r="K6" s="35">
        <f>ROUND(J6/J3,4)-1</f>
        <v>0.32879999999999998</v>
      </c>
      <c r="L6" s="36"/>
      <c r="M6" s="31">
        <v>2.2833000000000001</v>
      </c>
      <c r="N6" s="32"/>
      <c r="O6" s="5">
        <f>ROUND(M6/M3,4)-1</f>
        <v>0.3548</v>
      </c>
      <c r="P6" s="31">
        <v>2.2574999999999998</v>
      </c>
      <c r="Q6" s="32"/>
      <c r="R6" s="5">
        <f>ROUND(P6/P3,4)-1</f>
        <v>0.34509999999999996</v>
      </c>
      <c r="S6" s="3">
        <v>2.2565</v>
      </c>
      <c r="T6" s="5">
        <f>ROUND(S6/S3,4)-1</f>
        <v>0.34190000000000009</v>
      </c>
      <c r="U6" s="30">
        <v>2.3285</v>
      </c>
      <c r="V6" s="5">
        <f>U6/U3-1</f>
        <v>0.37878967314069145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1.92890053165255</v>
      </c>
      <c r="L12" s="5">
        <f>K12/M3-1</f>
        <v>0.1444764042082296</v>
      </c>
      <c r="M12" s="7">
        <v>1.9215727556470401</v>
      </c>
      <c r="N12" s="5">
        <f>M12/P3-1</f>
        <v>0.14495188920159707</v>
      </c>
      <c r="O12" s="8">
        <v>1.92528102135274</v>
      </c>
      <c r="P12" s="5">
        <f>O12/S3-1</f>
        <v>0.14491021726495013</v>
      </c>
      <c r="Q12" s="8">
        <v>1.9803827537987599</v>
      </c>
      <c r="R12" s="5">
        <f>ROUND(Q12/U3,4)-1</f>
        <v>0.17270000000000008</v>
      </c>
    </row>
    <row r="13" spans="1:22" x14ac:dyDescent="0.25">
      <c r="I13" s="2" t="s">
        <v>20</v>
      </c>
      <c r="J13" s="2" t="s">
        <v>15</v>
      </c>
      <c r="K13" s="7">
        <v>1.9128499999999999</v>
      </c>
      <c r="L13" s="5">
        <f>K13/M3-1</f>
        <v>0.13495312685415928</v>
      </c>
      <c r="M13" s="7">
        <v>1.9147000000000001</v>
      </c>
      <c r="N13" s="5">
        <f>M13/P3-1</f>
        <v>0.14085681940058392</v>
      </c>
      <c r="O13" s="8">
        <v>1.9135500000000001</v>
      </c>
      <c r="P13" s="5">
        <f>O13/S3-1</f>
        <v>0.13793411037107517</v>
      </c>
      <c r="Q13" s="8">
        <v>1.9602999999999999</v>
      </c>
      <c r="R13" s="5">
        <f>Q13/U3-1</f>
        <v>0.16076504026527694</v>
      </c>
    </row>
    <row r="14" spans="1:22" x14ac:dyDescent="0.25">
      <c r="I14" s="2">
        <v>1</v>
      </c>
      <c r="J14" s="13" t="s">
        <v>87</v>
      </c>
      <c r="K14" s="13">
        <v>1.8895</v>
      </c>
      <c r="L14" s="5">
        <f>(ROUND(K14/M3,4)-1)</f>
        <v>0.12109999999999999</v>
      </c>
      <c r="M14" s="2">
        <v>1.8827</v>
      </c>
      <c r="N14" s="5">
        <f>ROUND(M14/P3,4)-1</f>
        <v>0.12179999999999991</v>
      </c>
      <c r="O14" s="30">
        <v>1.8912</v>
      </c>
      <c r="P14" s="5">
        <f>ROUND(O14/S3,4)-1</f>
        <v>0.12460000000000004</v>
      </c>
      <c r="Q14" s="8">
        <v>1.9319999999999999</v>
      </c>
      <c r="R14" s="5">
        <f>ROUND(Q14/U3,4)-1</f>
        <v>0.14399999999999991</v>
      </c>
    </row>
    <row r="15" spans="1:22" x14ac:dyDescent="0.25">
      <c r="I15" s="13">
        <v>2</v>
      </c>
      <c r="J15" s="2" t="s">
        <v>92</v>
      </c>
      <c r="K15" s="13">
        <v>1.8664499999999999</v>
      </c>
      <c r="L15" s="17">
        <f>(ROUND(K15/M3,4)-1)</f>
        <v>0.10739999999999994</v>
      </c>
      <c r="M15" s="13">
        <v>1.8599000000000001</v>
      </c>
      <c r="N15" s="17">
        <f>ROUND(M15/P3,4)-1</f>
        <v>0.10820000000000007</v>
      </c>
      <c r="O15" s="18">
        <v>1.8769</v>
      </c>
      <c r="P15" s="17">
        <f>ROUND(O15/S3,4)-1</f>
        <v>0.11610000000000009</v>
      </c>
      <c r="Q15" s="18"/>
      <c r="R15" s="17">
        <f>ROUND(Q15/U3,4)-1</f>
        <v>-1</v>
      </c>
    </row>
    <row r="16" spans="1:22" x14ac:dyDescent="0.25">
      <c r="I16" s="13">
        <v>3</v>
      </c>
      <c r="J16" s="2" t="s">
        <v>89</v>
      </c>
      <c r="K16" s="13"/>
      <c r="L16" s="17">
        <f>(ROUND(K16/M3,4)-1)</f>
        <v>-1</v>
      </c>
      <c r="M16" s="13"/>
      <c r="N16" s="17">
        <f>ROUND(M16/P3,4)-1</f>
        <v>-1</v>
      </c>
      <c r="O16" s="18"/>
      <c r="P16" s="17">
        <f>ROUND(O16/S3,4)-1</f>
        <v>-1</v>
      </c>
      <c r="Q16" s="18"/>
      <c r="R16" s="17">
        <f>ROUND(Q16/U3,4)-1</f>
        <v>-1</v>
      </c>
    </row>
    <row r="17" spans="9:18" x14ac:dyDescent="0.25">
      <c r="I17" s="2">
        <v>4</v>
      </c>
      <c r="J17" s="2" t="s">
        <v>94</v>
      </c>
      <c r="K17" s="2"/>
      <c r="L17" s="5">
        <f>(ROUND(K17/M3,4)-1)</f>
        <v>-1</v>
      </c>
      <c r="M17" s="2"/>
      <c r="N17" s="5">
        <f>ROUND(M17/P3,4)-1</f>
        <v>-1</v>
      </c>
      <c r="O17" s="3"/>
      <c r="P17" s="5">
        <f>ROUND(O17/S3,4)-1</f>
        <v>-1</v>
      </c>
      <c r="Q17" s="3"/>
      <c r="R17" s="5">
        <f>ROUND(Q17/U3,4)-1</f>
        <v>-1</v>
      </c>
    </row>
    <row r="18" spans="9:18" x14ac:dyDescent="0.25">
      <c r="I18" s="2">
        <v>5</v>
      </c>
      <c r="J18" s="2" t="s">
        <v>93</v>
      </c>
      <c r="K18" s="9"/>
      <c r="L18" s="10">
        <f>(ROUND(K18/M3,4)-1)</f>
        <v>-1</v>
      </c>
      <c r="M18" s="9"/>
      <c r="N18" s="10">
        <f>ROUND(M18/P3,4)-1</f>
        <v>-1</v>
      </c>
      <c r="O18" s="11"/>
      <c r="P18" s="10">
        <f>ROUND(O18/S3,4)-1</f>
        <v>-1</v>
      </c>
      <c r="Q18" s="11"/>
      <c r="R18" s="10">
        <f>ROUND(Q18/U3,4)-1</f>
        <v>-1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abSelected="1" zoomScale="70" zoomScaleNormal="70" workbookViewId="0">
      <selection activeCell="J23" sqref="J23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51" t="s">
        <v>7</v>
      </c>
      <c r="V1" s="51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59</v>
      </c>
      <c r="V2" s="51"/>
      <c r="W2" s="29"/>
    </row>
    <row r="3" spans="1:23" ht="18.75" x14ac:dyDescent="0.25">
      <c r="I3" s="4" t="s">
        <v>9</v>
      </c>
      <c r="J3" s="40">
        <v>1.6888000000000001</v>
      </c>
      <c r="K3" s="50"/>
      <c r="L3" s="41"/>
      <c r="M3" s="37">
        <v>1.6854</v>
      </c>
      <c r="N3" s="38"/>
      <c r="O3" s="39"/>
      <c r="P3" s="37">
        <v>1.6782999999999999</v>
      </c>
      <c r="Q3" s="38"/>
      <c r="R3" s="39"/>
      <c r="S3" s="37">
        <v>1.6816</v>
      </c>
      <c r="T3" s="39"/>
      <c r="U3" s="31">
        <v>1.6711</v>
      </c>
      <c r="V3" s="32"/>
      <c r="W3" s="29"/>
    </row>
    <row r="4" spans="1:23" ht="30" x14ac:dyDescent="0.25">
      <c r="I4" s="2" t="s">
        <v>10</v>
      </c>
      <c r="J4" s="3">
        <v>1.9000999999999999</v>
      </c>
      <c r="K4" s="35">
        <f>J4/J3 -1</f>
        <v>0.12511842728564648</v>
      </c>
      <c r="L4" s="36"/>
      <c r="M4" s="31">
        <v>1.9051</v>
      </c>
      <c r="N4" s="32"/>
      <c r="O4" s="5">
        <f>M4/M3 -1</f>
        <v>0.1303548119140856</v>
      </c>
      <c r="P4" s="31">
        <v>1.8972</v>
      </c>
      <c r="Q4" s="32"/>
      <c r="R4" s="5">
        <f>ROUND(P4/P3,4) - 1</f>
        <v>0.13040000000000007</v>
      </c>
      <c r="S4" s="3">
        <v>1.9051</v>
      </c>
      <c r="T4" s="5">
        <f>ROUND(S4/S3,4) - 1</f>
        <v>0.13290000000000002</v>
      </c>
      <c r="U4" s="3">
        <v>1.9046000000000001</v>
      </c>
      <c r="V4" s="5">
        <f>U4/U3-1</f>
        <v>0.13972832266171986</v>
      </c>
    </row>
    <row r="5" spans="1:23" x14ac:dyDescent="0.25">
      <c r="I5" s="2" t="s">
        <v>11</v>
      </c>
      <c r="J5" s="3">
        <v>1.7718</v>
      </c>
      <c r="K5" s="35">
        <f>ROUND(J5/J3,4) - 1</f>
        <v>4.9099999999999921E-2</v>
      </c>
      <c r="L5" s="36"/>
      <c r="M5" s="31">
        <v>1.7669999999999999</v>
      </c>
      <c r="N5" s="32"/>
      <c r="O5" s="5">
        <f>ROUND(M5/M3,4)-1</f>
        <v>4.8399999999999999E-2</v>
      </c>
      <c r="P5" s="31">
        <v>1.7597</v>
      </c>
      <c r="Q5" s="32"/>
      <c r="R5" s="5">
        <f>ROUND(P5/P3,4)-1</f>
        <v>4.8499999999999988E-2</v>
      </c>
      <c r="S5" s="3">
        <v>1.7766</v>
      </c>
      <c r="T5" s="5">
        <f>ROUND(S5/S3,4)-1</f>
        <v>5.6499999999999995E-2</v>
      </c>
      <c r="U5" s="3">
        <v>1.7625</v>
      </c>
      <c r="V5" s="5">
        <f>U5/U3-1</f>
        <v>5.4694512596493272E-2</v>
      </c>
    </row>
    <row r="6" spans="1:23" ht="30" x14ac:dyDescent="0.25">
      <c r="I6" s="2" t="s">
        <v>12</v>
      </c>
      <c r="J6" s="3">
        <v>2.2440000000000002</v>
      </c>
      <c r="K6" s="35">
        <f>ROUND(J6/J3,4)-1</f>
        <v>0.32879999999999998</v>
      </c>
      <c r="L6" s="36"/>
      <c r="M6" s="31">
        <v>2.2833000000000001</v>
      </c>
      <c r="N6" s="32"/>
      <c r="O6" s="5">
        <f>ROUND(M6/M3,4)-1</f>
        <v>0.3548</v>
      </c>
      <c r="P6" s="31">
        <v>2.2574999999999998</v>
      </c>
      <c r="Q6" s="32"/>
      <c r="R6" s="5">
        <f>ROUND(P6/P3,4)-1</f>
        <v>0.34509999999999996</v>
      </c>
      <c r="S6" s="3">
        <v>2.2565</v>
      </c>
      <c r="T6" s="5">
        <f>ROUND(S6/S3,4)-1</f>
        <v>0.34190000000000009</v>
      </c>
      <c r="U6" s="3">
        <v>2.2501000000000002</v>
      </c>
      <c r="V6" s="5">
        <f>U6/U3-1</f>
        <v>0.34647836754233752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7">
        <v>1.92890053165255</v>
      </c>
      <c r="L12" s="5">
        <f>K12/M3-1</f>
        <v>0.1444764042082296</v>
      </c>
      <c r="M12" s="7">
        <v>1.9215727556470401</v>
      </c>
      <c r="N12" s="5">
        <f>M12/P3-1</f>
        <v>0.14495188920159707</v>
      </c>
      <c r="O12" s="8">
        <v>1.92528102135274</v>
      </c>
      <c r="P12" s="5">
        <f>O12/S3-1</f>
        <v>0.14491021726495013</v>
      </c>
      <c r="Q12" s="8">
        <v>1.9203021899242001</v>
      </c>
      <c r="R12" s="5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7">
        <v>1.9128499999999999</v>
      </c>
      <c r="L13" s="5">
        <f>K13/M3-1</f>
        <v>0.13495312685415928</v>
      </c>
      <c r="M13" s="7">
        <v>1.9147000000000001</v>
      </c>
      <c r="N13" s="5">
        <f>M13/P3-1</f>
        <v>0.14085681940058392</v>
      </c>
      <c r="O13" s="8">
        <v>1.9135500000000001</v>
      </c>
      <c r="P13" s="5">
        <f>O13/S3-1</f>
        <v>0.13793411037107517</v>
      </c>
      <c r="Q13" s="8">
        <v>1.9066000000000001</v>
      </c>
      <c r="R13" s="5">
        <f>Q13/U3-1</f>
        <v>0.14092513912991445</v>
      </c>
    </row>
    <row r="14" spans="1:23" x14ac:dyDescent="0.25">
      <c r="I14" s="2">
        <v>1</v>
      </c>
      <c r="J14" s="13" t="s">
        <v>85</v>
      </c>
      <c r="K14" s="13">
        <v>1.8964000000000001</v>
      </c>
      <c r="L14" s="5">
        <f>(ROUND(K14/M3,4)-1)</f>
        <v>0.12519999999999998</v>
      </c>
      <c r="M14" s="2">
        <v>1.8908</v>
      </c>
      <c r="N14" s="5">
        <f>ROUND(M14/P3,4)-1</f>
        <v>0.12660000000000005</v>
      </c>
      <c r="O14" s="30">
        <v>1.885</v>
      </c>
      <c r="P14" s="5">
        <f>ROUND(O14/S3,4)-1</f>
        <v>0.121</v>
      </c>
      <c r="Q14" s="8">
        <v>1.8634999999999999</v>
      </c>
      <c r="R14" s="5">
        <f>ROUND(Q14/U3,4)-1</f>
        <v>0.11509999999999998</v>
      </c>
    </row>
    <row r="15" spans="1:23" x14ac:dyDescent="0.25">
      <c r="I15" s="13">
        <v>2</v>
      </c>
      <c r="J15" s="13" t="s">
        <v>86</v>
      </c>
      <c r="K15" s="13">
        <v>1.877</v>
      </c>
      <c r="L15" s="17">
        <f>(ROUND(K15/M3,4)-1)</f>
        <v>0.11369999999999991</v>
      </c>
      <c r="M15" s="13">
        <v>1.8779999999999999</v>
      </c>
      <c r="N15" s="17">
        <f>ROUND(M15/P3,4)-1</f>
        <v>0.11899999999999999</v>
      </c>
      <c r="O15" s="18">
        <v>1.8740000000000001</v>
      </c>
      <c r="P15" s="17">
        <f>ROUND(O15/S3,4)-1</f>
        <v>0.11440000000000006</v>
      </c>
      <c r="Q15" s="18">
        <v>1.847</v>
      </c>
      <c r="R15" s="17">
        <f>ROUND(Q15/U3,4)-1</f>
        <v>0.10529999999999995</v>
      </c>
    </row>
    <row r="16" spans="1:23" x14ac:dyDescent="0.25">
      <c r="I16" s="13">
        <v>3</v>
      </c>
      <c r="J16" s="13" t="s">
        <v>88</v>
      </c>
      <c r="K16" s="13">
        <v>1.8611</v>
      </c>
      <c r="L16" s="17">
        <f>(ROUND(K16/M3,4)-1)</f>
        <v>0.10420000000000007</v>
      </c>
      <c r="M16" s="13">
        <v>1.8584000000000001</v>
      </c>
      <c r="N16" s="17">
        <f>ROUND(M16/P3,4)-1</f>
        <v>0.10729999999999995</v>
      </c>
      <c r="O16" s="18">
        <v>1.8465</v>
      </c>
      <c r="P16" s="17">
        <f>ROUND(O16/S3,4)-1</f>
        <v>9.8100000000000076E-2</v>
      </c>
      <c r="Q16" s="18">
        <v>1.7881</v>
      </c>
      <c r="R16" s="17">
        <f>ROUND(Q16/U3,4)-1</f>
        <v>7.0000000000000062E-2</v>
      </c>
    </row>
    <row r="17" spans="9:18" x14ac:dyDescent="0.25">
      <c r="I17" s="2">
        <v>4</v>
      </c>
      <c r="J17" s="2" t="s">
        <v>90</v>
      </c>
      <c r="K17" s="2">
        <v>1.8291999999999999</v>
      </c>
      <c r="L17" s="22">
        <f>(ROUND(K17/M3,4)-1)</f>
        <v>8.5299999999999931E-2</v>
      </c>
      <c r="M17" s="2">
        <v>1.8262</v>
      </c>
      <c r="N17" s="22">
        <f>ROUND(M17/P3,4)-1</f>
        <v>8.8100000000000067E-2</v>
      </c>
      <c r="O17" s="30">
        <v>1.8379000000000001</v>
      </c>
      <c r="P17" s="22">
        <f>ROUND(O17/S3,4)-1</f>
        <v>9.2899999999999983E-2</v>
      </c>
      <c r="Q17" s="30">
        <v>1.7555000000000001</v>
      </c>
      <c r="R17" s="22">
        <f>ROUND(Q17/U3,4)-1</f>
        <v>5.0499999999999989E-2</v>
      </c>
    </row>
    <row r="18" spans="9:18" x14ac:dyDescent="0.25">
      <c r="I18" s="2">
        <v>5</v>
      </c>
      <c r="J18" s="2" t="s">
        <v>91</v>
      </c>
      <c r="K18" s="9">
        <v>1.8073999999999999</v>
      </c>
      <c r="L18" s="23">
        <f>(ROUND(K18/M3,4)-1)</f>
        <v>7.240000000000002E-2</v>
      </c>
      <c r="M18" s="9">
        <v>1.7916000000000001</v>
      </c>
      <c r="N18" s="23">
        <f>ROUND(M18/P3,4)-1</f>
        <v>6.7499999999999893E-2</v>
      </c>
      <c r="O18" s="11">
        <v>1.8136000000000001</v>
      </c>
      <c r="P18" s="23">
        <f>ROUND(O18/S3,4)-1</f>
        <v>7.8500000000000014E-2</v>
      </c>
      <c r="Q18" s="11">
        <v>1.7228000000000001</v>
      </c>
      <c r="R18" s="23">
        <f>ROUND(Q18/U3,4)-1</f>
        <v>3.0899999999999928E-2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2021-12-08T07:07:28Z</dcterms:modified>
</cp:coreProperties>
</file>