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7A9CD57E-0761-4AEC-A745-962C1DFD0488}" xr6:coauthVersionLast="36" xr6:coauthVersionMax="47" xr10:uidLastSave="{00000000-0000-0000-0000-000000000000}"/>
  <bookViews>
    <workbookView xWindow="-120" yWindow="-120" windowWidth="38640" windowHeight="15840" firstSheet="4" activeTab="4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<sst xmlns="http://schemas.openxmlformats.org/spreadsheetml/2006/main" count="523" uniqueCount="110">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</sst>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  <xf numFmtId="167" fontId="3" fillId="2" borderId="1" xfId="1" applyNumberFormat="1" applyFont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2.6413707565804634E-2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>
        <v>42</v>
      </c>
      <c r="B2">
        <v>132</v>
      </c>
      <c r="C2" s="1" t="s">
        <v>34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v>1.4016999999999999</v>
      </c>
      <c r="K3" s="43"/>
      <c r="L3" s="44"/>
      <c r="M3" s="42">
        <v>1.4092</v>
      </c>
      <c r="N3" s="43"/>
      <c r="O3" s="44"/>
      <c r="P3" s="42">
        <v>1.4108000000000001</v>
      </c>
      <c r="Q3" s="43"/>
      <c r="R3" s="44"/>
      <c r="S3" s="45">
        <v>1.4048</v>
      </c>
      <c r="T3" s="46"/>
      <c r="U3" s="5">
        <v>1.4016999999999999</v>
      </c>
    </row>
    <row r="4" spans="1:21" ht="30" x14ac:dyDescent="0.2">
      <c r="I4" s="2" t="s">
        <v>10</v>
      </c>
      <c r="J4" s="3">
        <v>6.8305999999999996</v>
      </c>
      <c r="K4" s="40">
        <f>ROUND(J4/J3,4)-1</f>
        <v>3.8731</v>
      </c>
      <c r="L4" s="41"/>
      <c r="M4" s="38">
        <v>7.6843000000000004</v>
      </c>
      <c r="N4" s="39"/>
      <c r="O4" s="6">
        <f>ROUND(M4/M3,4)-1</f>
        <v>4.4530000000000003</v>
      </c>
      <c r="P4" s="38">
        <v>7.6825999999999999</v>
      </c>
      <c r="Q4" s="39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ht="15" x14ac:dyDescent="0.2">
      <c r="I5" s="2" t="s">
        <v>11</v>
      </c>
      <c r="J5" s="3">
        <v>2.1465000000000001</v>
      </c>
      <c r="K5" s="40">
        <f>ROUND(J5/J3,4)-1</f>
        <v>0.53140000000000009</v>
      </c>
      <c r="L5" s="41"/>
      <c r="M5" s="38">
        <v>2.1532</v>
      </c>
      <c r="N5" s="39"/>
      <c r="O5" s="6">
        <f>ROUND(M5/M3,4)-1</f>
        <v>0.52800000000000002</v>
      </c>
      <c r="P5" s="38">
        <v>2.1534</v>
      </c>
      <c r="Q5" s="39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">
      <c r="I6" s="2" t="s">
        <v>12</v>
      </c>
      <c r="J6" s="3">
        <v>2.29</v>
      </c>
      <c r="K6" s="40">
        <f>ROUND(J6/J3,4)-1</f>
        <v>0.63369999999999993</v>
      </c>
      <c r="L6" s="41"/>
      <c r="M6" s="38">
        <v>2.2345000000000002</v>
      </c>
      <c r="N6" s="39"/>
      <c r="O6" s="6">
        <f>ROUND(M6/M3,4)-1</f>
        <v>0.58570000000000011</v>
      </c>
      <c r="P6" s="38">
        <v>2.23</v>
      </c>
      <c r="Q6" s="39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ht="15" x14ac:dyDescent="0.2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ht="15" x14ac:dyDescent="0.2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ht="15" x14ac:dyDescent="0.2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ht="15" x14ac:dyDescent="0.2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ht="15" x14ac:dyDescent="0.2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F1" zoomScaleNormal="100" workbookViewId="0">
      <selection activeCell="L12" sqref="L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65</v>
      </c>
      <c r="K2" s="47"/>
      <c r="L2" s="39"/>
      <c r="M2" s="38" t="s">
        <v>65</v>
      </c>
      <c r="N2" s="47"/>
      <c r="O2" s="39"/>
      <c r="P2" s="38" t="s">
        <v>65</v>
      </c>
      <c r="Q2" s="47"/>
      <c r="R2" s="39"/>
      <c r="S2" s="38" t="s">
        <v>65</v>
      </c>
      <c r="T2" s="39"/>
      <c r="U2" s="38" t="s">
        <v>66</v>
      </c>
      <c r="V2" s="47"/>
      <c r="W2" s="39"/>
    </row>
    <row r="3" spans="1:23" ht="36" x14ac:dyDescent="0.2">
      <c r="I3" s="4" t="s">
        <v>9</v>
      </c>
      <c r="J3" s="45">
        <v>2.6265999999999998</v>
      </c>
      <c r="K3" s="56"/>
      <c r="L3" s="46"/>
      <c r="M3" s="42">
        <v>2.63</v>
      </c>
      <c r="N3" s="43"/>
      <c r="O3" s="44"/>
      <c r="P3" s="42">
        <v>2.6288999999999998</v>
      </c>
      <c r="Q3" s="43"/>
      <c r="R3" s="44"/>
      <c r="S3" s="42">
        <v>2.6355</v>
      </c>
      <c r="T3" s="44"/>
    </row>
    <row r="4" spans="1:23" ht="30" x14ac:dyDescent="0.2">
      <c r="I4" s="2" t="s">
        <v>10</v>
      </c>
      <c r="J4" s="3">
        <v>2.7450000000000001</v>
      </c>
      <c r="K4" s="40">
        <f>J4/J3 -1</f>
        <v>4.507728622553886E-2</v>
      </c>
      <c r="L4" s="41"/>
      <c r="M4" s="38">
        <v>2.7387000000000001</v>
      </c>
      <c r="N4" s="39"/>
      <c r="O4" s="6">
        <f>M4/M3 -1</f>
        <v>4.1330798479087605E-2</v>
      </c>
      <c r="P4" s="38">
        <v>2.7199</v>
      </c>
      <c r="Q4" s="39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ht="15" x14ac:dyDescent="0.2">
      <c r="I5" s="2" t="s">
        <v>11</v>
      </c>
      <c r="J5" s="3">
        <v>2.6985000000000001</v>
      </c>
      <c r="K5" s="40">
        <f>ROUND(J5/J3,4) - 1</f>
        <v>2.7400000000000091E-2</v>
      </c>
      <c r="L5" s="41"/>
      <c r="M5" s="38">
        <v>2.7019000000000002</v>
      </c>
      <c r="N5" s="39"/>
      <c r="O5" s="6">
        <f>ROUND(M5/M3,4)-1</f>
        <v>2.7300000000000102E-2</v>
      </c>
      <c r="P5" s="38">
        <v>2.7</v>
      </c>
      <c r="Q5" s="39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">
      <c r="I6" s="2" t="s">
        <v>12</v>
      </c>
      <c r="J6" s="3">
        <v>3.1152000000000002</v>
      </c>
      <c r="K6" s="40">
        <f>ROUND(J6/J3,4)-1</f>
        <v>0.18599999999999994</v>
      </c>
      <c r="L6" s="41"/>
      <c r="M6" s="38">
        <v>3.0914999999999999</v>
      </c>
      <c r="N6" s="39"/>
      <c r="O6" s="6">
        <f>ROUND(M6/M3,4)-1</f>
        <v>0.17549999999999999</v>
      </c>
      <c r="P6" s="38">
        <v>3.1057000000000001</v>
      </c>
      <c r="Q6" s="39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55"/>
      <c r="R11" s="55"/>
    </row>
    <row r="12" spans="1:23" ht="30" x14ac:dyDescent="0.2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ht="15" x14ac:dyDescent="0.2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ht="15" x14ac:dyDescent="0.2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ht="15" x14ac:dyDescent="0.2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ht="15" x14ac:dyDescent="0.2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ht="15" x14ac:dyDescent="0.2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I1" zoomScale="70" zoomScaleNormal="70" workbookViewId="0">
      <selection activeCell="J18" sqref="J18:R18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62.875" style="21" bestFit="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0.375" style="21" customWidth="1"/>
    <col min="18" max="18" width="20.375" style="21" customWidth="1"/>
    <col min="19" max="19" width="16.75" style="21" customWidth="1"/>
    <col min="20" max="20" width="30.875" style="21" customWidth="1"/>
    <col min="21" max="21" width="54.875" style="21" bestFit="1" customWidth="1"/>
    <col min="22" max="16384" width="8.875" style="21"/>
  </cols>
  <sheetData>
    <row r="1" spans="1:21" ht="15" x14ac:dyDescent="0.2">
      <c r="A1" s="21" t="s">
        <v>0</v>
      </c>
      <c r="B1" s="2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 s="21">
        <v>17</v>
      </c>
      <c r="B2" s="21">
        <v>62</v>
      </c>
      <c r="C2" s="1" t="s">
        <v>3</v>
      </c>
      <c r="I2" s="3" t="s">
        <v>8</v>
      </c>
      <c r="J2" s="38" t="s">
        <v>86</v>
      </c>
      <c r="K2" s="47"/>
      <c r="L2" s="39"/>
      <c r="M2" s="38" t="s">
        <v>86</v>
      </c>
      <c r="N2" s="47"/>
      <c r="O2" s="39"/>
      <c r="P2" s="38" t="s">
        <v>86</v>
      </c>
      <c r="Q2" s="47"/>
      <c r="R2" s="39"/>
      <c r="S2" s="38" t="s">
        <v>86</v>
      </c>
      <c r="T2" s="39"/>
      <c r="U2" s="25" t="s">
        <v>86</v>
      </c>
    </row>
    <row r="3" spans="1:21" ht="36" x14ac:dyDescent="0.2">
      <c r="I3" s="4" t="s">
        <v>9</v>
      </c>
      <c r="J3" s="45">
        <v>1.3595999999999999</v>
      </c>
      <c r="K3" s="56"/>
      <c r="L3" s="46"/>
      <c r="M3" s="42">
        <v>1.365</v>
      </c>
      <c r="N3" s="43"/>
      <c r="O3" s="44"/>
      <c r="P3" s="52">
        <v>1.3514125075416099</v>
      </c>
      <c r="Q3" s="53"/>
      <c r="R3" s="54"/>
      <c r="S3" s="52">
        <v>1.3651251654597301</v>
      </c>
      <c r="T3" s="54"/>
      <c r="U3" s="3">
        <v>1.3535999999999999</v>
      </c>
    </row>
    <row r="4" spans="1:21" ht="30" x14ac:dyDescent="0.2">
      <c r="I4" s="2" t="s">
        <v>10</v>
      </c>
      <c r="J4" s="3">
        <v>1.4525999999999999</v>
      </c>
      <c r="K4" s="40">
        <f>J4/J3 -1</f>
        <v>6.8402471315092583E-2</v>
      </c>
      <c r="L4" s="41"/>
      <c r="M4" s="38">
        <v>1.4593</v>
      </c>
      <c r="N4" s="39"/>
      <c r="O4" s="6">
        <f>M4/M3 -1</f>
        <v>6.908424908424915E-2</v>
      </c>
      <c r="P4" s="50">
        <v>1.4406216981198601</v>
      </c>
      <c r="Q4" s="51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ht="15" x14ac:dyDescent="0.2">
      <c r="I5" s="2" t="s">
        <v>11</v>
      </c>
      <c r="J5" s="3">
        <v>1.4184000000000001</v>
      </c>
      <c r="K5" s="40">
        <f>ROUND(J5/J3,4) - 1</f>
        <v>4.3199999999999905E-2</v>
      </c>
      <c r="L5" s="41"/>
      <c r="M5" s="38">
        <v>1.4261999999999999</v>
      </c>
      <c r="N5" s="39"/>
      <c r="O5" s="6">
        <f>ROUND(M5/M3,4)-1</f>
        <v>4.4799999999999951E-2</v>
      </c>
      <c r="P5" s="38">
        <v>1.4086000000000001</v>
      </c>
      <c r="Q5" s="39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">
      <c r="I6" s="2" t="s">
        <v>12</v>
      </c>
      <c r="J6" s="3">
        <v>1.6436999999999999</v>
      </c>
      <c r="K6" s="40">
        <f>ROUND(J6/J3,4)-1</f>
        <v>0.20900000000000007</v>
      </c>
      <c r="L6" s="41"/>
      <c r="M6" s="38">
        <v>1.6247</v>
      </c>
      <c r="N6" s="39"/>
      <c r="O6" s="6">
        <f>ROUND(M6/M3,4)-1</f>
        <v>0.19029999999999991</v>
      </c>
      <c r="P6" s="38">
        <v>1.6135999999999999</v>
      </c>
      <c r="Q6" s="39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ht="15" x14ac:dyDescent="0.2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ht="15" x14ac:dyDescent="0.2">
      <c r="I14" s="2">
        <v>1</v>
      </c>
      <c r="J14" s="16" t="s">
        <v>89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ht="15" x14ac:dyDescent="0.2">
      <c r="I15" s="16">
        <v>2</v>
      </c>
      <c r="J15" s="16" t="s">
        <v>90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ht="15" x14ac:dyDescent="0.2">
      <c r="I16" s="16">
        <v>3</v>
      </c>
      <c r="J16" s="16" t="s">
        <v>91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ht="15" x14ac:dyDescent="0.2">
      <c r="I17" s="2">
        <v>4</v>
      </c>
      <c r="J17" s="2" t="s">
        <v>88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ht="15" x14ac:dyDescent="0.2">
      <c r="I18" s="2">
        <v>5</v>
      </c>
      <c r="J18" s="12" t="s">
        <v>87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B1" zoomScale="55" zoomScaleNormal="55" workbookViewId="0">
      <selection activeCell="J2" sqref="J2:L2"/>
    </sheetView>
  </sheetViews>
  <sheetFormatPr defaultColWidth="8.875" defaultRowHeight="14.25" x14ac:dyDescent="0.2"/>
  <cols>
    <col min="1" max="1" width="16.875" style="20" bestFit="1" customWidth="1"/>
    <col min="2" max="2" width="15.25" style="20" bestFit="1" customWidth="1"/>
    <col min="3" max="3" width="14.375" style="20" bestFit="1" customWidth="1"/>
    <col min="4" max="8" width="8.875" style="20"/>
    <col min="9" max="9" width="35.375" style="20" bestFit="1" customWidth="1"/>
    <col min="10" max="10" width="62.875" style="20" bestFit="1" customWidth="1"/>
    <col min="11" max="11" width="36" style="20" bestFit="1" customWidth="1"/>
    <col min="12" max="14" width="36" style="20" customWidth="1"/>
    <col min="15" max="15" width="31.375" style="20" bestFit="1" customWidth="1"/>
    <col min="16" max="16" width="30.375" style="20" customWidth="1"/>
    <col min="17" max="17" width="10.375" style="20" customWidth="1"/>
    <col min="18" max="18" width="20.375" style="20" customWidth="1"/>
    <col min="19" max="19" width="16.75" style="20" customWidth="1"/>
    <col min="20" max="20" width="28.875" style="20" customWidth="1"/>
    <col min="21" max="21" width="35.75" style="20" bestFit="1" customWidth="1"/>
    <col min="22" max="16384" width="8.875" style="20"/>
  </cols>
  <sheetData>
    <row r="1" spans="1:23" ht="15" x14ac:dyDescent="0.2">
      <c r="A1" s="20" t="s">
        <v>0</v>
      </c>
      <c r="B1" s="20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 s="20">
        <v>17</v>
      </c>
      <c r="B2" s="20">
        <v>62</v>
      </c>
      <c r="C2" s="1" t="s">
        <v>3</v>
      </c>
      <c r="I2" s="3" t="s">
        <v>8</v>
      </c>
      <c r="J2" s="38" t="s">
        <v>93</v>
      </c>
      <c r="K2" s="47"/>
      <c r="L2" s="39"/>
      <c r="M2" s="38" t="s">
        <v>93</v>
      </c>
      <c r="N2" s="47"/>
      <c r="O2" s="39"/>
      <c r="P2" s="38" t="s">
        <v>93</v>
      </c>
      <c r="Q2" s="47"/>
      <c r="R2" s="39"/>
      <c r="S2" s="38" t="s">
        <v>93</v>
      </c>
      <c r="T2" s="39"/>
      <c r="U2" s="38" t="s">
        <v>93</v>
      </c>
      <c r="V2" s="47"/>
      <c r="W2" s="39"/>
    </row>
    <row r="3" spans="1:23" ht="36" x14ac:dyDescent="0.2">
      <c r="I3" s="4" t="s">
        <v>9</v>
      </c>
      <c r="J3" s="45">
        <v>1.6888000000000001</v>
      </c>
      <c r="K3" s="56"/>
      <c r="L3" s="46"/>
      <c r="M3" s="42">
        <v>1.6854</v>
      </c>
      <c r="N3" s="43"/>
      <c r="O3" s="44"/>
      <c r="P3" s="42">
        <v>1.6782999999999999</v>
      </c>
      <c r="Q3" s="43"/>
      <c r="R3" s="44"/>
      <c r="S3" s="42">
        <v>1.6816</v>
      </c>
      <c r="T3" s="44"/>
      <c r="U3" s="5">
        <v>1.6711</v>
      </c>
    </row>
    <row r="4" spans="1:23" ht="30" x14ac:dyDescent="0.2">
      <c r="I4" s="2" t="s">
        <v>10</v>
      </c>
      <c r="J4" s="3">
        <v>1.9000999999999999</v>
      </c>
      <c r="K4" s="40">
        <f>J4/J3 -1</f>
        <v>0.12511842728564648</v>
      </c>
      <c r="L4" s="41"/>
      <c r="M4" s="38">
        <v>1.9051</v>
      </c>
      <c r="N4" s="39"/>
      <c r="O4" s="6">
        <f>M4/M3 -1</f>
        <v>0.1303548119140856</v>
      </c>
      <c r="P4" s="38">
        <v>1.8972</v>
      </c>
      <c r="Q4" s="39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ht="15" x14ac:dyDescent="0.2">
      <c r="I5" s="2" t="s">
        <v>11</v>
      </c>
      <c r="J5" s="3">
        <v>1.7718</v>
      </c>
      <c r="K5" s="40">
        <f>ROUND(J5/J3,4) - 1</f>
        <v>4.9099999999999921E-2</v>
      </c>
      <c r="L5" s="41"/>
      <c r="M5" s="38">
        <v>1.7669999999999999</v>
      </c>
      <c r="N5" s="39"/>
      <c r="O5" s="6">
        <f>ROUND(M5/M3,4)-1</f>
        <v>4.8399999999999999E-2</v>
      </c>
      <c r="P5" s="38">
        <v>1.7597</v>
      </c>
      <c r="Q5" s="39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">
      <c r="I6" s="2" t="s">
        <v>12</v>
      </c>
      <c r="J6" s="3">
        <v>2.2440000000000002</v>
      </c>
      <c r="K6" s="40">
        <f>ROUND(J6/J3,4)-1</f>
        <v>0.32879999999999998</v>
      </c>
      <c r="L6" s="41"/>
      <c r="M6" s="38">
        <v>2.2833000000000001</v>
      </c>
      <c r="N6" s="39"/>
      <c r="O6" s="6">
        <f>ROUND(M6/M3,4)-1</f>
        <v>0.3548</v>
      </c>
      <c r="P6" s="38">
        <v>2.2574999999999998</v>
      </c>
      <c r="Q6" s="39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3" ht="30" x14ac:dyDescent="0.2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ht="15" x14ac:dyDescent="0.2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ht="15" x14ac:dyDescent="0.2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ht="15" x14ac:dyDescent="0.2">
      <c r="I15" s="16">
        <v>2</v>
      </c>
      <c r="J15" s="16" t="s">
        <v>84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ht="15" x14ac:dyDescent="0.2">
      <c r="I16" s="16">
        <v>3</v>
      </c>
      <c r="J16" s="16" t="s">
        <v>85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ht="15" x14ac:dyDescent="0.2">
      <c r="I17" s="2">
        <v>4</v>
      </c>
      <c r="J17" s="2" t="s">
        <v>83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ht="15" x14ac:dyDescent="0.2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50</v>
      </c>
      <c r="K2" s="47"/>
      <c r="L2" s="39"/>
      <c r="M2" s="38" t="s">
        <v>50</v>
      </c>
      <c r="N2" s="47"/>
      <c r="O2" s="39"/>
      <c r="P2" s="38" t="s">
        <v>50</v>
      </c>
      <c r="Q2" s="47"/>
      <c r="R2" s="39"/>
      <c r="S2" s="38" t="s">
        <v>50</v>
      </c>
      <c r="T2" s="39"/>
      <c r="U2" s="38" t="s">
        <v>50</v>
      </c>
      <c r="V2" s="47"/>
      <c r="W2" s="39"/>
    </row>
    <row r="3" spans="1:23" ht="36" x14ac:dyDescent="0.2">
      <c r="I3" s="4" t="s">
        <v>9</v>
      </c>
      <c r="J3" s="45">
        <v>2.8029999999999999</v>
      </c>
      <c r="K3" s="56"/>
      <c r="L3" s="46"/>
      <c r="M3" s="42">
        <v>2.7955000000000001</v>
      </c>
      <c r="N3" s="43"/>
      <c r="O3" s="44"/>
      <c r="P3" s="42">
        <v>2.7581000000000002</v>
      </c>
      <c r="Q3" s="43"/>
      <c r="R3" s="44"/>
      <c r="S3" s="42">
        <v>2.7648000000000001</v>
      </c>
      <c r="T3" s="44"/>
      <c r="U3" s="5">
        <v>2.7808999999999999</v>
      </c>
    </row>
    <row r="4" spans="1:23" ht="30" x14ac:dyDescent="0.2">
      <c r="I4" s="2" t="s">
        <v>10</v>
      </c>
      <c r="J4" s="3">
        <v>2.8767</v>
      </c>
      <c r="K4" s="40">
        <f>J4/J3 -1</f>
        <v>2.6293257224402566E-2</v>
      </c>
      <c r="L4" s="41"/>
      <c r="M4" s="38">
        <v>2.8866999999999998</v>
      </c>
      <c r="N4" s="39"/>
      <c r="O4" s="6">
        <f>M4/M3 -1</f>
        <v>3.2623859774637776E-2</v>
      </c>
      <c r="P4" s="38">
        <v>2.8269000000000002</v>
      </c>
      <c r="Q4" s="39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ht="15" x14ac:dyDescent="0.2">
      <c r="I5" s="2" t="s">
        <v>11</v>
      </c>
      <c r="J5" s="3">
        <v>2.8637000000000001</v>
      </c>
      <c r="K5" s="40">
        <f>ROUND(J5/J3,4) - 1</f>
        <v>2.1700000000000053E-2</v>
      </c>
      <c r="L5" s="41"/>
      <c r="M5" s="38">
        <v>2.8633000000000002</v>
      </c>
      <c r="N5" s="39"/>
      <c r="O5" s="6">
        <f>ROUND(M5/M3,4)-1</f>
        <v>2.4299999999999988E-2</v>
      </c>
      <c r="P5" s="38">
        <v>2.8247</v>
      </c>
      <c r="Q5" s="39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">
      <c r="I6" s="2" t="s">
        <v>12</v>
      </c>
      <c r="J6" s="3">
        <v>3.0714999999999999</v>
      </c>
      <c r="K6" s="40">
        <f>ROUND(J6/J3,4)-1</f>
        <v>9.5800000000000107E-2</v>
      </c>
      <c r="L6" s="41"/>
      <c r="M6" s="38">
        <v>3.0190999999999999</v>
      </c>
      <c r="N6" s="39"/>
      <c r="O6" s="6">
        <f>ROUND(M6/M3,4)-1</f>
        <v>8.0000000000000071E-2</v>
      </c>
      <c r="P6" s="38">
        <v>3.0356999999999998</v>
      </c>
      <c r="Q6" s="39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3" ht="30" x14ac:dyDescent="0.2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ht="15" x14ac:dyDescent="0.2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ht="15" x14ac:dyDescent="0.2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ht="15" x14ac:dyDescent="0.2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ht="15" x14ac:dyDescent="0.2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ht="15" x14ac:dyDescent="0.2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J7"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26" bestFit="1" customWidth="1"/>
    <col min="2" max="2" width="15.25" style="26" bestFit="1" customWidth="1"/>
    <col min="3" max="3" width="14.375" style="26" bestFit="1" customWidth="1"/>
    <col min="4" max="8" width="8.875" style="26"/>
    <col min="9" max="9" width="35.375" style="26" bestFit="1" customWidth="1"/>
    <col min="10" max="10" width="43.375" style="26" customWidth="1"/>
    <col min="11" max="11" width="36" style="26" bestFit="1" customWidth="1"/>
    <col min="12" max="14" width="36" style="26" customWidth="1"/>
    <col min="15" max="15" width="31.375" style="26" bestFit="1" customWidth="1"/>
    <col min="16" max="16" width="30.375" style="26" customWidth="1"/>
    <col min="17" max="17" width="10.375" style="26" customWidth="1"/>
    <col min="18" max="18" width="20.375" style="26" customWidth="1"/>
    <col min="19" max="19" width="16.75" style="26" customWidth="1"/>
    <col min="20" max="20" width="28.875" style="26" customWidth="1"/>
    <col min="21" max="21" width="35.75" style="26" bestFit="1" customWidth="1"/>
    <col min="22" max="16384" width="8.875" style="26"/>
  </cols>
  <sheetData>
    <row r="1" spans="1:21" ht="15" x14ac:dyDescent="0.2">
      <c r="A1" s="26" t="s">
        <v>0</v>
      </c>
      <c r="B1" s="26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 s="26">
        <v>15</v>
      </c>
      <c r="B2" s="26">
        <v>36</v>
      </c>
      <c r="C2" s="1" t="s">
        <v>94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v>1.5758657990203599</v>
      </c>
      <c r="K3" s="43"/>
      <c r="L3" s="44"/>
      <c r="M3" s="42">
        <v>1.5974999999999999</v>
      </c>
      <c r="N3" s="43"/>
      <c r="O3" s="44"/>
      <c r="P3" s="42">
        <v>1.59002881643003</v>
      </c>
      <c r="Q3" s="43"/>
      <c r="R3" s="44"/>
      <c r="S3" s="42">
        <v>1.59024985946683</v>
      </c>
      <c r="T3" s="44"/>
      <c r="U3" s="5">
        <v>1.5943000000000001</v>
      </c>
    </row>
    <row r="4" spans="1:21" ht="30" x14ac:dyDescent="0.2">
      <c r="I4" s="2" t="s">
        <v>10</v>
      </c>
      <c r="J4" s="3">
        <v>2.7644269401354302</v>
      </c>
      <c r="K4" s="40">
        <f>ROUND(J4/J3,4)-1</f>
        <v>0.75419999999999998</v>
      </c>
      <c r="L4" s="41"/>
      <c r="M4" s="38">
        <v>2.7111999999999998</v>
      </c>
      <c r="N4" s="39"/>
      <c r="O4" s="6">
        <f>ROUND(M4/M3,4)-1</f>
        <v>0.69720000000000004</v>
      </c>
      <c r="P4" s="38">
        <v>2.75520184353182</v>
      </c>
      <c r="Q4" s="39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ht="15" x14ac:dyDescent="0.2">
      <c r="I5" s="2" t="s">
        <v>11</v>
      </c>
      <c r="J5" s="3">
        <v>2.0908000000000002</v>
      </c>
      <c r="K5" s="40">
        <f>ROUND(J5/J3,4)-1</f>
        <v>0.32679999999999998</v>
      </c>
      <c r="L5" s="41"/>
      <c r="M5" s="38">
        <v>2.1181999999999999</v>
      </c>
      <c r="N5" s="39"/>
      <c r="O5" s="6">
        <f>ROUND(M5/M3,4)-1</f>
        <v>0.32590000000000008</v>
      </c>
      <c r="P5" s="38">
        <v>2.105</v>
      </c>
      <c r="Q5" s="39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">
      <c r="I6" s="2" t="s">
        <v>12</v>
      </c>
      <c r="J6" s="3">
        <v>2.0024000000000002</v>
      </c>
      <c r="K6" s="40">
        <f>ROUND(J6/J3,4)-1</f>
        <v>0.27069999999999994</v>
      </c>
      <c r="L6" s="41"/>
      <c r="M6" s="38">
        <v>2.0304000000000002</v>
      </c>
      <c r="N6" s="39"/>
      <c r="O6" s="6">
        <f>ROUND(M6/M3,4)-1</f>
        <v>0.27099999999999991</v>
      </c>
      <c r="P6" s="38">
        <v>2.0093999999999999</v>
      </c>
      <c r="Q6" s="39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ht="15" x14ac:dyDescent="0.2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ht="15" x14ac:dyDescent="0.2">
      <c r="I14" s="2">
        <v>1</v>
      </c>
      <c r="J14" s="2" t="s">
        <v>96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ht="15" x14ac:dyDescent="0.2">
      <c r="I15" s="2">
        <v>2</v>
      </c>
      <c r="J15" s="2" t="s">
        <v>97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ht="15" x14ac:dyDescent="0.2">
      <c r="I16" s="2">
        <v>3</v>
      </c>
      <c r="J16" s="2" t="s">
        <v>98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ht="15" x14ac:dyDescent="0.2">
      <c r="I17" s="2">
        <v>4</v>
      </c>
      <c r="J17" s="12" t="s">
        <v>95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topLeftCell="J1" zoomScale="70" zoomScaleNormal="70" workbookViewId="0">
      <selection activeCell="I27" sqref="I27"/>
    </sheetView>
  </sheetViews>
  <sheetFormatPr defaultColWidth="8.875" defaultRowHeight="14.25" x14ac:dyDescent="0.2"/>
  <cols>
    <col min="1" max="1" width="16.875" style="27" bestFit="1" customWidth="1"/>
    <col min="2" max="2" width="15.25" style="27" bestFit="1" customWidth="1"/>
    <col min="3" max="3" width="14.375" style="27" bestFit="1" customWidth="1"/>
    <col min="4" max="8" width="8.875" style="27"/>
    <col min="9" max="9" width="35.375" style="27" bestFit="1" customWidth="1"/>
    <col min="10" max="10" width="43.375" style="27" customWidth="1"/>
    <col min="11" max="11" width="36" style="27" bestFit="1" customWidth="1"/>
    <col min="12" max="14" width="36" style="27" customWidth="1"/>
    <col min="15" max="15" width="31.375" style="27" bestFit="1" customWidth="1"/>
    <col min="16" max="16" width="30.375" style="27" customWidth="1"/>
    <col min="17" max="17" width="10.375" style="27" customWidth="1"/>
    <col min="18" max="18" width="20.375" style="27" customWidth="1"/>
    <col min="19" max="19" width="16.75" style="27" customWidth="1"/>
    <col min="20" max="20" width="28.875" style="27" customWidth="1"/>
    <col min="21" max="21" width="35.75" style="27" bestFit="1" customWidth="1"/>
    <col min="22" max="16384" width="8.875" style="27"/>
  </cols>
  <sheetData>
    <row r="1" spans="1:21" ht="15" x14ac:dyDescent="0.2">
      <c r="A1" s="27" t="s">
        <v>0</v>
      </c>
      <c r="B1" s="27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 s="27">
        <v>15</v>
      </c>
      <c r="B2" s="27">
        <v>36</v>
      </c>
      <c r="C2" s="1" t="s">
        <v>94</v>
      </c>
      <c r="I2" s="3" t="s">
        <v>8</v>
      </c>
      <c r="J2" s="38" t="s">
        <v>103</v>
      </c>
      <c r="K2" s="47"/>
      <c r="L2" s="39"/>
      <c r="M2" s="38" t="s">
        <v>103</v>
      </c>
      <c r="N2" s="47"/>
      <c r="O2" s="39"/>
      <c r="P2" s="38" t="s">
        <v>103</v>
      </c>
      <c r="Q2" s="47"/>
      <c r="R2" s="39"/>
      <c r="S2" s="38" t="s">
        <v>104</v>
      </c>
      <c r="T2" s="39"/>
      <c r="U2" s="3" t="s">
        <v>103</v>
      </c>
    </row>
    <row r="3" spans="1:21" ht="36" x14ac:dyDescent="0.2">
      <c r="I3" s="4" t="s">
        <v>9</v>
      </c>
      <c r="J3" s="42">
        <v>1.3918999999999999</v>
      </c>
      <c r="K3" s="43"/>
      <c r="L3" s="44"/>
      <c r="M3" s="42">
        <v>1.4401999999999999</v>
      </c>
      <c r="N3" s="43"/>
      <c r="O3" s="44"/>
      <c r="P3" s="42">
        <v>1.4033</v>
      </c>
      <c r="Q3" s="43"/>
      <c r="R3" s="44"/>
      <c r="S3" s="42">
        <v>1.409</v>
      </c>
      <c r="T3" s="44"/>
      <c r="U3" s="5">
        <v>1.4252</v>
      </c>
    </row>
    <row r="4" spans="1:21" ht="30" x14ac:dyDescent="0.2">
      <c r="I4" s="2" t="s">
        <v>10</v>
      </c>
      <c r="J4" s="3">
        <v>2.1012</v>
      </c>
      <c r="K4" s="40">
        <f>ROUND(J4/J3,4)-1</f>
        <v>0.50960000000000005</v>
      </c>
      <c r="L4" s="41"/>
      <c r="M4" s="38">
        <v>2.1937000000000002</v>
      </c>
      <c r="N4" s="39"/>
      <c r="O4" s="6">
        <f>ROUND(M4/M3,4)-1</f>
        <v>0.52320000000000011</v>
      </c>
      <c r="P4" s="38">
        <v>2.1276999999999999</v>
      </c>
      <c r="Q4" s="39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ht="15" x14ac:dyDescent="0.2">
      <c r="I5" s="2" t="s">
        <v>11</v>
      </c>
      <c r="J5" s="3">
        <v>1.6252</v>
      </c>
      <c r="K5" s="40">
        <f>ROUND(J5/J3,4)-1</f>
        <v>0.16759999999999997</v>
      </c>
      <c r="L5" s="41"/>
      <c r="M5" s="38">
        <v>1.6619999999999999</v>
      </c>
      <c r="N5" s="39"/>
      <c r="O5" s="6">
        <f>ROUND(M5/M3,4)-1</f>
        <v>0.15399999999999991</v>
      </c>
      <c r="P5" s="38">
        <v>1.6387</v>
      </c>
      <c r="Q5" s="39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">
      <c r="I6" s="2" t="s">
        <v>12</v>
      </c>
      <c r="J6" s="3">
        <v>1.7434000000000001</v>
      </c>
      <c r="K6" s="40">
        <f>ROUND(J6/J3,4)-1</f>
        <v>0.25249999999999995</v>
      </c>
      <c r="L6" s="41"/>
      <c r="M6" s="38">
        <v>1.7850999999999999</v>
      </c>
      <c r="N6" s="39"/>
      <c r="O6" s="6">
        <f>ROUND(M6/M3,4)-1</f>
        <v>0.23950000000000005</v>
      </c>
      <c r="P6" s="38">
        <v>1.7501</v>
      </c>
      <c r="Q6" s="39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ht="15" x14ac:dyDescent="0.2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ht="15" x14ac:dyDescent="0.2">
      <c r="I14" s="2">
        <v>1</v>
      </c>
      <c r="J14" s="2" t="s">
        <v>99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ht="15" x14ac:dyDescent="0.2">
      <c r="I15" s="2">
        <v>2</v>
      </c>
      <c r="J15" s="2" t="s">
        <v>102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ht="15" x14ac:dyDescent="0.2">
      <c r="I16" s="2">
        <v>3</v>
      </c>
      <c r="J16" s="2" t="s">
        <v>101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ht="15" x14ac:dyDescent="0.2">
      <c r="I17" s="2">
        <v>4</v>
      </c>
      <c r="J17" s="12" t="s">
        <v>100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15" bestFit="1" customWidth="1"/>
    <col min="2" max="2" width="15.25" style="15" bestFit="1" customWidth="1"/>
    <col min="3" max="3" width="14.375" style="15" bestFit="1" customWidth="1"/>
    <col min="4" max="8" width="8.875" style="15"/>
    <col min="9" max="9" width="35.375" style="15" bestFit="1" customWidth="1"/>
    <col min="10" max="10" width="43.375" style="15" customWidth="1"/>
    <col min="11" max="11" width="36" style="15" bestFit="1" customWidth="1"/>
    <col min="12" max="14" width="36" style="15" customWidth="1"/>
    <col min="15" max="15" width="31.375" style="15" bestFit="1" customWidth="1"/>
    <col min="16" max="16" width="30.375" style="15" customWidth="1"/>
    <col min="17" max="17" width="10.375" style="15" customWidth="1"/>
    <col min="18" max="18" width="20.375" style="15" customWidth="1"/>
    <col min="19" max="19" width="16.75" style="15" customWidth="1"/>
    <col min="20" max="20" width="28.875" style="15" customWidth="1"/>
    <col min="21" max="21" width="35.75" style="15" bestFit="1" customWidth="1"/>
    <col min="22" max="16384" width="8.875" style="15"/>
  </cols>
  <sheetData>
    <row r="1" spans="1:21" ht="15" x14ac:dyDescent="0.2">
      <c r="A1" s="15" t="s">
        <v>0</v>
      </c>
      <c r="B1" s="15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 s="15">
        <v>12</v>
      </c>
      <c r="B2" s="15">
        <v>26</v>
      </c>
      <c r="C2" s="1" t="s">
        <v>76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v>1.1397999999999999</v>
      </c>
      <c r="K3" s="43"/>
      <c r="L3" s="44"/>
      <c r="M3" s="42">
        <v>1.1405000000000001</v>
      </c>
      <c r="N3" s="43"/>
      <c r="O3" s="44"/>
      <c r="P3" s="42">
        <v>1.1354</v>
      </c>
      <c r="Q3" s="43"/>
      <c r="R3" s="44"/>
      <c r="S3" s="42">
        <v>1.1472</v>
      </c>
      <c r="T3" s="44"/>
      <c r="U3" s="5">
        <v>1.129</v>
      </c>
    </row>
    <row r="4" spans="1:21" ht="30" x14ac:dyDescent="0.2">
      <c r="I4" s="2" t="s">
        <v>10</v>
      </c>
      <c r="J4" s="3">
        <v>1.3655999999999999</v>
      </c>
      <c r="K4" s="40">
        <f>ROUND(J4/J3,4)-1</f>
        <v>0.19809999999999994</v>
      </c>
      <c r="L4" s="41"/>
      <c r="M4" s="38">
        <v>1.3802000000000001</v>
      </c>
      <c r="N4" s="39"/>
      <c r="O4" s="6">
        <f>ROUND(M4/M3,4)-1</f>
        <v>0.21019999999999994</v>
      </c>
      <c r="P4" s="38">
        <v>1.3492</v>
      </c>
      <c r="Q4" s="39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ht="15" x14ac:dyDescent="0.2">
      <c r="I5" s="2" t="s">
        <v>11</v>
      </c>
      <c r="J5" s="3">
        <v>1.2448999999999999</v>
      </c>
      <c r="K5" s="40">
        <f>ROUND(J5/J3,4)-1</f>
        <v>9.220000000000006E-2</v>
      </c>
      <c r="L5" s="41"/>
      <c r="M5" s="38">
        <v>1.2455000000000001</v>
      </c>
      <c r="N5" s="39"/>
      <c r="O5" s="6">
        <f>ROUND(M5/M3,4)-1</f>
        <v>9.2100000000000071E-2</v>
      </c>
      <c r="P5" s="38">
        <v>1.2343</v>
      </c>
      <c r="Q5" s="39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">
      <c r="I6" s="2" t="s">
        <v>12</v>
      </c>
      <c r="J6" s="3">
        <v>1.6634</v>
      </c>
      <c r="K6" s="40">
        <f>ROUND(J6/J3,4)-1</f>
        <v>0.45940000000000003</v>
      </c>
      <c r="L6" s="41"/>
      <c r="M6" s="38">
        <v>1.6489</v>
      </c>
      <c r="N6" s="39"/>
      <c r="O6" s="6">
        <f>ROUND(M6/M3,4)-1</f>
        <v>0.44579999999999997</v>
      </c>
      <c r="P6" s="38">
        <v>1.6713</v>
      </c>
      <c r="Q6" s="39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ht="15" x14ac:dyDescent="0.2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ht="15" x14ac:dyDescent="0.2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ht="15" x14ac:dyDescent="0.2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ht="15" x14ac:dyDescent="0.2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ht="15" x14ac:dyDescent="0.2">
      <c r="I17" s="2">
        <v>4</v>
      </c>
      <c r="J17" s="12" t="s">
        <v>78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T30" sqref="T30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44</v>
      </c>
    </row>
    <row r="3" spans="1:21" ht="36" x14ac:dyDescent="0.2">
      <c r="I3" s="4" t="s">
        <v>9</v>
      </c>
      <c r="J3" s="42">
        <v>1.7073</v>
      </c>
      <c r="K3" s="43"/>
      <c r="L3" s="44"/>
      <c r="M3" s="42">
        <v>1.7031000000000001</v>
      </c>
      <c r="N3" s="43"/>
      <c r="O3" s="44"/>
      <c r="P3" s="42">
        <v>1.7130000000000001</v>
      </c>
      <c r="Q3" s="43"/>
      <c r="R3" s="44"/>
      <c r="S3" s="45">
        <v>1.7059218101262801</v>
      </c>
      <c r="T3" s="46"/>
      <c r="U3" s="5">
        <v>1.7316</v>
      </c>
    </row>
    <row r="4" spans="1:21" ht="30" x14ac:dyDescent="0.2">
      <c r="I4" s="2" t="s">
        <v>10</v>
      </c>
      <c r="J4" s="3">
        <v>136.69470000000001</v>
      </c>
      <c r="K4" s="48">
        <f>ROUND(J4/J3,4)-1</f>
        <v>79.064800000000005</v>
      </c>
      <c r="L4" s="49"/>
      <c r="M4" s="38">
        <v>132.49350000000001</v>
      </c>
      <c r="N4" s="39"/>
      <c r="O4" s="7">
        <f>ROUND(M4/M3,4)-1</f>
        <v>76.795500000000004</v>
      </c>
      <c r="P4" s="38">
        <v>151.20259999999999</v>
      </c>
      <c r="Q4" s="3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48">
        <f>ROUND(J5/J3,4)-1</f>
        <v>0.48760000000000003</v>
      </c>
      <c r="L5" s="49"/>
      <c r="M5" s="38">
        <v>2.5322</v>
      </c>
      <c r="N5" s="39"/>
      <c r="O5" s="7">
        <f>ROUND(M5/M3,4)-1</f>
        <v>0.4867999999999999</v>
      </c>
      <c r="P5" s="38">
        <v>2.5428999999999999</v>
      </c>
      <c r="Q5" s="3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48">
        <f>ROUND(J6/J3,4)-1</f>
        <v>0.49560000000000004</v>
      </c>
      <c r="L6" s="49"/>
      <c r="M6" s="38">
        <v>2.9327999999999999</v>
      </c>
      <c r="N6" s="39"/>
      <c r="O6" s="7">
        <f>ROUND(M6/M3,4)-1</f>
        <v>0.72199999999999998</v>
      </c>
      <c r="P6" s="38">
        <v>2.9142999999999999</v>
      </c>
      <c r="Q6" s="3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ht="15" x14ac:dyDescent="0.2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ht="15" x14ac:dyDescent="0.2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ht="15" x14ac:dyDescent="0.2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ht="15" x14ac:dyDescent="0.2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v>1.7073</v>
      </c>
      <c r="K3" s="43"/>
      <c r="L3" s="44"/>
      <c r="M3" s="42">
        <v>1.7031000000000001</v>
      </c>
      <c r="N3" s="43"/>
      <c r="O3" s="44"/>
      <c r="P3" s="42">
        <v>1.7130000000000001</v>
      </c>
      <c r="Q3" s="43"/>
      <c r="R3" s="44"/>
      <c r="S3" s="45">
        <v>1.7059218101262801</v>
      </c>
      <c r="T3" s="46"/>
      <c r="U3" s="5">
        <v>1.7116</v>
      </c>
    </row>
    <row r="4" spans="1:21" ht="30" x14ac:dyDescent="0.2">
      <c r="I4" s="2" t="s">
        <v>10</v>
      </c>
      <c r="J4" s="3">
        <v>136.69470000000001</v>
      </c>
      <c r="K4" s="48">
        <f>ROUND(J4/J3,4)-1</f>
        <v>79.064800000000005</v>
      </c>
      <c r="L4" s="49"/>
      <c r="M4" s="38">
        <v>132.49350000000001</v>
      </c>
      <c r="N4" s="39"/>
      <c r="O4" s="7">
        <f>ROUND(M4/M3,4)-1</f>
        <v>76.795500000000004</v>
      </c>
      <c r="P4" s="38">
        <v>151.20259999999999</v>
      </c>
      <c r="Q4" s="3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48">
        <f>ROUND(J5/J3,4)-1</f>
        <v>0.48760000000000003</v>
      </c>
      <c r="L5" s="49"/>
      <c r="M5" s="38">
        <v>2.5322</v>
      </c>
      <c r="N5" s="39"/>
      <c r="O5" s="7">
        <f>ROUND(M5/M3,4)-1</f>
        <v>0.4867999999999999</v>
      </c>
      <c r="P5" s="38">
        <v>2.5428999999999999</v>
      </c>
      <c r="Q5" s="3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48">
        <f>ROUND(J6/J3,4)-1</f>
        <v>0.49560000000000004</v>
      </c>
      <c r="L6" s="49"/>
      <c r="M6" s="38">
        <v>2.9327999999999999</v>
      </c>
      <c r="N6" s="39"/>
      <c r="O6" s="7">
        <f>ROUND(M6/M3,4)-1</f>
        <v>0.72199999999999998</v>
      </c>
      <c r="P6" s="38">
        <v>2.9142999999999999</v>
      </c>
      <c r="Q6" s="3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ht="15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ht="15" x14ac:dyDescent="0.2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ht="15" x14ac:dyDescent="0.2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ht="15" x14ac:dyDescent="0.2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R29" sqref="R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>
        <v>30</v>
      </c>
      <c r="B2">
        <v>86</v>
      </c>
      <c r="C2" s="1" t="s">
        <v>21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f>ROUND(1.3137349069022,4)</f>
        <v>1.3137000000000001</v>
      </c>
      <c r="K3" s="43"/>
      <c r="L3" s="44"/>
      <c r="M3" s="42">
        <v>1.3108</v>
      </c>
      <c r="N3" s="43"/>
      <c r="O3" s="44"/>
      <c r="P3" s="42">
        <v>1.3133999999999999</v>
      </c>
      <c r="Q3" s="43"/>
      <c r="R3" s="44"/>
      <c r="S3" s="42">
        <v>1.3113999999999999</v>
      </c>
      <c r="T3" s="44"/>
      <c r="U3" s="5">
        <v>1.3261000000000001</v>
      </c>
    </row>
    <row r="4" spans="1:21" ht="30" x14ac:dyDescent="0.2">
      <c r="I4" s="2" t="s">
        <v>10</v>
      </c>
      <c r="J4" s="3">
        <f>ROUND(1.88295256877831,4)</f>
        <v>1.883</v>
      </c>
      <c r="K4" s="40">
        <f>ROUND(J4/J3,4)-1</f>
        <v>0.43340000000000001</v>
      </c>
      <c r="L4" s="41"/>
      <c r="M4" s="38">
        <v>1.9887999999999999</v>
      </c>
      <c r="N4" s="39"/>
      <c r="O4" s="6">
        <f>ROUND(M4/M3,4)-1</f>
        <v>0.5172000000000001</v>
      </c>
      <c r="P4" s="38">
        <v>1.8765000000000001</v>
      </c>
      <c r="Q4" s="39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ht="15" x14ac:dyDescent="0.2">
      <c r="I5" s="2" t="s">
        <v>11</v>
      </c>
      <c r="J5" s="3">
        <v>1.6628000000000001</v>
      </c>
      <c r="K5" s="40">
        <f>ROUND(J5/J3,4)-1</f>
        <v>0.26570000000000005</v>
      </c>
      <c r="L5" s="41"/>
      <c r="M5" s="38">
        <v>1.661</v>
      </c>
      <c r="N5" s="39"/>
      <c r="O5" s="6">
        <f>ROUND(M5/M3,4)-1</f>
        <v>0.2672000000000001</v>
      </c>
      <c r="P5" s="38">
        <v>1.6674</v>
      </c>
      <c r="Q5" s="39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">
      <c r="I6" s="2" t="s">
        <v>12</v>
      </c>
      <c r="J6" s="3">
        <v>1.7070000000000001</v>
      </c>
      <c r="K6" s="40">
        <f>ROUND(J6/J3,4)-1</f>
        <v>0.29940000000000011</v>
      </c>
      <c r="L6" s="41"/>
      <c r="M6" s="38">
        <v>1.6947000000000001</v>
      </c>
      <c r="N6" s="39"/>
      <c r="O6" s="6">
        <f>ROUND(M6/M3,4)-1</f>
        <v>0.29289999999999994</v>
      </c>
      <c r="P6" s="38">
        <v>1.7579</v>
      </c>
      <c r="Q6" s="39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ht="15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ht="15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ht="15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ht="15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ht="15" x14ac:dyDescent="0.2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topLeftCell="J1" zoomScaleNormal="100" workbookViewId="0">
      <selection activeCell="M17" sqref="M17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43.375" style="2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2" style="21" customWidth="1"/>
    <col min="18" max="18" width="20.375" style="21" customWidth="1"/>
    <col min="19" max="19" width="16.75" style="21" customWidth="1"/>
    <col min="20" max="20" width="28.875" style="21" customWidth="1"/>
    <col min="21" max="21" width="35.75" style="21" bestFit="1" customWidth="1"/>
    <col min="22" max="16384" width="8.875" style="21"/>
  </cols>
  <sheetData>
    <row r="1" spans="1:23" ht="15" x14ac:dyDescent="0.2">
      <c r="A1" s="21" t="s">
        <v>0</v>
      </c>
      <c r="B1" s="2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 s="21">
        <v>30</v>
      </c>
      <c r="B2" s="21">
        <v>86</v>
      </c>
      <c r="C2" s="1" t="s">
        <v>21</v>
      </c>
      <c r="I2" s="3" t="s">
        <v>8</v>
      </c>
      <c r="J2" s="38" t="s">
        <v>92</v>
      </c>
      <c r="K2" s="47"/>
      <c r="L2" s="39"/>
      <c r="M2" s="38" t="s">
        <v>92</v>
      </c>
      <c r="N2" s="47"/>
      <c r="O2" s="39"/>
      <c r="P2" s="38" t="s">
        <v>92</v>
      </c>
      <c r="Q2" s="47"/>
      <c r="R2" s="39"/>
      <c r="S2" s="38" t="s">
        <v>92</v>
      </c>
      <c r="T2" s="39"/>
      <c r="U2" s="38" t="s">
        <v>106</v>
      </c>
      <c r="V2" s="47"/>
      <c r="W2" s="39"/>
    </row>
    <row r="3" spans="1:23" ht="36" x14ac:dyDescent="0.2">
      <c r="I3" s="4" t="s">
        <v>9</v>
      </c>
      <c r="J3" s="52">
        <v>2.153</v>
      </c>
      <c r="K3" s="53"/>
      <c r="L3" s="54"/>
      <c r="M3" s="52">
        <v>2.1661000000000001</v>
      </c>
      <c r="N3" s="53"/>
      <c r="O3" s="54"/>
      <c r="P3" s="52">
        <v>2.17259912712974</v>
      </c>
      <c r="Q3" s="53"/>
      <c r="R3" s="54"/>
      <c r="S3" s="52">
        <v>2.1768999999999998</v>
      </c>
      <c r="T3" s="54"/>
      <c r="U3" s="57">
        <v>2.1660798767267702</v>
      </c>
    </row>
    <row r="4" spans="1:23" ht="30" x14ac:dyDescent="0.2">
      <c r="I4" s="2" t="s">
        <v>10</v>
      </c>
      <c r="J4" s="24">
        <v>2.7635000000000001</v>
      </c>
      <c r="K4" s="40">
        <f>ROUND(J4/J3,4)-1</f>
        <v>0.28360000000000007</v>
      </c>
      <c r="L4" s="41"/>
      <c r="M4" s="50">
        <v>2.9441999999999999</v>
      </c>
      <c r="N4" s="51"/>
      <c r="O4" s="6">
        <f>ROUND(M4/M3,4)-1</f>
        <v>0.35919999999999996</v>
      </c>
      <c r="P4" s="50">
        <v>2.9425150917570599</v>
      </c>
      <c r="Q4" s="51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ht="15" x14ac:dyDescent="0.2">
      <c r="I5" s="2" t="s">
        <v>11</v>
      </c>
      <c r="J5" s="24">
        <v>2.4927999999999999</v>
      </c>
      <c r="K5" s="40">
        <f>ROUND(J5/J3,4)-1</f>
        <v>0.15779999999999994</v>
      </c>
      <c r="L5" s="41"/>
      <c r="M5" s="38">
        <v>2.4994999999999998</v>
      </c>
      <c r="N5" s="39"/>
      <c r="O5" s="6">
        <f>ROUND(M5/M3,4)-1</f>
        <v>0.15389999999999993</v>
      </c>
      <c r="P5" s="50">
        <v>2.4897</v>
      </c>
      <c r="Q5" s="51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">
      <c r="I6" s="2" t="s">
        <v>12</v>
      </c>
      <c r="J6" s="24">
        <v>2.3235999999999999</v>
      </c>
      <c r="K6" s="40">
        <f>ROUND(J6/J3,4)-1</f>
        <v>7.9199999999999937E-2</v>
      </c>
      <c r="L6" s="41"/>
      <c r="M6" s="50">
        <v>2.3371</v>
      </c>
      <c r="N6" s="51"/>
      <c r="O6" s="6">
        <f>ROUND(M6/M3,4)-1</f>
        <v>7.889999999999997E-2</v>
      </c>
      <c r="P6" s="50">
        <v>2.3441000000000001</v>
      </c>
      <c r="Q6" s="51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3" ht="30" x14ac:dyDescent="0.2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3.2002570181290491E-2</v>
      </c>
    </row>
    <row r="14" spans="1:23" ht="15" x14ac:dyDescent="0.2">
      <c r="I14" s="2">
        <v>1</v>
      </c>
      <c r="J14" s="2" t="s">
        <v>107</v>
      </c>
      <c r="K14" s="17">
        <v>2.2271999999999998</v>
      </c>
      <c r="L14" s="6">
        <f>K14/M3-1</f>
        <v>2.8207377314066528E-2</v>
      </c>
      <c r="M14" s="17">
        <v>2.2302</v>
      </c>
      <c r="N14" s="6">
        <f>M14/P3-1</f>
        <v>2.6512425670702333E-2</v>
      </c>
      <c r="O14" s="24">
        <v>2.2343999999999999</v>
      </c>
      <c r="P14" s="6">
        <f>O14/S3-1</f>
        <v>2.6413707565804634E-2</v>
      </c>
      <c r="Q14" s="24">
        <v>2.2210999999999999</v>
      </c>
      <c r="R14" s="6">
        <f>Q14/U3-1</f>
        <v>2.5400782244638265E-2</v>
      </c>
    </row>
    <row r="15" spans="1:23" ht="15" x14ac:dyDescent="0.2">
      <c r="I15" s="2">
        <v>2</v>
      </c>
      <c r="J15" s="2" t="s">
        <v>109</v>
      </c>
      <c r="K15" s="17">
        <v>2.2179000000000002</v>
      </c>
      <c r="L15" s="6">
        <f>K15/M3-1</f>
        <v>2.3913946724527957E-2</v>
      </c>
      <c r="M15" s="17">
        <v>2.2262</v>
      </c>
      <c r="N15" s="6">
        <f>M15/P3-1</f>
        <v>2.4671312899344322E-2</v>
      </c>
      <c r="O15" s="17"/>
      <c r="P15" s="6">
        <f>O15/S3-1</f>
        <v>-1</v>
      </c>
      <c r="Q15" s="17">
        <v>2.2073</v>
      </c>
      <c r="R15" s="6">
        <f>Q15/U3-1</f>
        <v>1.9029826054022925E-2</v>
      </c>
    </row>
    <row r="16" spans="1:23" ht="15" x14ac:dyDescent="0.2">
      <c r="I16" s="2">
        <v>3</v>
      </c>
      <c r="J16" s="2" t="s">
        <v>108</v>
      </c>
      <c r="K16" s="17">
        <v>2.2134999999999998</v>
      </c>
      <c r="L16" s="6">
        <f>K16/M3-1</f>
        <v>2.1882646230552361E-2</v>
      </c>
      <c r="M16" s="17"/>
      <c r="N16" s="6">
        <f>M16/P3-1</f>
        <v>-1</v>
      </c>
      <c r="O16" s="17"/>
      <c r="P16" s="6">
        <f>O16/S3-1</f>
        <v>-1</v>
      </c>
      <c r="Q16" s="24"/>
      <c r="R16" s="6">
        <f>Q16/U3-1</f>
        <v>-1</v>
      </c>
    </row>
    <row r="17" spans="9:18" ht="15" x14ac:dyDescent="0.2">
      <c r="I17" s="2">
        <v>4</v>
      </c>
      <c r="J17" s="2" t="s">
        <v>105</v>
      </c>
      <c r="K17" s="17">
        <v>2.2084000000000001</v>
      </c>
      <c r="L17" s="6">
        <f>K17/M3-1</f>
        <v>1.952818429435399E-2</v>
      </c>
      <c r="M17" s="17"/>
      <c r="N17" s="6">
        <f>M17/P3-1</f>
        <v>-1</v>
      </c>
      <c r="O17" s="24"/>
      <c r="P17" s="6">
        <f>O17/S3-1</f>
        <v>-1</v>
      </c>
      <c r="Q17" s="24"/>
      <c r="R17" s="6">
        <f>Q17/U3-1</f>
        <v>-1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55" zoomScaleNormal="55" workbookViewId="0">
      <selection activeCell="P27" sqref="P2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>
        <v>30</v>
      </c>
      <c r="B2">
        <v>86</v>
      </c>
      <c r="C2" s="1" t="s">
        <v>21</v>
      </c>
      <c r="I2" s="3" t="s">
        <v>8</v>
      </c>
      <c r="J2" s="38" t="s">
        <v>53</v>
      </c>
      <c r="K2" s="47"/>
      <c r="L2" s="39"/>
      <c r="M2" s="38" t="s">
        <v>53</v>
      </c>
      <c r="N2" s="47"/>
      <c r="O2" s="39"/>
      <c r="P2" s="38" t="s">
        <v>53</v>
      </c>
      <c r="Q2" s="47"/>
      <c r="R2" s="39"/>
      <c r="S2" s="38" t="s">
        <v>53</v>
      </c>
      <c r="T2" s="39"/>
      <c r="U2" s="38" t="s">
        <v>54</v>
      </c>
      <c r="V2" s="47"/>
      <c r="W2" s="39"/>
    </row>
    <row r="3" spans="1:23" ht="36" x14ac:dyDescent="0.2">
      <c r="I3" s="4" t="s">
        <v>9</v>
      </c>
      <c r="J3" s="42">
        <v>10.089700000000001</v>
      </c>
      <c r="K3" s="43"/>
      <c r="L3" s="44"/>
      <c r="M3" s="42">
        <v>10.0444</v>
      </c>
      <c r="N3" s="43"/>
      <c r="O3" s="44"/>
      <c r="P3" s="42">
        <v>10.051500000000001</v>
      </c>
      <c r="Q3" s="43"/>
      <c r="R3" s="44"/>
      <c r="S3" s="42">
        <v>10.059699999999999</v>
      </c>
      <c r="T3" s="44"/>
    </row>
    <row r="4" spans="1:23" ht="30" x14ac:dyDescent="0.2">
      <c r="I4" s="2" t="s">
        <v>10</v>
      </c>
      <c r="J4" s="3">
        <v>11.442</v>
      </c>
      <c r="K4" s="40">
        <f>ROUND(J4/J3,4)-1</f>
        <v>0.1339999999999999</v>
      </c>
      <c r="L4" s="41"/>
      <c r="M4" s="38">
        <v>11.426399999999999</v>
      </c>
      <c r="N4" s="39"/>
      <c r="O4" s="6">
        <f>ROUND(M4/M3,4)-1</f>
        <v>0.13759999999999994</v>
      </c>
      <c r="P4" s="38">
        <v>11.635199999999999</v>
      </c>
      <c r="Q4" s="39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ht="15" x14ac:dyDescent="0.2">
      <c r="I5" s="2" t="s">
        <v>11</v>
      </c>
      <c r="J5" s="3">
        <v>10.723699999999999</v>
      </c>
      <c r="K5" s="40">
        <f>ROUND(J5/J3,4)-1</f>
        <v>6.2799999999999967E-2</v>
      </c>
      <c r="L5" s="41"/>
      <c r="M5" s="38">
        <v>10.7044</v>
      </c>
      <c r="N5" s="39"/>
      <c r="O5" s="6">
        <f>ROUND(M5/M3,4)-1</f>
        <v>6.5700000000000092E-2</v>
      </c>
      <c r="P5" s="38">
        <v>10.697699999999999</v>
      </c>
      <c r="Q5" s="39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">
      <c r="I6" s="2" t="s">
        <v>12</v>
      </c>
      <c r="J6" s="3">
        <v>10.696899999999999</v>
      </c>
      <c r="K6" s="40">
        <f>ROUND(J6/J3,4)-1</f>
        <v>6.0200000000000031E-2</v>
      </c>
      <c r="L6" s="41"/>
      <c r="M6" s="38">
        <v>10.711</v>
      </c>
      <c r="N6" s="39"/>
      <c r="O6" s="6">
        <f>ROUND(M6/M3,4)-1</f>
        <v>6.6400000000000015E-2</v>
      </c>
      <c r="P6" s="38">
        <v>10.670500000000001</v>
      </c>
      <c r="Q6" s="39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3" ht="30" x14ac:dyDescent="0.2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ht="15" x14ac:dyDescent="0.2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ht="15" x14ac:dyDescent="0.2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ht="15" x14ac:dyDescent="0.2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ht="15" x14ac:dyDescent="0.2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E1" zoomScale="70" zoomScaleNormal="70" workbookViewId="0">
      <selection activeCell="J31" sqref="J31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48.25" bestFit="1" customWidth="1"/>
  </cols>
  <sheetData>
    <row r="1" spans="1:21" ht="15" x14ac:dyDescent="0.25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11" t="s">
        <v>36</v>
      </c>
    </row>
    <row r="2" spans="1:21" ht="15" x14ac:dyDescent="0.25">
      <c r="A2">
        <v>30</v>
      </c>
      <c r="B2">
        <v>86</v>
      </c>
      <c r="C2" s="1" t="s">
        <v>21</v>
      </c>
      <c r="I2" s="3" t="s">
        <v>8</v>
      </c>
      <c r="J2" s="38" t="s">
        <v>65</v>
      </c>
      <c r="K2" s="47"/>
      <c r="L2" s="39"/>
      <c r="M2" s="38" t="s">
        <v>65</v>
      </c>
      <c r="N2" s="47"/>
      <c r="O2" s="39"/>
      <c r="P2" s="38" t="s">
        <v>65</v>
      </c>
      <c r="Q2" s="47"/>
      <c r="R2" s="39"/>
      <c r="S2" s="38" t="s">
        <v>65</v>
      </c>
      <c r="T2" s="39"/>
      <c r="U2" s="11" t="s">
        <v>66</v>
      </c>
    </row>
    <row r="3" spans="1:21" ht="36" x14ac:dyDescent="0.2">
      <c r="I3" s="4" t="s">
        <v>9</v>
      </c>
      <c r="J3" s="42">
        <v>6.5814000000000004</v>
      </c>
      <c r="K3" s="43"/>
      <c r="L3" s="44"/>
      <c r="M3" s="42">
        <v>6.4530000000000003</v>
      </c>
      <c r="N3" s="43"/>
      <c r="O3" s="44"/>
      <c r="P3" s="42">
        <v>6.4638</v>
      </c>
      <c r="Q3" s="43"/>
      <c r="R3" s="44"/>
      <c r="S3" s="42">
        <v>6.4846000000000004</v>
      </c>
      <c r="T3" s="44"/>
    </row>
    <row r="4" spans="1:21" ht="30" x14ac:dyDescent="0.2">
      <c r="I4" s="2" t="s">
        <v>10</v>
      </c>
      <c r="J4" s="3">
        <v>7.1029</v>
      </c>
      <c r="K4" s="40">
        <f>ROUND(J4/J3,4)-1</f>
        <v>7.9199999999999937E-2</v>
      </c>
      <c r="L4" s="41"/>
      <c r="M4" s="38">
        <v>7.0242000000000004</v>
      </c>
      <c r="N4" s="39"/>
      <c r="O4" s="6">
        <f>ROUND(M4/M3,4)-1</f>
        <v>8.8500000000000023E-2</v>
      </c>
      <c r="P4" s="38">
        <v>7.0049000000000001</v>
      </c>
      <c r="Q4" s="39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ht="15" x14ac:dyDescent="0.2">
      <c r="I5" s="2" t="s">
        <v>11</v>
      </c>
      <c r="J5" s="3">
        <v>6.7775999999999996</v>
      </c>
      <c r="K5" s="40">
        <f>J5/J3-1</f>
        <v>2.9811286352447786E-2</v>
      </c>
      <c r="L5" s="41"/>
      <c r="M5" s="38">
        <v>6.6661999999999999</v>
      </c>
      <c r="N5" s="39"/>
      <c r="O5" s="6">
        <f>M5/M3-1</f>
        <v>3.3038896637223036E-2</v>
      </c>
      <c r="P5" s="38">
        <v>6.6772999999999998</v>
      </c>
      <c r="Q5" s="39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">
      <c r="I6" s="2" t="s">
        <v>12</v>
      </c>
      <c r="J6" s="3">
        <v>7.0854999999999997</v>
      </c>
      <c r="K6" s="40">
        <f>ROUND(J6/J3,4)-1</f>
        <v>7.6600000000000001E-2</v>
      </c>
      <c r="L6" s="41"/>
      <c r="M6" s="38">
        <v>7.0627000000000004</v>
      </c>
      <c r="N6" s="39"/>
      <c r="O6" s="6">
        <f>ROUND(M6/M3,4)-1</f>
        <v>9.4500000000000028E-2</v>
      </c>
      <c r="P6" s="38">
        <v>7.0060000000000002</v>
      </c>
      <c r="Q6" s="39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55"/>
      <c r="R11" s="55"/>
    </row>
    <row r="12" spans="1:21" ht="30" x14ac:dyDescent="0.2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ht="15" x14ac:dyDescent="0.2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ht="15" x14ac:dyDescent="0.2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ht="15" x14ac:dyDescent="0.2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ht="15" x14ac:dyDescent="0.2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1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6</v>
      </c>
      <c r="K2" s="47"/>
      <c r="L2" s="39"/>
      <c r="M2" s="38" t="s">
        <v>6</v>
      </c>
      <c r="N2" s="47"/>
      <c r="O2" s="39"/>
      <c r="P2" s="38" t="s">
        <v>6</v>
      </c>
      <c r="Q2" s="47"/>
      <c r="R2" s="39"/>
      <c r="S2" s="38" t="s">
        <v>6</v>
      </c>
      <c r="T2" s="39"/>
      <c r="U2" s="3" t="s">
        <v>6</v>
      </c>
    </row>
    <row r="3" spans="1:21" ht="36" x14ac:dyDescent="0.2">
      <c r="I3" s="4" t="s">
        <v>9</v>
      </c>
      <c r="J3" s="42">
        <f>ROUND(1.04953105339334,4)</f>
        <v>1.0495000000000001</v>
      </c>
      <c r="K3" s="43"/>
      <c r="L3" s="44"/>
      <c r="M3" s="42">
        <f>ROUND(1.04960738441608,4)</f>
        <v>1.0496000000000001</v>
      </c>
      <c r="N3" s="43"/>
      <c r="O3" s="44"/>
      <c r="P3" s="42">
        <f>ROUND(1.04726929636432,4)</f>
        <v>1.0472999999999999</v>
      </c>
      <c r="Q3" s="43"/>
      <c r="R3" s="44"/>
      <c r="S3" s="42">
        <f>ROUND(1.05010333606256,4)</f>
        <v>1.0501</v>
      </c>
      <c r="T3" s="44"/>
      <c r="U3" s="5">
        <f>ROUND(1.0532225410055,4)</f>
        <v>1.0531999999999999</v>
      </c>
    </row>
    <row r="4" spans="1:21" ht="30" x14ac:dyDescent="0.2">
      <c r="I4" s="2" t="s">
        <v>10</v>
      </c>
      <c r="J4" s="3">
        <f>ROUND(1.29359759152171,4)</f>
        <v>1.2936000000000001</v>
      </c>
      <c r="K4" s="40">
        <f>ROUND(J4/J3,4)-1</f>
        <v>0.23259999999999992</v>
      </c>
      <c r="L4" s="41"/>
      <c r="M4" s="38">
        <f>ROUND(1.32368411192381,4)</f>
        <v>1.3237000000000001</v>
      </c>
      <c r="N4" s="39"/>
      <c r="O4" s="6">
        <f>ROUND(M4/M3,4)-1</f>
        <v>0.26110000000000011</v>
      </c>
      <c r="P4" s="38">
        <f>ROUND(1.29757323247913,4)</f>
        <v>1.2976000000000001</v>
      </c>
      <c r="Q4" s="39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ht="15" x14ac:dyDescent="0.2">
      <c r="I5" s="2" t="s">
        <v>11</v>
      </c>
      <c r="J5" s="3">
        <v>1.2487999999999999</v>
      </c>
      <c r="K5" s="40">
        <f>ROUND(J5/J3,4)-1</f>
        <v>0.18989999999999996</v>
      </c>
      <c r="L5" s="41"/>
      <c r="M5" s="38">
        <v>1.2504999999999999</v>
      </c>
      <c r="N5" s="39"/>
      <c r="O5" s="6">
        <f>ROUND(M5/M3,4)-1</f>
        <v>0.19140000000000001</v>
      </c>
      <c r="P5" s="38">
        <v>1.2482</v>
      </c>
      <c r="Q5" s="39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">
      <c r="I6" s="2" t="s">
        <v>12</v>
      </c>
      <c r="J6" s="3">
        <v>1.4819</v>
      </c>
      <c r="K6" s="40">
        <f>ROUND(J6/J3,4)-1</f>
        <v>0.41199999999999992</v>
      </c>
      <c r="L6" s="41"/>
      <c r="M6" s="38">
        <v>1.5116000000000001</v>
      </c>
      <c r="N6" s="39"/>
      <c r="O6" s="6">
        <f>ROUND(M6/M3,4)-1</f>
        <v>0.44019999999999992</v>
      </c>
      <c r="P6" s="38">
        <v>1.4991000000000001</v>
      </c>
      <c r="Q6" s="39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1" ht="30" x14ac:dyDescent="0.2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ht="15" x14ac:dyDescent="0.2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ht="15" x14ac:dyDescent="0.2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ht="15" x14ac:dyDescent="0.2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ht="15" x14ac:dyDescent="0.2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ht="15" x14ac:dyDescent="0.2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8" t="s">
        <v>4</v>
      </c>
      <c r="K1" s="47"/>
      <c r="L1" s="39"/>
      <c r="M1" s="38" t="s">
        <v>5</v>
      </c>
      <c r="N1" s="47"/>
      <c r="O1" s="39"/>
      <c r="P1" s="38" t="s">
        <v>5</v>
      </c>
      <c r="Q1" s="47"/>
      <c r="R1" s="39"/>
      <c r="S1" s="38" t="s">
        <v>5</v>
      </c>
      <c r="T1" s="39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8" t="s">
        <v>53</v>
      </c>
      <c r="K2" s="47"/>
      <c r="L2" s="39"/>
      <c r="M2" s="38" t="s">
        <v>53</v>
      </c>
      <c r="N2" s="47"/>
      <c r="O2" s="39"/>
      <c r="P2" s="38" t="s">
        <v>53</v>
      </c>
      <c r="Q2" s="47"/>
      <c r="R2" s="39"/>
      <c r="S2" s="38" t="s">
        <v>53</v>
      </c>
      <c r="T2" s="39"/>
      <c r="U2" s="38" t="s">
        <v>54</v>
      </c>
      <c r="V2" s="47"/>
      <c r="W2" s="39"/>
    </row>
    <row r="3" spans="1:23" ht="36" x14ac:dyDescent="0.2">
      <c r="I3" s="4" t="s">
        <v>9</v>
      </c>
      <c r="J3" s="45">
        <v>4.0945</v>
      </c>
      <c r="K3" s="56"/>
      <c r="L3" s="46"/>
      <c r="M3" s="42">
        <v>4.0998000000000001</v>
      </c>
      <c r="N3" s="43"/>
      <c r="O3" s="44"/>
      <c r="P3" s="42">
        <v>4.0724999999999998</v>
      </c>
      <c r="Q3" s="43"/>
      <c r="R3" s="44"/>
      <c r="S3" s="42">
        <v>4.0468000000000002</v>
      </c>
      <c r="T3" s="44"/>
    </row>
    <row r="4" spans="1:23" ht="30" x14ac:dyDescent="0.2">
      <c r="I4" s="2" t="s">
        <v>10</v>
      </c>
      <c r="J4" s="3">
        <v>4.2218999999999998</v>
      </c>
      <c r="K4" s="40">
        <f>J4/J3 -1</f>
        <v>3.11149102454511E-2</v>
      </c>
      <c r="L4" s="41"/>
      <c r="M4" s="38">
        <v>4.2432999999999996</v>
      </c>
      <c r="N4" s="39"/>
      <c r="O4" s="6">
        <f>M4/M3 -1</f>
        <v>3.5001707400360793E-2</v>
      </c>
      <c r="P4" s="38">
        <v>4.4214000000000002</v>
      </c>
      <c r="Q4" s="39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ht="15" x14ac:dyDescent="0.2">
      <c r="I5" s="2" t="s">
        <v>11</v>
      </c>
      <c r="J5" s="3">
        <v>4.2055999999999996</v>
      </c>
      <c r="K5" s="40">
        <f>ROUND(J5/J3,4) - 1</f>
        <v>2.7099999999999902E-2</v>
      </c>
      <c r="L5" s="41"/>
      <c r="M5" s="38">
        <v>4.1900000000000004</v>
      </c>
      <c r="N5" s="39"/>
      <c r="O5" s="6">
        <f>ROUND(M5/M3,4)-1</f>
        <v>2.200000000000002E-2</v>
      </c>
      <c r="P5" s="38">
        <v>4.1736000000000004</v>
      </c>
      <c r="Q5" s="39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">
      <c r="I6" s="2" t="s">
        <v>12</v>
      </c>
      <c r="J6" s="3">
        <v>4.5576999999999996</v>
      </c>
      <c r="K6" s="40">
        <f>ROUND(J6/J3,4)-1</f>
        <v>0.11309999999999998</v>
      </c>
      <c r="L6" s="41"/>
      <c r="M6" s="38">
        <v>4.5738000000000003</v>
      </c>
      <c r="N6" s="39"/>
      <c r="O6" s="6">
        <f>ROUND(M6/M3,4)-1</f>
        <v>0.11559999999999993</v>
      </c>
      <c r="P6" s="38">
        <v>4.5223000000000004</v>
      </c>
      <c r="Q6" s="39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ht="15" x14ac:dyDescent="0.2">
      <c r="I11" s="2" t="s">
        <v>13</v>
      </c>
      <c r="J11" s="2" t="s">
        <v>14</v>
      </c>
      <c r="K11" s="36" t="s">
        <v>17</v>
      </c>
      <c r="L11" s="37"/>
      <c r="M11" s="36" t="s">
        <v>18</v>
      </c>
      <c r="N11" s="37"/>
      <c r="O11" s="38" t="s">
        <v>19</v>
      </c>
      <c r="P11" s="39"/>
      <c r="Q11" s="38" t="s">
        <v>36</v>
      </c>
      <c r="R11" s="39"/>
    </row>
    <row r="12" spans="1:23" ht="30" x14ac:dyDescent="0.2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ht="15" x14ac:dyDescent="0.2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ht="15" x14ac:dyDescent="0.2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ht="15" x14ac:dyDescent="0.2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ht="15" x14ac:dyDescent="0.2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ht="15" x14ac:dyDescent="0.2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2021-12-06T12:40:49Z</dcterms:modified>
</cp:coreProperties>
</file>