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94CB2C36-624B-47D9-AE96-B7E29D85FE92}" xr6:coauthVersionLast="47" xr6:coauthVersionMax="47" xr10:uidLastSave="{00000000-0000-0000-0000-000000000000}"/>
  <bookViews>
    <workbookView xWindow="-120" yWindow="-120" windowWidth="38640" windowHeight="15840" firstSheet="3" activeTab="7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cstm_bimodal" sheetId="17" r:id="rId5"/>
    <sheet name="GoodNet_Gravity_1024LP" sheetId="1" r:id="rId6"/>
    <sheet name="GoodNet_cstm_Bimodal_1024LP_2" sheetId="18" r:id="rId7"/>
    <sheet name="GoodNet_cstm_Bimodal_4096LP" sheetId="22" r:id="rId8"/>
    <sheet name="GoodNet_cstm_Bimodal_1024LP" sheetId="16" r:id="rId9"/>
    <sheet name="Claranet_Gravity_1024LP" sheetId="19" r:id="rId10"/>
    <sheet name="Claranet_cstm_bimodal_4096LP" sheetId="21" r:id="rId11"/>
    <sheet name="Claranet_cstm_bimodal_1024LP" sheetId="20" r:id="rId12"/>
    <sheet name="T-lex_Gravity_1024LP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22" l="1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P13" i="22"/>
  <c r="N13" i="22"/>
  <c r="L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<sst xmlns="http://schemas.openxmlformats.org/spreadsheetml/2006/main" count="436" uniqueCount="95">
  <si>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</si>
  <si>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</si>
  <si>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</si>
  <si>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</si>
  <si>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</si>
  <si>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</si>
  <si>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</si>
  <si>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</si>
  <si>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</si>
  <si>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</si>
  <si>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</si>
  <si>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</si>
  <si>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</si>
  <si>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</si>
  <si>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</si>
  <si>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</si>
  <si>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</si>
  <si>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</si>
  <si>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</si>
  <si>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</si>
  <si>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</si>
  <si>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</si>
  <si>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</si>
  <si>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</si>
  <si>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</si>
  <si>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</si>
  <si>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</si>
  <si>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</si>
  <si>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</si>
  <si>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</si>
  <si>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</si>
  <si>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</si>
  <si>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</si>
  <si>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</si>
  <si>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</si>
  <si>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</si>
  <si>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</si>
  <si>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</si>
  <si>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</si>
  <si>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</si>
  <si>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</si>
  <si>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</si>
  <si>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</si>
  <si>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</si>
  <si>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</si>
  <si>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</si>
  <si>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</si>
  <si>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</si>
  <si>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</si>
  <si>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</si>
  <si>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</si>
  <si>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</si>
  <si>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</si>
  <si>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</si>
  <si>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</si>
  <si>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</si>
  <si>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</si>
  <si>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</si>
  <si>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</si>
  <si>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</si>
  <si>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</si>
  <si>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</si>
  <si>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</si>
  <si>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</si>
  <si>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</si>
  <si>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</si>
  <si>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</si>
  <si>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</si>
  <si>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</si>
  <si>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</si>
  <si>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</si>
  <si>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</si>
  <si>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</si>
  <si>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</si>
  <si>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</si>
  <si>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</si>
  <si>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</si>
  <si>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 xml:space="preserve"> Bimodal Traffic, 4096 TMs, 50% sparsity G_1 (50,10) G_2 (1,0.2)</t>
  </si>
  <si>
    <t>`</t>
  </si>
  <si>
    <t xml:space="preserve"> Bimodal Traffic, 4096 TMs, 40% sparsity G_1 (5,1) G_2 (0.5,0.1)</t>
  </si>
  <si>
    <t>(3) 1.55529</t>
  </si>
  <si>
    <t>(3, 14) 1.53689</t>
  </si>
  <si>
    <t>(3, 12, 14) 1.50812</t>
  </si>
  <si>
    <t>(3,10,12,14) 1.50241</t>
  </si>
  <si>
    <t>LP Set</t>
  </si>
  <si>
    <t>(12,) 1.8739</t>
  </si>
  <si>
    <t>(12, 15) 1.82859</t>
  </si>
  <si>
    <t>(12,) 1.9435</t>
  </si>
  <si>
    <t>(9, 12, 15) 1.78876</t>
  </si>
  <si>
    <t>(9, 12, 15) 1.86725</t>
  </si>
  <si>
    <t>(7, 9, 12, 15) 1.75509</t>
  </si>
  <si>
    <t>(5, 7, 9, 12, 15) 1.73853</t>
  </si>
  <si>
    <t>(12, 15) 1.90982</t>
  </si>
  <si>
    <t>(5, 7, 9, 12, 15) 1.82299</t>
  </si>
  <si>
    <t>(7, 9, 12, 15)  1.83803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</si>
</sst>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0" fontId="1" fillId="2" borderId="1" xfId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ScaleFree30Nodes_cstm_bimodal!$R$12:$R$17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0.12769999999999992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S21" sqref="S2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1.4016999999999999</v>
      </c>
      <c r="K3" s="38"/>
      <c r="L3" s="39"/>
      <c r="M3" s="37">
        <v>1.4092</v>
      </c>
      <c r="N3" s="38"/>
      <c r="O3" s="39"/>
      <c r="P3" s="37">
        <v>1.4108000000000001</v>
      </c>
      <c r="Q3" s="38"/>
      <c r="R3" s="39"/>
      <c r="S3" s="40">
        <v>1.4048</v>
      </c>
      <c r="T3" s="41"/>
      <c r="U3" s="31">
        <v>1.4016999999999999</v>
      </c>
      <c r="V3" s="32"/>
    </row>
    <row r="4" spans="1:22" ht="30" x14ac:dyDescent="0.25">
      <c r="I4" s="2" t="s">
        <v>10</v>
      </c>
      <c r="J4" s="3">
        <v>6.8305999999999996</v>
      </c>
      <c r="K4" s="35">
        <f>ROUND(J4/J3,4)-1</f>
        <v>3.8731</v>
      </c>
      <c r="L4" s="36"/>
      <c r="M4" s="31">
        <v>7.6843000000000004</v>
      </c>
      <c r="N4" s="32"/>
      <c r="O4" s="5">
        <f>ROUND(M4/M3,4)-1</f>
        <v>4.4530000000000003</v>
      </c>
      <c r="P4" s="31">
        <v>7.6825999999999999</v>
      </c>
      <c r="Q4" s="32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2.1465000000000001</v>
      </c>
      <c r="K5" s="35">
        <f>ROUND(J5/J3,4)-1</f>
        <v>0.53140000000000009</v>
      </c>
      <c r="L5" s="36"/>
      <c r="M5" s="31">
        <v>2.1532</v>
      </c>
      <c r="N5" s="32"/>
      <c r="O5" s="5">
        <f>ROUND(M5/M3,4)-1</f>
        <v>0.52800000000000002</v>
      </c>
      <c r="P5" s="31">
        <v>2.1534</v>
      </c>
      <c r="Q5" s="32"/>
      <c r="R5" s="5">
        <f>ROUND(P5/P3,4)-1</f>
        <v>0.52639999999999998</v>
      </c>
      <c r="S5" s="3">
        <v>2.1427999999999998</v>
      </c>
      <c r="T5" s="5">
        <f>ROUND(S5/S3,4)-1</f>
        <v>0.5253000000000001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2.29</v>
      </c>
      <c r="K6" s="35">
        <f>ROUND(J6/J3,4)-1</f>
        <v>0.63369999999999993</v>
      </c>
      <c r="L6" s="36"/>
      <c r="M6" s="31">
        <v>2.2345000000000002</v>
      </c>
      <c r="N6" s="32"/>
      <c r="O6" s="5">
        <f>ROUND(M6/M3,4)-1</f>
        <v>0.58570000000000011</v>
      </c>
      <c r="P6" s="31">
        <v>2.23</v>
      </c>
      <c r="Q6" s="32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27">
        <v>2.0163000000000002</v>
      </c>
      <c r="R12" s="26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27">
        <v>1.7562</v>
      </c>
      <c r="R13" s="26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27">
        <v>1.718</v>
      </c>
      <c r="R14" s="26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28">
        <v>1.643</v>
      </c>
      <c r="R15" s="26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28">
        <v>1.5871</v>
      </c>
      <c r="R16" s="2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27">
        <v>1.5430999999999999</v>
      </c>
      <c r="R17" s="26">
        <f>Q17/U3-1</f>
        <v>0.10087750588571009</v>
      </c>
    </row>
    <row r="18" spans="9:18" x14ac:dyDescent="0.25">
      <c r="I18" s="2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27">
        <v>1.5183</v>
      </c>
      <c r="R18" s="26">
        <f>Q18/U3-1</f>
        <v>8.318470428765079E-2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topLeftCell="K1"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20">
        <v>15</v>
      </c>
      <c r="B2" s="20">
        <v>36</v>
      </c>
      <c r="C2" s="1" t="s">
        <v>60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1.5758657990203599</v>
      </c>
      <c r="K3" s="38"/>
      <c r="L3" s="39"/>
      <c r="M3" s="37">
        <v>1.5974999999999999</v>
      </c>
      <c r="N3" s="38"/>
      <c r="O3" s="39"/>
      <c r="P3" s="37">
        <v>1.59002881643003</v>
      </c>
      <c r="Q3" s="38"/>
      <c r="R3" s="39"/>
      <c r="S3" s="37">
        <v>1.59024985946683</v>
      </c>
      <c r="T3" s="39"/>
      <c r="U3" s="37">
        <v>1.5943000000000001</v>
      </c>
      <c r="V3" s="39"/>
    </row>
    <row r="4" spans="1:22" ht="30" x14ac:dyDescent="0.25">
      <c r="I4" s="2" t="s">
        <v>10</v>
      </c>
      <c r="J4" s="3">
        <v>2.7644269401354302</v>
      </c>
      <c r="K4" s="35">
        <f>ROUND(J4/J3,4)-1</f>
        <v>0.75419999999999998</v>
      </c>
      <c r="L4" s="36"/>
      <c r="M4" s="31">
        <v>2.7111999999999998</v>
      </c>
      <c r="N4" s="32"/>
      <c r="O4" s="5">
        <f>ROUND(M4/M3,4)-1</f>
        <v>0.69720000000000004</v>
      </c>
      <c r="P4" s="31">
        <v>2.75520184353182</v>
      </c>
      <c r="Q4" s="32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35">
        <f>ROUND(J5/J3,4)-1</f>
        <v>0.32679999999999998</v>
      </c>
      <c r="L5" s="36"/>
      <c r="M5" s="31">
        <v>2.1181999999999999</v>
      </c>
      <c r="N5" s="32"/>
      <c r="O5" s="5">
        <f>ROUND(M5/M3,4)-1</f>
        <v>0.32590000000000008</v>
      </c>
      <c r="P5" s="31">
        <v>2.105</v>
      </c>
      <c r="Q5" s="32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35">
        <f>ROUND(J6/J3,4)-1</f>
        <v>0.27069999999999994</v>
      </c>
      <c r="L6" s="36"/>
      <c r="M6" s="31">
        <v>2.0304000000000002</v>
      </c>
      <c r="N6" s="32"/>
      <c r="O6" s="5">
        <f>ROUND(M6/M3,4)-1</f>
        <v>0.27099999999999991</v>
      </c>
      <c r="P6" s="31">
        <v>2.0093999999999999</v>
      </c>
      <c r="Q6" s="32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62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63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64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61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N17" sqref="N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28.85546875" style="29" customWidth="1"/>
    <col min="21" max="21" width="35.7109375" style="29" bestFit="1" customWidth="1"/>
    <col min="22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29">
        <v>15</v>
      </c>
      <c r="B2" s="29">
        <v>36</v>
      </c>
      <c r="C2" s="1" t="s">
        <v>60</v>
      </c>
      <c r="I2" s="3" t="s">
        <v>8</v>
      </c>
      <c r="J2" s="31" t="s">
        <v>69</v>
      </c>
      <c r="K2" s="42"/>
      <c r="L2" s="32"/>
      <c r="M2" s="31" t="s">
        <v>69</v>
      </c>
      <c r="N2" s="42"/>
      <c r="O2" s="32"/>
      <c r="P2" s="31" t="s">
        <v>69</v>
      </c>
      <c r="Q2" s="42"/>
      <c r="R2" s="32"/>
      <c r="S2" s="31" t="s">
        <v>70</v>
      </c>
      <c r="T2" s="32"/>
      <c r="U2" s="31" t="s">
        <v>79</v>
      </c>
      <c r="V2" s="32"/>
    </row>
    <row r="3" spans="1:22" ht="37.5" x14ac:dyDescent="0.25">
      <c r="I3" s="4" t="s">
        <v>9</v>
      </c>
      <c r="J3" s="37">
        <v>1.3918999999999999</v>
      </c>
      <c r="K3" s="38"/>
      <c r="L3" s="39"/>
      <c r="M3" s="37">
        <v>1.4401999999999999</v>
      </c>
      <c r="N3" s="38"/>
      <c r="O3" s="39"/>
      <c r="P3" s="37">
        <v>1.4033</v>
      </c>
      <c r="Q3" s="38"/>
      <c r="R3" s="39"/>
      <c r="S3" s="37">
        <v>1.409</v>
      </c>
      <c r="T3" s="39"/>
      <c r="U3" s="37">
        <v>1.423</v>
      </c>
      <c r="V3" s="39"/>
    </row>
    <row r="4" spans="1:22" ht="30" x14ac:dyDescent="0.25">
      <c r="I4" s="2" t="s">
        <v>10</v>
      </c>
      <c r="J4" s="3">
        <v>2.1012</v>
      </c>
      <c r="K4" s="35">
        <f>ROUND(J4/J3,4)-1</f>
        <v>0.50960000000000005</v>
      </c>
      <c r="L4" s="36"/>
      <c r="M4" s="31">
        <v>2.1937000000000002</v>
      </c>
      <c r="N4" s="32"/>
      <c r="O4" s="5">
        <f>ROUND(M4/M3,4)-1</f>
        <v>0.52320000000000011</v>
      </c>
      <c r="P4" s="31">
        <v>2.1276999999999999</v>
      </c>
      <c r="Q4" s="32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35">
        <f>ROUND(J5/J3,4)-1</f>
        <v>0.16759999999999997</v>
      </c>
      <c r="L5" s="36"/>
      <c r="M5" s="31">
        <v>1.6619999999999999</v>
      </c>
      <c r="N5" s="32"/>
      <c r="O5" s="5">
        <f>ROUND(M5/M3,4)-1</f>
        <v>0.15399999999999991</v>
      </c>
      <c r="P5" s="31">
        <v>1.6387</v>
      </c>
      <c r="Q5" s="32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35">
        <f>ROUND(J6/J3,4)-1</f>
        <v>0.25249999999999995</v>
      </c>
      <c r="L6" s="36"/>
      <c r="M6" s="31">
        <v>1.7850999999999999</v>
      </c>
      <c r="N6" s="32"/>
      <c r="O6" s="5">
        <f>ROUND(M6/M3,4)-1</f>
        <v>0.23950000000000005</v>
      </c>
      <c r="P6" s="31">
        <v>1.7501</v>
      </c>
      <c r="Q6" s="32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80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81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82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83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V4" sqref="V4:V7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84</v>
      </c>
      <c r="V1" s="32"/>
    </row>
    <row r="2" spans="1:22" x14ac:dyDescent="0.25">
      <c r="A2" s="21">
        <v>15</v>
      </c>
      <c r="B2" s="21">
        <v>36</v>
      </c>
      <c r="C2" s="1" t="s">
        <v>60</v>
      </c>
      <c r="I2" s="3" t="s">
        <v>8</v>
      </c>
      <c r="J2" s="31" t="s">
        <v>69</v>
      </c>
      <c r="K2" s="42"/>
      <c r="L2" s="32"/>
      <c r="M2" s="31" t="s">
        <v>69</v>
      </c>
      <c r="N2" s="42"/>
      <c r="O2" s="32"/>
      <c r="P2" s="31" t="s">
        <v>69</v>
      </c>
      <c r="Q2" s="42"/>
      <c r="R2" s="32"/>
      <c r="S2" s="31" t="s">
        <v>70</v>
      </c>
      <c r="T2" s="32"/>
      <c r="U2" s="31" t="s">
        <v>69</v>
      </c>
      <c r="V2" s="32"/>
    </row>
    <row r="3" spans="1:22" ht="37.5" x14ac:dyDescent="0.25">
      <c r="I3" s="4" t="s">
        <v>9</v>
      </c>
      <c r="J3" s="37">
        <v>1.3918999999999999</v>
      </c>
      <c r="K3" s="38"/>
      <c r="L3" s="39"/>
      <c r="M3" s="37">
        <v>1.4401999999999999</v>
      </c>
      <c r="N3" s="38"/>
      <c r="O3" s="39"/>
      <c r="P3" s="37">
        <v>1.4033</v>
      </c>
      <c r="Q3" s="38"/>
      <c r="R3" s="39"/>
      <c r="S3" s="37">
        <v>1.409</v>
      </c>
      <c r="T3" s="39"/>
      <c r="U3" s="37">
        <v>1.4252</v>
      </c>
      <c r="V3" s="39"/>
    </row>
    <row r="4" spans="1:22" ht="30" x14ac:dyDescent="0.25">
      <c r="I4" s="2" t="s">
        <v>10</v>
      </c>
      <c r="J4" s="3">
        <v>2.1012</v>
      </c>
      <c r="K4" s="35">
        <f>ROUND(J4/J3,4)-1</f>
        <v>0.50960000000000005</v>
      </c>
      <c r="L4" s="36"/>
      <c r="M4" s="31">
        <v>2.1937000000000002</v>
      </c>
      <c r="N4" s="32"/>
      <c r="O4" s="5">
        <f>ROUND(M4/M3,4)-1</f>
        <v>0.52320000000000011</v>
      </c>
      <c r="P4" s="31">
        <v>2.1276999999999999</v>
      </c>
      <c r="Q4" s="32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35">
        <f>ROUND(J5/J3,4)-1</f>
        <v>0.16759999999999997</v>
      </c>
      <c r="L5" s="36"/>
      <c r="M5" s="31">
        <v>1.6619999999999999</v>
      </c>
      <c r="N5" s="32"/>
      <c r="O5" s="5">
        <f>ROUND(M5/M3,4)-1</f>
        <v>0.15399999999999991</v>
      </c>
      <c r="P5" s="31">
        <v>1.6387</v>
      </c>
      <c r="Q5" s="32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35">
        <f>ROUND(J6/J3,4)-1</f>
        <v>0.25249999999999995</v>
      </c>
      <c r="L6" s="36"/>
      <c r="M6" s="31">
        <v>1.7850999999999999</v>
      </c>
      <c r="N6" s="32"/>
      <c r="O6" s="5">
        <f>ROUND(M6/M3,4)-1</f>
        <v>0.23950000000000005</v>
      </c>
      <c r="P6" s="31">
        <v>1.7501</v>
      </c>
      <c r="Q6" s="32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65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68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67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66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topLeftCell="K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1.1397999999999999</v>
      </c>
      <c r="K3" s="38"/>
      <c r="L3" s="39"/>
      <c r="M3" s="37">
        <v>1.1405000000000001</v>
      </c>
      <c r="N3" s="38"/>
      <c r="O3" s="39"/>
      <c r="P3" s="37">
        <v>1.1354</v>
      </c>
      <c r="Q3" s="38"/>
      <c r="R3" s="39"/>
      <c r="S3" s="37">
        <v>1.1472</v>
      </c>
      <c r="T3" s="39"/>
      <c r="U3" s="37">
        <v>1.129</v>
      </c>
      <c r="V3" s="39"/>
    </row>
    <row r="4" spans="1:22" ht="30" x14ac:dyDescent="0.25">
      <c r="I4" s="2" t="s">
        <v>10</v>
      </c>
      <c r="J4" s="3">
        <v>1.3655999999999999</v>
      </c>
      <c r="K4" s="35">
        <f>ROUND(J4/J3,4)-1</f>
        <v>0.19809999999999994</v>
      </c>
      <c r="L4" s="36"/>
      <c r="M4" s="31">
        <v>1.3802000000000001</v>
      </c>
      <c r="N4" s="32"/>
      <c r="O4" s="5">
        <f>ROUND(M4/M3,4)-1</f>
        <v>0.21019999999999994</v>
      </c>
      <c r="P4" s="31">
        <v>1.3492</v>
      </c>
      <c r="Q4" s="32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35">
        <f>ROUND(J5/J3,4)-1</f>
        <v>9.220000000000006E-2</v>
      </c>
      <c r="L5" s="36"/>
      <c r="M5" s="31">
        <v>1.2455000000000001</v>
      </c>
      <c r="N5" s="32"/>
      <c r="O5" s="5">
        <f>ROUND(M5/M3,4)-1</f>
        <v>9.2100000000000071E-2</v>
      </c>
      <c r="P5" s="31">
        <v>1.2343</v>
      </c>
      <c r="Q5" s="32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35">
        <f>ROUND(J6/J3,4)-1</f>
        <v>0.45940000000000003</v>
      </c>
      <c r="L6" s="36"/>
      <c r="M6" s="31">
        <v>1.6489</v>
      </c>
      <c r="N6" s="32"/>
      <c r="O6" s="5">
        <f>ROUND(M6/M3,4)-1</f>
        <v>0.44579999999999997</v>
      </c>
      <c r="P6" s="31">
        <v>1.6713</v>
      </c>
      <c r="Q6" s="32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17"/>
  <sheetViews>
    <sheetView topLeftCell="I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76</v>
      </c>
      <c r="V2" s="32"/>
    </row>
    <row r="3" spans="1:22" ht="37.5" x14ac:dyDescent="0.25">
      <c r="I3" s="4" t="s">
        <v>9</v>
      </c>
      <c r="J3" s="37">
        <v>1.7073</v>
      </c>
      <c r="K3" s="38"/>
      <c r="L3" s="39"/>
      <c r="M3" s="37">
        <v>1.7031000000000001</v>
      </c>
      <c r="N3" s="38"/>
      <c r="O3" s="39"/>
      <c r="P3" s="37">
        <v>1.7130000000000001</v>
      </c>
      <c r="Q3" s="38"/>
      <c r="R3" s="39"/>
      <c r="S3" s="40">
        <v>1.7059218101262801</v>
      </c>
      <c r="T3" s="41"/>
      <c r="U3" s="31">
        <v>1.7316</v>
      </c>
      <c r="V3" s="32"/>
    </row>
    <row r="4" spans="1:22" ht="30" x14ac:dyDescent="0.25">
      <c r="I4" s="2" t="s">
        <v>10</v>
      </c>
      <c r="J4" s="3">
        <v>136.69470000000001</v>
      </c>
      <c r="K4" s="43">
        <f>ROUND(J4/J3,4)-1</f>
        <v>79.064800000000005</v>
      </c>
      <c r="L4" s="44"/>
      <c r="M4" s="31">
        <v>132.49350000000001</v>
      </c>
      <c r="N4" s="32"/>
      <c r="O4" s="6">
        <f>ROUND(M4/M3,4)-1</f>
        <v>76.795500000000004</v>
      </c>
      <c r="P4" s="31">
        <v>151.20259999999999</v>
      </c>
      <c r="Q4" s="32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43">
        <f>ROUND(J5/J3,4)-1</f>
        <v>0.48760000000000003</v>
      </c>
      <c r="L5" s="44"/>
      <c r="M5" s="31">
        <v>2.5322</v>
      </c>
      <c r="N5" s="32"/>
      <c r="O5" s="6">
        <f>ROUND(M5/M3,4)-1</f>
        <v>0.4867999999999999</v>
      </c>
      <c r="P5" s="31">
        <v>2.5428999999999999</v>
      </c>
      <c r="Q5" s="32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43">
        <f>ROUND(J6/J3,4)-1</f>
        <v>0.49560000000000004</v>
      </c>
      <c r="L6" s="44"/>
      <c r="M6" s="31">
        <v>2.9327999999999999</v>
      </c>
      <c r="N6" s="32"/>
      <c r="O6" s="6">
        <f>ROUND(M6/M3,4)-1</f>
        <v>0.72199999999999998</v>
      </c>
      <c r="P6" s="31">
        <v>2.9142999999999999</v>
      </c>
      <c r="Q6" s="32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1.9598</v>
      </c>
      <c r="R13" s="26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27">
        <v>1.9139999999999999</v>
      </c>
      <c r="R14" s="26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8">
        <v>1.8766</v>
      </c>
      <c r="R15" s="26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8">
        <v>1.8537999999999999</v>
      </c>
      <c r="R16" s="26">
        <f>Q16/U3-1</f>
        <v>7.057057057057059E-2</v>
      </c>
    </row>
    <row r="17" spans="9:18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27">
        <v>1.8504</v>
      </c>
      <c r="R17" s="26">
        <f>Q17/U3-1</f>
        <v>6.8607068607068555E-2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G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10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1.7073</v>
      </c>
      <c r="K3" s="38"/>
      <c r="L3" s="39"/>
      <c r="M3" s="37">
        <v>1.7031000000000001</v>
      </c>
      <c r="N3" s="38"/>
      <c r="O3" s="39"/>
      <c r="P3" s="37">
        <v>1.7130000000000001</v>
      </c>
      <c r="Q3" s="38"/>
      <c r="R3" s="39"/>
      <c r="S3" s="40">
        <v>1.7059218101262801</v>
      </c>
      <c r="T3" s="41"/>
      <c r="U3" s="31">
        <v>1.7116</v>
      </c>
      <c r="V3" s="32"/>
    </row>
    <row r="4" spans="1:22" ht="30" x14ac:dyDescent="0.25">
      <c r="I4" s="2" t="s">
        <v>10</v>
      </c>
      <c r="J4" s="3">
        <v>136.69470000000001</v>
      </c>
      <c r="K4" s="43">
        <f>ROUND(J4/J3,4)-1</f>
        <v>79.064800000000005</v>
      </c>
      <c r="L4" s="44"/>
      <c r="M4" s="31">
        <v>132.49350000000001</v>
      </c>
      <c r="N4" s="32"/>
      <c r="O4" s="6">
        <f>ROUND(M4/M3,4)-1</f>
        <v>76.795500000000004</v>
      </c>
      <c r="P4" s="31">
        <v>151.20259999999999</v>
      </c>
      <c r="Q4" s="32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43">
        <f>ROUND(J5/J3,4)-1</f>
        <v>0.48760000000000003</v>
      </c>
      <c r="L5" s="44"/>
      <c r="M5" s="31">
        <v>2.5322</v>
      </c>
      <c r="N5" s="32"/>
      <c r="O5" s="6">
        <f>ROUND(M5/M3,4)-1</f>
        <v>0.4867999999999999</v>
      </c>
      <c r="P5" s="31">
        <v>2.5428999999999999</v>
      </c>
      <c r="Q5" s="32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43">
        <f>ROUND(J6/J3,4)-1</f>
        <v>0.49560000000000004</v>
      </c>
      <c r="L6" s="44"/>
      <c r="M6" s="31">
        <v>2.9327999999999999</v>
      </c>
      <c r="N6" s="32"/>
      <c r="O6" s="6">
        <f>ROUND(M6/M3,4)-1</f>
        <v>0.72199999999999998</v>
      </c>
      <c r="P6" s="31">
        <v>2.9142999999999999</v>
      </c>
      <c r="Q6" s="32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5">
        <f>K17/M3-1</f>
        <v>0.1152016910339968</v>
      </c>
      <c r="M17" s="2">
        <v>1.9074</v>
      </c>
      <c r="N17" s="5">
        <f>M17/P3-1</f>
        <v>0.11348511383537652</v>
      </c>
      <c r="O17" s="3">
        <v>1.8976999999999999</v>
      </c>
      <c r="P17" s="5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f>ROUND(1.3137349069022,4)</f>
        <v>1.3137000000000001</v>
      </c>
      <c r="K3" s="38"/>
      <c r="L3" s="39"/>
      <c r="M3" s="37">
        <v>1.3108</v>
      </c>
      <c r="N3" s="38"/>
      <c r="O3" s="39"/>
      <c r="P3" s="37">
        <v>1.3133999999999999</v>
      </c>
      <c r="Q3" s="38"/>
      <c r="R3" s="39"/>
      <c r="S3" s="37">
        <v>1.3113999999999999</v>
      </c>
      <c r="T3" s="39"/>
      <c r="U3" s="31">
        <v>1.3261000000000001</v>
      </c>
      <c r="V3" s="32"/>
    </row>
    <row r="4" spans="1:22" ht="30" x14ac:dyDescent="0.25">
      <c r="I4" s="2" t="s">
        <v>10</v>
      </c>
      <c r="J4" s="3">
        <f>ROUND(1.88295256877831,4)</f>
        <v>1.883</v>
      </c>
      <c r="K4" s="35">
        <f>ROUND(J4/J3,4)-1</f>
        <v>0.43340000000000001</v>
      </c>
      <c r="L4" s="36"/>
      <c r="M4" s="31">
        <v>1.9887999999999999</v>
      </c>
      <c r="N4" s="32"/>
      <c r="O4" s="5">
        <f>ROUND(M4/M3,4)-1</f>
        <v>0.5172000000000001</v>
      </c>
      <c r="P4" s="31">
        <v>1.8765000000000001</v>
      </c>
      <c r="Q4" s="32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35">
        <f>ROUND(J5/J3,4)-1</f>
        <v>0.26570000000000005</v>
      </c>
      <c r="L5" s="36"/>
      <c r="M5" s="31">
        <v>1.661</v>
      </c>
      <c r="N5" s="32"/>
      <c r="O5" s="5">
        <f>ROUND(M5/M3,4)-1</f>
        <v>0.2672000000000001</v>
      </c>
      <c r="P5" s="31">
        <v>1.6674</v>
      </c>
      <c r="Q5" s="32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35">
        <f>ROUND(J6/J3,4)-1</f>
        <v>0.29940000000000011</v>
      </c>
      <c r="L6" s="36"/>
      <c r="M6" s="31">
        <v>1.6947000000000001</v>
      </c>
      <c r="N6" s="32"/>
      <c r="O6" s="5">
        <f>ROUND(M6/M3,4)-1</f>
        <v>0.29289999999999994</v>
      </c>
      <c r="P6" s="31">
        <v>1.7579</v>
      </c>
      <c r="Q6" s="32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opLeftCell="H1" zoomScale="70" zoomScaleNormal="70" workbookViewId="0">
      <selection activeCell="T30" sqref="T30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31" t="s">
        <v>58</v>
      </c>
      <c r="K2" s="42"/>
      <c r="L2" s="32"/>
      <c r="M2" s="31" t="s">
        <v>58</v>
      </c>
      <c r="N2" s="42"/>
      <c r="O2" s="32"/>
      <c r="P2" s="31" t="s">
        <v>58</v>
      </c>
      <c r="Q2" s="42"/>
      <c r="R2" s="32"/>
      <c r="S2" s="31" t="s">
        <v>58</v>
      </c>
      <c r="T2" s="32"/>
      <c r="U2" s="31" t="s">
        <v>72</v>
      </c>
      <c r="V2" s="32"/>
      <c r="W2" s="29"/>
    </row>
    <row r="3" spans="1:23" ht="37.5" x14ac:dyDescent="0.25">
      <c r="I3" s="4" t="s">
        <v>9</v>
      </c>
      <c r="J3" s="47">
        <v>2.153</v>
      </c>
      <c r="K3" s="48"/>
      <c r="L3" s="49"/>
      <c r="M3" s="47">
        <v>2.1661000000000001</v>
      </c>
      <c r="N3" s="48"/>
      <c r="O3" s="49"/>
      <c r="P3" s="47">
        <v>2.17259912712974</v>
      </c>
      <c r="Q3" s="48"/>
      <c r="R3" s="49"/>
      <c r="S3" s="47">
        <v>2.1768999999999998</v>
      </c>
      <c r="T3" s="49"/>
      <c r="U3" s="45">
        <v>2.1660798767267702</v>
      </c>
      <c r="V3" s="46"/>
      <c r="W3" s="29"/>
    </row>
    <row r="4" spans="1:23" ht="30" x14ac:dyDescent="0.25">
      <c r="I4" s="2" t="s">
        <v>10</v>
      </c>
      <c r="J4" s="19">
        <v>2.7635000000000001</v>
      </c>
      <c r="K4" s="35">
        <f>ROUND(J4/J3,4)-1</f>
        <v>0.28360000000000007</v>
      </c>
      <c r="L4" s="36"/>
      <c r="M4" s="45">
        <v>2.9441999999999999</v>
      </c>
      <c r="N4" s="46"/>
      <c r="O4" s="5">
        <f>ROUND(M4/M3,4)-1</f>
        <v>0.35919999999999996</v>
      </c>
      <c r="P4" s="45">
        <v>2.9425150917570599</v>
      </c>
      <c r="Q4" s="46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35">
        <f>ROUND(J5/J3,4)-1</f>
        <v>0.15779999999999994</v>
      </c>
      <c r="L5" s="36"/>
      <c r="M5" s="31">
        <v>2.4994999999999998</v>
      </c>
      <c r="N5" s="32"/>
      <c r="O5" s="5">
        <f>ROUND(M5/M3,4)-1</f>
        <v>0.15389999999999993</v>
      </c>
      <c r="P5" s="45">
        <v>2.4897</v>
      </c>
      <c r="Q5" s="46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35">
        <f>ROUND(J6/J3,4)-1</f>
        <v>7.9199999999999937E-2</v>
      </c>
      <c r="L6" s="36"/>
      <c r="M6" s="45">
        <v>2.3371</v>
      </c>
      <c r="N6" s="46"/>
      <c r="O6" s="5">
        <f>ROUND(M6/M3,4)-1</f>
        <v>7.889999999999997E-2</v>
      </c>
      <c r="P6" s="45">
        <v>2.3441000000000001</v>
      </c>
      <c r="Q6" s="46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73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75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74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71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K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f>ROUND(1.04953105339334,4)</f>
        <v>1.0495000000000001</v>
      </c>
      <c r="K3" s="38"/>
      <c r="L3" s="39"/>
      <c r="M3" s="37">
        <f>ROUND(1.04960738441608,4)</f>
        <v>1.0496000000000001</v>
      </c>
      <c r="N3" s="38"/>
      <c r="O3" s="39"/>
      <c r="P3" s="37">
        <f>ROUND(1.04726929636432,4)</f>
        <v>1.0472999999999999</v>
      </c>
      <c r="Q3" s="38"/>
      <c r="R3" s="39"/>
      <c r="S3" s="37">
        <f>ROUND(1.05010333606256,4)</f>
        <v>1.0501</v>
      </c>
      <c r="T3" s="39"/>
      <c r="U3" s="31">
        <f>ROUND(1.0532225410055,4)</f>
        <v>1.0531999999999999</v>
      </c>
      <c r="V3" s="32"/>
    </row>
    <row r="4" spans="1:22" ht="30" x14ac:dyDescent="0.25">
      <c r="I4" s="2" t="s">
        <v>10</v>
      </c>
      <c r="J4" s="3">
        <f>ROUND(1.29359759152171,4)</f>
        <v>1.2936000000000001</v>
      </c>
      <c r="K4" s="35">
        <f>ROUND(J4/J3,4)-1</f>
        <v>0.23259999999999992</v>
      </c>
      <c r="L4" s="36"/>
      <c r="M4" s="31">
        <f>ROUND(1.32368411192381,4)</f>
        <v>1.3237000000000001</v>
      </c>
      <c r="N4" s="32"/>
      <c r="O4" s="5">
        <f>ROUND(M4/M3,4)-1</f>
        <v>0.26110000000000011</v>
      </c>
      <c r="P4" s="31">
        <f>ROUND(1.29757323247913,4)</f>
        <v>1.2976000000000001</v>
      </c>
      <c r="Q4" s="32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35">
        <f>ROUND(J5/J3,4)-1</f>
        <v>0.18989999999999996</v>
      </c>
      <c r="L5" s="36"/>
      <c r="M5" s="31">
        <v>1.2504999999999999</v>
      </c>
      <c r="N5" s="32"/>
      <c r="O5" s="5">
        <f>ROUND(M5/M3,4)-1</f>
        <v>0.19140000000000001</v>
      </c>
      <c r="P5" s="31">
        <v>1.2482</v>
      </c>
      <c r="Q5" s="32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35">
        <f>ROUND(J6/J3,4)-1</f>
        <v>0.41199999999999992</v>
      </c>
      <c r="L6" s="36"/>
      <c r="M6" s="31">
        <v>1.5116000000000001</v>
      </c>
      <c r="N6" s="32"/>
      <c r="O6" s="5">
        <f>ROUND(M6/M3,4)-1</f>
        <v>0.44019999999999992</v>
      </c>
      <c r="P6" s="31">
        <v>1.4991000000000001</v>
      </c>
      <c r="Q6" s="32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U1:V1"/>
    <mergeCell ref="U2:V2"/>
    <mergeCell ref="U3:V3"/>
    <mergeCell ref="P4:Q4"/>
    <mergeCell ref="P5:Q5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topLeftCell="D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20.42578125" style="16" customWidth="1"/>
    <col min="19" max="19" width="16.7109375" style="16" customWidth="1"/>
    <col min="20" max="20" width="30.85546875" style="16" customWidth="1"/>
    <col min="21" max="21" width="54.85546875" style="16" bestFit="1" customWidth="1"/>
    <col min="22" max="22" width="15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31" t="s">
        <v>52</v>
      </c>
      <c r="K2" s="42"/>
      <c r="L2" s="32"/>
      <c r="M2" s="31" t="s">
        <v>52</v>
      </c>
      <c r="N2" s="42"/>
      <c r="O2" s="32"/>
      <c r="P2" s="31" t="s">
        <v>52</v>
      </c>
      <c r="Q2" s="42"/>
      <c r="R2" s="32"/>
      <c r="S2" s="31" t="s">
        <v>52</v>
      </c>
      <c r="T2" s="32"/>
      <c r="U2" s="31" t="s">
        <v>52</v>
      </c>
      <c r="V2" s="32"/>
    </row>
    <row r="3" spans="1:22" ht="37.5" x14ac:dyDescent="0.25">
      <c r="I3" s="4" t="s">
        <v>9</v>
      </c>
      <c r="J3" s="40">
        <v>1.3595999999999999</v>
      </c>
      <c r="K3" s="50"/>
      <c r="L3" s="41"/>
      <c r="M3" s="37">
        <v>1.365</v>
      </c>
      <c r="N3" s="38"/>
      <c r="O3" s="39"/>
      <c r="P3" s="47">
        <v>1.3514125075416099</v>
      </c>
      <c r="Q3" s="48"/>
      <c r="R3" s="49"/>
      <c r="S3" s="47">
        <v>1.3651251654597301</v>
      </c>
      <c r="T3" s="49"/>
      <c r="U3" s="31">
        <v>1.3535999999999999</v>
      </c>
      <c r="V3" s="32"/>
    </row>
    <row r="4" spans="1:22" ht="30" x14ac:dyDescent="0.25">
      <c r="I4" s="2" t="s">
        <v>10</v>
      </c>
      <c r="J4" s="3">
        <v>1.4525999999999999</v>
      </c>
      <c r="K4" s="35">
        <f>J4/J3 -1</f>
        <v>6.8402471315092583E-2</v>
      </c>
      <c r="L4" s="36"/>
      <c r="M4" s="31">
        <v>1.4593</v>
      </c>
      <c r="N4" s="32"/>
      <c r="O4" s="5">
        <f>M4/M3 -1</f>
        <v>6.908424908424915E-2</v>
      </c>
      <c r="P4" s="45">
        <v>1.4406216981198601</v>
      </c>
      <c r="Q4" s="46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35">
        <f>ROUND(J5/J3,4) - 1</f>
        <v>4.3199999999999905E-2</v>
      </c>
      <c r="L5" s="36"/>
      <c r="M5" s="31">
        <v>1.4261999999999999</v>
      </c>
      <c r="N5" s="32"/>
      <c r="O5" s="5">
        <f>ROUND(M5/M3,4)-1</f>
        <v>4.4799999999999951E-2</v>
      </c>
      <c r="P5" s="31">
        <v>1.4086000000000001</v>
      </c>
      <c r="Q5" s="32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35">
        <f>ROUND(J6/J3,4)-1</f>
        <v>0.20900000000000007</v>
      </c>
      <c r="L6" s="36"/>
      <c r="M6" s="31">
        <v>1.6247</v>
      </c>
      <c r="N6" s="32"/>
      <c r="O6" s="5">
        <f>ROUND(M6/M3,4)-1</f>
        <v>0.19029999999999991</v>
      </c>
      <c r="P6" s="31">
        <v>1.6135999999999999</v>
      </c>
      <c r="Q6" s="32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55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56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57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54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53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abSelected="1" topLeftCell="C1" zoomScale="70" zoomScaleNormal="70" workbookViewId="0">
      <selection activeCell="P16" sqref="P16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0.42578125" style="29" customWidth="1"/>
    <col min="18" max="18" width="33.28515625" style="29" customWidth="1"/>
    <col min="19" max="19" width="40" style="29" customWidth="1"/>
    <col min="20" max="20" width="49.140625" style="29" customWidth="1"/>
    <col min="21" max="21" width="53" style="29" customWidth="1"/>
    <col min="22" max="22" width="21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31" t="s">
        <v>59</v>
      </c>
      <c r="K2" s="42"/>
      <c r="L2" s="32"/>
      <c r="M2" s="31" t="s">
        <v>59</v>
      </c>
      <c r="N2" s="42"/>
      <c r="O2" s="32"/>
      <c r="P2" s="31" t="s">
        <v>59</v>
      </c>
      <c r="Q2" s="42"/>
      <c r="R2" s="32"/>
      <c r="S2" s="31" t="s">
        <v>59</v>
      </c>
      <c r="T2" s="32"/>
      <c r="U2" s="51" t="s">
        <v>77</v>
      </c>
      <c r="V2" s="51"/>
    </row>
    <row r="3" spans="1:22" ht="37.5" x14ac:dyDescent="0.25">
      <c r="I3" s="4" t="s">
        <v>9</v>
      </c>
      <c r="J3" s="40">
        <v>1.7427999999999999</v>
      </c>
      <c r="K3" s="50"/>
      <c r="L3" s="41"/>
      <c r="M3" s="37">
        <v>1.7568999999999999</v>
      </c>
      <c r="N3" s="38"/>
      <c r="O3" s="39"/>
      <c r="P3" s="37">
        <v>1.7190000000000001</v>
      </c>
      <c r="Q3" s="38"/>
      <c r="R3" s="39"/>
      <c r="S3" s="37">
        <v>1.7482</v>
      </c>
      <c r="T3" s="39"/>
      <c r="U3" s="31">
        <v>1.76234872603957</v>
      </c>
      <c r="V3" s="32"/>
    </row>
    <row r="4" spans="1:22" ht="30" x14ac:dyDescent="0.25">
      <c r="I4" s="2" t="s">
        <v>10</v>
      </c>
      <c r="J4" s="30">
        <v>1.9646999999999999</v>
      </c>
      <c r="K4" s="35">
        <f>J4/J3 -1</f>
        <v>0.12732384668349783</v>
      </c>
      <c r="L4" s="36"/>
      <c r="M4" s="31">
        <v>1.9716</v>
      </c>
      <c r="N4" s="32"/>
      <c r="O4" s="5">
        <f>M4/M3 -1</f>
        <v>0.12220388183732722</v>
      </c>
      <c r="P4" s="31">
        <v>1.9383999999999999</v>
      </c>
      <c r="Q4" s="32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x14ac:dyDescent="0.25">
      <c r="I5" s="2" t="s">
        <v>11</v>
      </c>
      <c r="J5" s="30">
        <v>1.8277000000000001</v>
      </c>
      <c r="K5" s="35">
        <f>ROUND(J5/J3,4) - 1</f>
        <v>4.8699999999999966E-2</v>
      </c>
      <c r="L5" s="36"/>
      <c r="M5" s="31">
        <v>1.8434999999999999</v>
      </c>
      <c r="N5" s="32"/>
      <c r="O5" s="5">
        <f>ROUND(M5/M3,4)-1</f>
        <v>4.9299999999999899E-2</v>
      </c>
      <c r="P5" s="31">
        <v>1.8077000000000001</v>
      </c>
      <c r="Q5" s="32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5">
      <c r="I6" s="2" t="s">
        <v>12</v>
      </c>
      <c r="J6" s="30">
        <v>2.3231000000000002</v>
      </c>
      <c r="K6" s="35">
        <f>ROUND(J6/J3,4)-1</f>
        <v>0.33299999999999996</v>
      </c>
      <c r="L6" s="36"/>
      <c r="M6" s="31">
        <v>2.3214999999999999</v>
      </c>
      <c r="N6" s="32"/>
      <c r="O6" s="5">
        <f>ROUND(M6/M3,4)-1</f>
        <v>0.32139999999999991</v>
      </c>
      <c r="P6" s="31">
        <v>2.3069000000000002</v>
      </c>
      <c r="Q6" s="32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1.9874272621022</v>
      </c>
      <c r="R12" s="5">
        <f>ROUND(Q12/U3,4)-1</f>
        <v>0.12769999999999992</v>
      </c>
    </row>
    <row r="13" spans="1:22" x14ac:dyDescent="0.25">
      <c r="I13" s="2" t="s">
        <v>20</v>
      </c>
      <c r="J13" s="2" t="s">
        <v>15</v>
      </c>
      <c r="K13" s="7"/>
      <c r="L13" s="5">
        <f>K13/M3-1</f>
        <v>-1</v>
      </c>
      <c r="M13" s="7"/>
      <c r="N13" s="5">
        <f>M13/P3-1</f>
        <v>-1</v>
      </c>
      <c r="O13" s="8"/>
      <c r="P13" s="5">
        <f>O13/S3-1</f>
        <v>-1</v>
      </c>
      <c r="Q13" s="8"/>
      <c r="R13" s="5">
        <f>Q13/U3-1</f>
        <v>-1</v>
      </c>
    </row>
    <row r="14" spans="1:22" x14ac:dyDescent="0.25">
      <c r="I14" s="2">
        <v>1</v>
      </c>
      <c r="J14" s="13" t="s">
        <v>87</v>
      </c>
      <c r="K14" s="13"/>
      <c r="L14" s="5">
        <f>(ROUND(K14/M3,4)-1)</f>
        <v>-1</v>
      </c>
      <c r="M14" s="2"/>
      <c r="N14" s="5">
        <f>ROUND(M14/P3,4)-1</f>
        <v>-1</v>
      </c>
      <c r="O14" s="30"/>
      <c r="P14" s="5">
        <f>ROUND(O14/S3,4)-1</f>
        <v>-1</v>
      </c>
      <c r="Q14" s="8"/>
      <c r="R14" s="5">
        <f>ROUND(Q14/U3,4)-1</f>
        <v>-1</v>
      </c>
    </row>
    <row r="15" spans="1:22" x14ac:dyDescent="0.25">
      <c r="I15" s="13">
        <v>2</v>
      </c>
      <c r="J15" s="2" t="s">
        <v>92</v>
      </c>
      <c r="K15" s="13"/>
      <c r="L15" s="17">
        <f>(ROUND(K15/M3,4)-1)</f>
        <v>-1</v>
      </c>
      <c r="M15" s="13"/>
      <c r="N15" s="17">
        <f>ROUND(M15/P3,4)-1</f>
        <v>-1</v>
      </c>
      <c r="O15" s="18"/>
      <c r="P15" s="17">
        <f>ROUND(O15/S3,4)-1</f>
        <v>-1</v>
      </c>
      <c r="Q15" s="18"/>
      <c r="R15" s="17">
        <f>ROUND(Q15/U3,4)-1</f>
        <v>-1</v>
      </c>
    </row>
    <row r="16" spans="1:22" x14ac:dyDescent="0.25">
      <c r="I16" s="13">
        <v>3</v>
      </c>
      <c r="J16" s="2" t="s">
        <v>89</v>
      </c>
      <c r="K16" s="2"/>
      <c r="L16" s="22">
        <f>(ROUND(K16/M3,4)-1)</f>
        <v>-1</v>
      </c>
      <c r="M16" s="2"/>
      <c r="N16" s="22">
        <f>ROUND(M16/P3,4)-1</f>
        <v>-1</v>
      </c>
      <c r="O16" s="30"/>
      <c r="P16" s="22">
        <f>ROUND(O16/S3,4)-1</f>
        <v>-1</v>
      </c>
      <c r="Q16" s="30"/>
      <c r="R16" s="22">
        <f>ROUND(Q16/U3,4)-1</f>
        <v>-1</v>
      </c>
    </row>
    <row r="17" spans="9:18" x14ac:dyDescent="0.25">
      <c r="I17" s="2">
        <v>4</v>
      </c>
      <c r="J17" s="2" t="s">
        <v>94</v>
      </c>
      <c r="K17" s="2"/>
      <c r="L17" s="22">
        <f>(ROUND(K17/M3,4)-1)</f>
        <v>-1</v>
      </c>
      <c r="M17" s="2"/>
      <c r="N17" s="22">
        <f>ROUND(M17/P3,4)-1</f>
        <v>-1</v>
      </c>
      <c r="O17" s="30"/>
      <c r="P17" s="22">
        <f>ROUND(O17/S3,4)-1</f>
        <v>-1</v>
      </c>
      <c r="Q17" s="30"/>
      <c r="R17" s="22">
        <f>ROUND(Q17/U3,4)-1</f>
        <v>-1</v>
      </c>
    </row>
    <row r="18" spans="9:18" x14ac:dyDescent="0.25">
      <c r="I18" s="2">
        <v>5</v>
      </c>
      <c r="J18" s="2" t="s">
        <v>93</v>
      </c>
      <c r="K18" s="2"/>
      <c r="L18" s="22">
        <f>(ROUND(K18/M3,4)-1)</f>
        <v>-1</v>
      </c>
      <c r="M18" s="2"/>
      <c r="N18" s="22">
        <f>ROUND(M18/P3,4)-1</f>
        <v>-1</v>
      </c>
      <c r="O18" s="30"/>
      <c r="P18" s="22">
        <f>ROUND(O18/S3,4)-1</f>
        <v>-1</v>
      </c>
      <c r="Q18" s="30"/>
      <c r="R18" s="22">
        <f>ROUND(Q18/U3,4)-1</f>
        <v>-1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3:V3"/>
    <mergeCell ref="S1:T1"/>
    <mergeCell ref="J2:L2"/>
    <mergeCell ref="M2:O2"/>
    <mergeCell ref="P2:R2"/>
    <mergeCell ref="S2:T2"/>
    <mergeCell ref="S3:T3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G1" zoomScale="70" zoomScaleNormal="70" workbookViewId="0">
      <selection activeCell="U9" sqref="U9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14.710937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51" t="s">
        <v>7</v>
      </c>
      <c r="V1" s="51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31" t="s">
        <v>59</v>
      </c>
      <c r="K2" s="42"/>
      <c r="L2" s="32"/>
      <c r="M2" s="31" t="s">
        <v>59</v>
      </c>
      <c r="N2" s="42"/>
      <c r="O2" s="32"/>
      <c r="P2" s="31" t="s">
        <v>59</v>
      </c>
      <c r="Q2" s="42"/>
      <c r="R2" s="32"/>
      <c r="S2" s="31" t="s">
        <v>59</v>
      </c>
      <c r="T2" s="32"/>
      <c r="U2" s="51" t="s">
        <v>59</v>
      </c>
      <c r="V2" s="51"/>
      <c r="W2" s="29"/>
    </row>
    <row r="3" spans="1:23" ht="18.75" x14ac:dyDescent="0.25">
      <c r="I3" s="4" t="s">
        <v>9</v>
      </c>
      <c r="J3" s="40">
        <v>1.7427999999999999</v>
      </c>
      <c r="K3" s="50"/>
      <c r="L3" s="41"/>
      <c r="M3" s="37">
        <v>1.7568999999999999</v>
      </c>
      <c r="N3" s="38"/>
      <c r="O3" s="39"/>
      <c r="P3" s="37">
        <v>1.7190000000000001</v>
      </c>
      <c r="Q3" s="38"/>
      <c r="R3" s="39"/>
      <c r="S3" s="37">
        <v>1.7482</v>
      </c>
      <c r="T3" s="39"/>
      <c r="U3" s="31">
        <v>1.7783</v>
      </c>
      <c r="V3" s="32"/>
      <c r="W3" s="29"/>
    </row>
    <row r="4" spans="1:23" ht="30" x14ac:dyDescent="0.25">
      <c r="I4" s="2" t="s">
        <v>10</v>
      </c>
      <c r="J4" s="3">
        <v>1.9646999999999999</v>
      </c>
      <c r="K4" s="35">
        <f>J4/J3 -1</f>
        <v>0.12732384668349783</v>
      </c>
      <c r="L4" s="36"/>
      <c r="M4" s="31">
        <v>1.9716</v>
      </c>
      <c r="N4" s="32"/>
      <c r="O4" s="5">
        <f>M4/M3 -1</f>
        <v>0.12220388183732722</v>
      </c>
      <c r="P4" s="31">
        <v>1.9383999999999999</v>
      </c>
      <c r="Q4" s="32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x14ac:dyDescent="0.25">
      <c r="I5" s="2" t="s">
        <v>11</v>
      </c>
      <c r="J5" s="30">
        <v>1.8277000000000001</v>
      </c>
      <c r="K5" s="35">
        <f>ROUND(J5/J3,4) - 1</f>
        <v>4.8699999999999966E-2</v>
      </c>
      <c r="L5" s="36"/>
      <c r="M5" s="31">
        <v>1.8434999999999999</v>
      </c>
      <c r="N5" s="32"/>
      <c r="O5" s="5">
        <f>ROUND(M5/M3,4)-1</f>
        <v>4.9299999999999899E-2</v>
      </c>
      <c r="P5" s="31">
        <v>1.8077000000000001</v>
      </c>
      <c r="Q5" s="32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5">
      <c r="I6" s="2" t="s">
        <v>12</v>
      </c>
      <c r="J6" s="30">
        <v>2.3231000000000002</v>
      </c>
      <c r="K6" s="35">
        <f>ROUND(J6/J3,4)-1</f>
        <v>0.33299999999999996</v>
      </c>
      <c r="L6" s="36"/>
      <c r="M6" s="31">
        <v>2.3214999999999999</v>
      </c>
      <c r="N6" s="32"/>
      <c r="O6" s="5">
        <f>ROUND(M6/M3,4)-1</f>
        <v>0.32139999999999991</v>
      </c>
      <c r="P6" s="31">
        <v>2.3069000000000002</v>
      </c>
      <c r="Q6" s="32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3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x14ac:dyDescent="0.25">
      <c r="I13" s="2" t="s">
        <v>20</v>
      </c>
      <c r="J13" s="2" t="s">
        <v>15</v>
      </c>
      <c r="K13" s="7"/>
      <c r="L13" s="5">
        <f>K13/M3-1</f>
        <v>-1</v>
      </c>
      <c r="M13" s="7"/>
      <c r="N13" s="5">
        <f>M13/P3-1</f>
        <v>-1</v>
      </c>
      <c r="O13" s="8"/>
      <c r="P13" s="5">
        <f>O13/S3-1</f>
        <v>-1</v>
      </c>
      <c r="Q13" s="8"/>
      <c r="R13" s="5">
        <f>Q13/U3-1</f>
        <v>-1</v>
      </c>
    </row>
    <row r="14" spans="1:23" x14ac:dyDescent="0.25">
      <c r="I14" s="2">
        <v>1</v>
      </c>
      <c r="J14" s="13" t="s">
        <v>85</v>
      </c>
      <c r="K14" s="13"/>
      <c r="L14" s="5">
        <f>(ROUND(K14/M3,4)-1)</f>
        <v>-1</v>
      </c>
      <c r="M14" s="2"/>
      <c r="N14" s="5">
        <f>ROUND(M14/P3,4)-1</f>
        <v>-1</v>
      </c>
      <c r="O14" s="30"/>
      <c r="P14" s="5">
        <f>ROUND(O14/S3,4)-1</f>
        <v>-1</v>
      </c>
      <c r="Q14" s="8"/>
      <c r="R14" s="5">
        <f>ROUND(Q14/U3,4)-1</f>
        <v>-1</v>
      </c>
    </row>
    <row r="15" spans="1:23" x14ac:dyDescent="0.25">
      <c r="I15" s="13">
        <v>2</v>
      </c>
      <c r="J15" s="13" t="s">
        <v>86</v>
      </c>
      <c r="K15" s="13"/>
      <c r="L15" s="17">
        <f>(ROUND(K15/M3,4)-1)</f>
        <v>-1</v>
      </c>
      <c r="M15" s="13"/>
      <c r="N15" s="17">
        <f>ROUND(M15/P3,4)-1</f>
        <v>-1</v>
      </c>
      <c r="O15" s="18"/>
      <c r="P15" s="17">
        <f>ROUND(O15/S3,4)-1</f>
        <v>-1</v>
      </c>
      <c r="Q15" s="18"/>
      <c r="R15" s="17">
        <f>ROUND(Q15/U3,4)-1</f>
        <v>-1</v>
      </c>
    </row>
    <row r="16" spans="1:23" x14ac:dyDescent="0.25">
      <c r="I16" s="13">
        <v>3</v>
      </c>
      <c r="J16" s="13" t="s">
        <v>88</v>
      </c>
      <c r="K16" s="13"/>
      <c r="L16" s="17">
        <f>(ROUND(K16/M3,4)-1)</f>
        <v>-1</v>
      </c>
      <c r="M16" s="13"/>
      <c r="N16" s="17">
        <f>ROUND(M16/P3,4)-1</f>
        <v>-1</v>
      </c>
      <c r="O16" s="18"/>
      <c r="P16" s="17">
        <f>ROUND(O16/S3,4)-1</f>
        <v>-1</v>
      </c>
      <c r="Q16" s="18"/>
      <c r="R16" s="17">
        <f>ROUND(Q16/U3,4)-1</f>
        <v>-1</v>
      </c>
    </row>
    <row r="17" spans="9:18" x14ac:dyDescent="0.25">
      <c r="I17" s="2">
        <v>4</v>
      </c>
      <c r="J17" s="2" t="s">
        <v>90</v>
      </c>
      <c r="K17" s="2"/>
      <c r="L17" s="22">
        <f>(ROUND(K17/M3,4)-1)</f>
        <v>-1</v>
      </c>
      <c r="M17" s="2"/>
      <c r="N17" s="22">
        <f>ROUND(M17/P3,4)-1</f>
        <v>-1</v>
      </c>
      <c r="O17" s="30"/>
      <c r="P17" s="22">
        <f>ROUND(O17/S3,4)-1</f>
        <v>-1</v>
      </c>
      <c r="Q17" s="30"/>
      <c r="R17" s="22">
        <f>ROUND(Q17/U3,4)-1</f>
        <v>-1</v>
      </c>
    </row>
    <row r="18" spans="9:18" x14ac:dyDescent="0.25">
      <c r="I18" s="2">
        <v>5</v>
      </c>
      <c r="J18" s="2" t="s">
        <v>91</v>
      </c>
      <c r="K18" s="9"/>
      <c r="L18" s="23">
        <f>(ROUND(K18/M3,4)-1)</f>
        <v>-1</v>
      </c>
      <c r="M18" s="9"/>
      <c r="N18" s="23">
        <f>ROUND(M18/P3,4)-1</f>
        <v>-1</v>
      </c>
      <c r="O18" s="11"/>
      <c r="P18" s="23">
        <f>ROUND(O18/S3,4)-1</f>
        <v>-1</v>
      </c>
      <c r="Q18" s="11"/>
      <c r="R18" s="23">
        <f>ROUND(Q18/U3,4)-1</f>
        <v>-1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2:V2"/>
    <mergeCell ref="U3:V3"/>
    <mergeCell ref="S1:T1"/>
    <mergeCell ref="J2:L2"/>
    <mergeCell ref="M2:O2"/>
    <mergeCell ref="P2:R2"/>
    <mergeCell ref="S2:T2"/>
    <mergeCell ref="S3:T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China_Telecom_gravity_1024LP</vt:lpstr>
      <vt:lpstr>GEANT_gravity_2048LP</vt:lpstr>
      <vt:lpstr>GEANT_gravity_1024LP</vt:lpstr>
      <vt:lpstr>ScaleFree30Nodes_gravity_1024LP</vt:lpstr>
      <vt:lpstr>ScaleFree30Nodes_cstm_bimodal</vt:lpstr>
      <vt:lpstr>GoodNet_Gravity_1024LP</vt:lpstr>
      <vt:lpstr>GoodNet_cstm_Bimodal_1024LP_2</vt:lpstr>
      <vt:lpstr>GoodNet_cstm_Bimodal_4096LP</vt:lpstr>
      <vt:lpstr>GoodNet_cstm_Bimodal_1024LP</vt:lpstr>
      <vt:lpstr>Claranet_Gravity_1024LP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2021-12-08T09:13:43Z</dcterms:modified>
</cp:coreProperties>
</file>