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6D5F0BAD-C8A6-44EB-9EA7-860168D46E37}" xr6:coauthVersionLast="36" xr6:coauthVersionMax="47" xr10:uidLastSave="{00000000-0000-0000-0000-000000000000}"/>
  <bookViews>
    <workbookView xWindow="-120" yWindow="-120" windowWidth="38640" windowHeight="15840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GoodNet_Gravity_1024LP" sheetId="1" r:id="rId6"/>
    <sheet name="GoodNet_cstm_Bimodal_1024LP (2)" sheetId="18" r:id="rId7"/>
    <sheet name="GoodNet_cstm_Bimodal_4096LP" sheetId="22" r:id="rId8"/>
    <sheet name="GoodNet_cstm_Bimodal_1024LP" sheetId="16" r:id="rId9"/>
    <sheet name="Claranet_Gravity_1024LP" sheetId="19" r:id="rId10"/>
    <sheet name="Claranet_cstm_bimodal_4096LP" sheetId="21" r:id="rId11"/>
    <sheet name="Claranet_cstm_bimodal_1024LP" sheetId="20" r:id="rId12"/>
    <sheet name="T-lex_Gravity_1024LP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4" l="1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"/>
  <c r="V5" i="1"/>
  <c r="V4" i="1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P13" i="22"/>
  <c r="N13" i="22"/>
  <c r="L13" i="22"/>
  <c r="R12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<sst xmlns="http://schemas.openxmlformats.org/spreadsheetml/2006/main" count="436" uniqueCount="90">
  <si>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</si>
  <si>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</si>
  <si>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</si>
  <si>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</si>
  <si>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</si>
  <si>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</si>
  <si>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</si>
  <si>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</si>
  <si>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</si>
  <si>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</si>
  <si>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</si>
  <si>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</si>
  <si>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</si>
  <si>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</si>
  <si>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</si>
  <si>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</si>
  <si>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</si>
  <si>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</si>
  <si>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</si>
  <si>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</si>
  <si>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</si>
  <si>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</si>
  <si>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</si>
  <si>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</si>
  <si>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</si>
  <si>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</si>
  <si>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</si>
  <si>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</si>
  <si>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</si>
  <si>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</si>
  <si>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</si>
  <si>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</si>
  <si>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</si>
  <si>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</si>
  <si>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</si>
  <si>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</si>
  <si>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</si>
  <si>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</si>
  <si>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</si>
  <si>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</si>
  <si>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</si>
  <si>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</si>
  <si>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</si>
  <si>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</si>
  <si>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</si>
  <si>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</si>
  <si>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</si>
  <si>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</si>
  <si>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</si>
  <si>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</si>
  <si>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</si>
  <si>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</si>
  <si>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</si>
  <si>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</si>
  <si>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>(7, 9, 12, 15) 1.75307</t>
  </si>
  <si>
    <t>(12, 15) 1.82218</t>
  </si>
  <si>
    <t>(9, 12, 15) 1.78346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</si>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</sst>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5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4"/>
      <color rgb="FF3F3F3F"/>
      <name val="Arial"/>
      <family val="2"/>
      <scheme val="minor"/>
    </font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2" borderId="1" xfId="1"/>
    <xf numFmtId="0" fontId="1" fillId="2" borderId="1" xfId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'GoodNet_cstm_Bimodal_1024LP (2)'!$R$12:$R$18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tabSelected="1" topLeftCell="H1" zoomScale="70" zoomScaleNormal="70" workbookViewId="0">
      <selection activeCell="S21" sqref="S21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18.375" customWidth="1"/>
    <col min="17" max="17" width="12.375" customWidth="1"/>
    <col min="18" max="18" width="19.875" customWidth="1"/>
    <col min="19" max="19" width="22" customWidth="1"/>
    <col min="20" max="20" width="17.125" customWidth="1"/>
    <col min="21" max="21" width="35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7</v>
      </c>
      <c r="V1" s="32"/>
    </row>
    <row r="2" spans="1:22" ht="15" x14ac:dyDescent="0.2">
      <c r="A2">
        <v>42</v>
      </c>
      <c r="B2">
        <v>132</v>
      </c>
      <c r="C2" s="1" t="s">
        <v>34</v>
      </c>
      <c r="I2" s="3" t="s">
        <v>8</v>
      </c>
      <c r="J2" s="30" t="s">
        <v>6</v>
      </c>
      <c r="K2" s="31"/>
      <c r="L2" s="32"/>
      <c r="M2" s="30" t="s">
        <v>6</v>
      </c>
      <c r="N2" s="31"/>
      <c r="O2" s="32"/>
      <c r="P2" s="30" t="s">
        <v>6</v>
      </c>
      <c r="Q2" s="31"/>
      <c r="R2" s="32"/>
      <c r="S2" s="30" t="s">
        <v>6</v>
      </c>
      <c r="T2" s="32"/>
      <c r="U2" s="30" t="s">
        <v>6</v>
      </c>
      <c r="V2" s="32"/>
    </row>
    <row r="3" spans="1:22" ht="36" x14ac:dyDescent="0.2">
      <c r="I3" s="4" t="s">
        <v>9</v>
      </c>
      <c r="J3" s="33">
        <v>1.4016999999999999</v>
      </c>
      <c r="K3" s="34"/>
      <c r="L3" s="35"/>
      <c r="M3" s="33">
        <v>1.4092</v>
      </c>
      <c r="N3" s="34"/>
      <c r="O3" s="35"/>
      <c r="P3" s="33">
        <v>1.4108000000000001</v>
      </c>
      <c r="Q3" s="34"/>
      <c r="R3" s="35"/>
      <c r="S3" s="36">
        <v>1.4048</v>
      </c>
      <c r="T3" s="37"/>
      <c r="U3" s="30">
        <v>1.4016999999999999</v>
      </c>
      <c r="V3" s="32"/>
    </row>
    <row r="4" spans="1:22" ht="30" x14ac:dyDescent="0.2">
      <c r="I4" s="2" t="s">
        <v>10</v>
      </c>
      <c r="J4" s="3">
        <v>6.8305999999999996</v>
      </c>
      <c r="K4" s="38">
        <f>ROUND(J4/J3,4)-1</f>
        <v>3.8731</v>
      </c>
      <c r="L4" s="39"/>
      <c r="M4" s="30">
        <v>7.6843000000000004</v>
      </c>
      <c r="N4" s="32"/>
      <c r="O4" s="5">
        <f>ROUND(M4/M3,4)-1</f>
        <v>4.4530000000000003</v>
      </c>
      <c r="P4" s="30">
        <v>7.6825999999999999</v>
      </c>
      <c r="Q4" s="32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ht="15" x14ac:dyDescent="0.2">
      <c r="I5" s="2" t="s">
        <v>11</v>
      </c>
      <c r="J5" s="3">
        <v>2.1465000000000001</v>
      </c>
      <c r="K5" s="38">
        <f>ROUND(J5/J3,4)-1</f>
        <v>0.53140000000000009</v>
      </c>
      <c r="L5" s="39"/>
      <c r="M5" s="30">
        <v>2.1532</v>
      </c>
      <c r="N5" s="32"/>
      <c r="O5" s="5">
        <f>ROUND(M5/M3,4)-1</f>
        <v>0.52800000000000002</v>
      </c>
      <c r="P5" s="30">
        <v>2.1534</v>
      </c>
      <c r="Q5" s="32"/>
      <c r="R5" s="5">
        <f>ROUND(P5/P3,4)-1</f>
        <v>0.52639999999999998</v>
      </c>
      <c r="S5" s="3">
        <v>2.1427999999999998</v>
      </c>
      <c r="T5" s="5">
        <f>ROUND(S5/S3,4)-1</f>
        <v>0.5253000000000001</v>
      </c>
      <c r="U5" s="3"/>
      <c r="V5" s="5">
        <f>U5/U3-1</f>
        <v>-1</v>
      </c>
    </row>
    <row r="6" spans="1:22" ht="30" x14ac:dyDescent="0.2">
      <c r="I6" s="2" t="s">
        <v>12</v>
      </c>
      <c r="J6" s="3">
        <v>2.29</v>
      </c>
      <c r="K6" s="38">
        <f>ROUND(J6/J3,4)-1</f>
        <v>0.63369999999999993</v>
      </c>
      <c r="L6" s="39"/>
      <c r="M6" s="30">
        <v>2.2345000000000002</v>
      </c>
      <c r="N6" s="32"/>
      <c r="O6" s="5">
        <f>ROUND(M6/M3,4)-1</f>
        <v>0.58570000000000011</v>
      </c>
      <c r="P6" s="30">
        <v>2.23</v>
      </c>
      <c r="Q6" s="32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2" ht="30" x14ac:dyDescent="0.2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27">
        <v>2.0163000000000002</v>
      </c>
      <c r="R12" s="26">
        <f>Q12/U3-1</f>
        <v>0.43846757508739409</v>
      </c>
    </row>
    <row r="13" spans="1:22" ht="15" x14ac:dyDescent="0.2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27">
        <v>1.7562</v>
      </c>
      <c r="R13" s="26">
        <f>Q13/U3-1</f>
        <v>0.25290718413355218</v>
      </c>
    </row>
    <row r="14" spans="1:22" ht="15" x14ac:dyDescent="0.2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27">
        <v>1.718</v>
      </c>
      <c r="R14" s="26">
        <f>Q14/U3-1</f>
        <v>0.22565456231718639</v>
      </c>
    </row>
    <row r="15" spans="1:22" ht="15" x14ac:dyDescent="0.2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28">
        <v>1.643</v>
      </c>
      <c r="R15" s="26">
        <f>Q15/U3-1</f>
        <v>0.1721481058714418</v>
      </c>
    </row>
    <row r="16" spans="1:22" ht="15" x14ac:dyDescent="0.2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28">
        <v>1.5871</v>
      </c>
      <c r="R16" s="26">
        <f>Q16/U3-1</f>
        <v>0.13226796033388033</v>
      </c>
    </row>
    <row r="17" spans="9:18" ht="15" x14ac:dyDescent="0.2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27">
        <v>1.5430999999999999</v>
      </c>
      <c r="R17" s="26">
        <f>Q17/U3-1</f>
        <v>0.10087750588571009</v>
      </c>
    </row>
    <row r="18" spans="9:18" ht="15" x14ac:dyDescent="0.2">
      <c r="I18" s="2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27">
        <v>1.5183</v>
      </c>
      <c r="R18" s="26">
        <f>Q18/U3-1</f>
        <v>8.318470428765079E-2</v>
      </c>
    </row>
  </sheetData>
  <mergeCells count="28"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topLeftCell="K1" zoomScale="70" zoomScaleNormal="70" workbookViewId="0">
      <selection activeCell="V4" sqref="V4:V7"/>
    </sheetView>
  </sheetViews>
  <sheetFormatPr defaultColWidth="8.875" defaultRowHeight="14.25" x14ac:dyDescent="0.2"/>
  <cols>
    <col min="1" max="1" width="16.875" style="20" bestFit="1" customWidth="1"/>
    <col min="2" max="2" width="15.25" style="20" bestFit="1" customWidth="1"/>
    <col min="3" max="3" width="14.375" style="20" bestFit="1" customWidth="1"/>
    <col min="4" max="8" width="8.875" style="20"/>
    <col min="9" max="9" width="35.375" style="20" bestFit="1" customWidth="1"/>
    <col min="10" max="10" width="43.375" style="20" customWidth="1"/>
    <col min="11" max="11" width="36" style="20" bestFit="1" customWidth="1"/>
    <col min="12" max="14" width="36" style="20" customWidth="1"/>
    <col min="15" max="15" width="31.375" style="20" bestFit="1" customWidth="1"/>
    <col min="16" max="16" width="30.375" style="20" customWidth="1"/>
    <col min="17" max="17" width="10.375" style="20" customWidth="1"/>
    <col min="18" max="18" width="20.375" style="20" customWidth="1"/>
    <col min="19" max="19" width="16.75" style="20" customWidth="1"/>
    <col min="20" max="20" width="28.875" style="20" customWidth="1"/>
    <col min="21" max="21" width="35.75" style="20" bestFit="1" customWidth="1"/>
    <col min="22" max="16384" width="8.875" style="20"/>
  </cols>
  <sheetData>
    <row r="1" spans="1:22" ht="15" x14ac:dyDescent="0.2">
      <c r="A1" s="20" t="s">
        <v>0</v>
      </c>
      <c r="B1" s="20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7</v>
      </c>
      <c r="V1" s="32"/>
    </row>
    <row r="2" spans="1:22" ht="15" x14ac:dyDescent="0.2">
      <c r="A2" s="20">
        <v>15</v>
      </c>
      <c r="B2" s="20">
        <v>36</v>
      </c>
      <c r="C2" s="1" t="s">
        <v>65</v>
      </c>
      <c r="I2" s="3" t="s">
        <v>8</v>
      </c>
      <c r="J2" s="30" t="s">
        <v>6</v>
      </c>
      <c r="K2" s="31"/>
      <c r="L2" s="32"/>
      <c r="M2" s="30" t="s">
        <v>6</v>
      </c>
      <c r="N2" s="31"/>
      <c r="O2" s="32"/>
      <c r="P2" s="30" t="s">
        <v>6</v>
      </c>
      <c r="Q2" s="31"/>
      <c r="R2" s="32"/>
      <c r="S2" s="30" t="s">
        <v>6</v>
      </c>
      <c r="T2" s="32"/>
      <c r="U2" s="30" t="s">
        <v>6</v>
      </c>
      <c r="V2" s="32"/>
    </row>
    <row r="3" spans="1:22" ht="36" x14ac:dyDescent="0.2">
      <c r="I3" s="4" t="s">
        <v>9</v>
      </c>
      <c r="J3" s="33">
        <v>1.5758657990203599</v>
      </c>
      <c r="K3" s="34"/>
      <c r="L3" s="35"/>
      <c r="M3" s="33">
        <v>1.5974999999999999</v>
      </c>
      <c r="N3" s="34"/>
      <c r="O3" s="35"/>
      <c r="P3" s="33">
        <v>1.59002881643003</v>
      </c>
      <c r="Q3" s="34"/>
      <c r="R3" s="35"/>
      <c r="S3" s="33">
        <v>1.59024985946683</v>
      </c>
      <c r="T3" s="35"/>
      <c r="U3" s="33">
        <v>1.5943000000000001</v>
      </c>
      <c r="V3" s="35"/>
    </row>
    <row r="4" spans="1:22" ht="30" x14ac:dyDescent="0.2">
      <c r="I4" s="2" t="s">
        <v>10</v>
      </c>
      <c r="J4" s="3">
        <v>2.7644269401354302</v>
      </c>
      <c r="K4" s="38">
        <f>ROUND(J4/J3,4)-1</f>
        <v>0.75419999999999998</v>
      </c>
      <c r="L4" s="39"/>
      <c r="M4" s="30">
        <v>2.7111999999999998</v>
      </c>
      <c r="N4" s="32"/>
      <c r="O4" s="5">
        <f>ROUND(M4/M3,4)-1</f>
        <v>0.69720000000000004</v>
      </c>
      <c r="P4" s="30">
        <v>2.75520184353182</v>
      </c>
      <c r="Q4" s="32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ht="15" x14ac:dyDescent="0.2">
      <c r="I5" s="2" t="s">
        <v>11</v>
      </c>
      <c r="J5" s="3">
        <v>2.0908000000000002</v>
      </c>
      <c r="K5" s="38">
        <f>ROUND(J5/J3,4)-1</f>
        <v>0.32679999999999998</v>
      </c>
      <c r="L5" s="39"/>
      <c r="M5" s="30">
        <v>2.1181999999999999</v>
      </c>
      <c r="N5" s="32"/>
      <c r="O5" s="5">
        <f>ROUND(M5/M3,4)-1</f>
        <v>0.32590000000000008</v>
      </c>
      <c r="P5" s="30">
        <v>2.105</v>
      </c>
      <c r="Q5" s="32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">
      <c r="I6" s="2" t="s">
        <v>12</v>
      </c>
      <c r="J6" s="3">
        <v>2.0024000000000002</v>
      </c>
      <c r="K6" s="38">
        <f>ROUND(J6/J3,4)-1</f>
        <v>0.27069999999999994</v>
      </c>
      <c r="L6" s="39"/>
      <c r="M6" s="30">
        <v>2.0304000000000002</v>
      </c>
      <c r="N6" s="32"/>
      <c r="O6" s="5">
        <f>ROUND(M6/M3,4)-1</f>
        <v>0.27099999999999991</v>
      </c>
      <c r="P6" s="30">
        <v>2.0093999999999999</v>
      </c>
      <c r="Q6" s="32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ht="15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2" ht="30" x14ac:dyDescent="0.2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ht="15" x14ac:dyDescent="0.2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ht="15" x14ac:dyDescent="0.2">
      <c r="I14" s="2">
        <v>1</v>
      </c>
      <c r="J14" s="2" t="s">
        <v>67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ht="15" x14ac:dyDescent="0.2">
      <c r="I15" s="2">
        <v>2</v>
      </c>
      <c r="J15" s="2" t="s">
        <v>68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ht="15" x14ac:dyDescent="0.2">
      <c r="I16" s="2">
        <v>3</v>
      </c>
      <c r="J16" s="2" t="s">
        <v>69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ht="15" x14ac:dyDescent="0.2">
      <c r="I17" s="2">
        <v>4</v>
      </c>
      <c r="J17" s="9" t="s">
        <v>66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topLeftCell="K1" zoomScale="70" zoomScaleNormal="70" workbookViewId="0">
      <selection activeCell="V4" sqref="V4:V6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43.375" style="29" customWidth="1"/>
    <col min="11" max="11" width="36" style="29" bestFit="1" customWidth="1"/>
    <col min="12" max="14" width="36" style="29" customWidth="1"/>
    <col min="15" max="15" width="31.375" style="29" bestFit="1" customWidth="1"/>
    <col min="16" max="16" width="30.375" style="29" customWidth="1"/>
    <col min="17" max="17" width="10.375" style="29" customWidth="1"/>
    <col min="18" max="18" width="20.375" style="29" customWidth="1"/>
    <col min="19" max="19" width="16.75" style="29" customWidth="1"/>
    <col min="20" max="20" width="28.875" style="29" customWidth="1"/>
    <col min="21" max="21" width="35.75" style="29" bestFit="1" customWidth="1"/>
    <col min="22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7</v>
      </c>
      <c r="V1" s="32"/>
    </row>
    <row r="2" spans="1:22" ht="15" x14ac:dyDescent="0.2">
      <c r="A2" s="29">
        <v>15</v>
      </c>
      <c r="B2" s="29">
        <v>36</v>
      </c>
      <c r="C2" s="1" t="s">
        <v>65</v>
      </c>
      <c r="I2" s="3" t="s">
        <v>8</v>
      </c>
      <c r="J2" s="30" t="s">
        <v>74</v>
      </c>
      <c r="K2" s="31"/>
      <c r="L2" s="32"/>
      <c r="M2" s="30" t="s">
        <v>74</v>
      </c>
      <c r="N2" s="31"/>
      <c r="O2" s="32"/>
      <c r="P2" s="30" t="s">
        <v>74</v>
      </c>
      <c r="Q2" s="31"/>
      <c r="R2" s="32"/>
      <c r="S2" s="30" t="s">
        <v>75</v>
      </c>
      <c r="T2" s="32"/>
      <c r="U2" s="30" t="s">
        <v>84</v>
      </c>
      <c r="V2" s="32"/>
    </row>
    <row r="3" spans="1:22" ht="36" x14ac:dyDescent="0.2">
      <c r="I3" s="4" t="s">
        <v>9</v>
      </c>
      <c r="J3" s="33">
        <v>1.3918999999999999</v>
      </c>
      <c r="K3" s="34"/>
      <c r="L3" s="35"/>
      <c r="M3" s="33">
        <v>1.4401999999999999</v>
      </c>
      <c r="N3" s="34"/>
      <c r="O3" s="35"/>
      <c r="P3" s="33">
        <v>1.4033</v>
      </c>
      <c r="Q3" s="34"/>
      <c r="R3" s="35"/>
      <c r="S3" s="33">
        <v>1.409</v>
      </c>
      <c r="T3" s="35"/>
      <c r="U3" s="33">
        <v>1.423</v>
      </c>
      <c r="V3" s="35"/>
    </row>
    <row r="4" spans="1:22" ht="30" x14ac:dyDescent="0.2">
      <c r="I4" s="2" t="s">
        <v>10</v>
      </c>
      <c r="J4" s="3">
        <v>2.1012</v>
      </c>
      <c r="K4" s="38">
        <f>ROUND(J4/J3,4)-1</f>
        <v>0.50960000000000005</v>
      </c>
      <c r="L4" s="39"/>
      <c r="M4" s="30">
        <v>2.1937000000000002</v>
      </c>
      <c r="N4" s="32"/>
      <c r="O4" s="5">
        <f>ROUND(M4/M3,4)-1</f>
        <v>0.52320000000000011</v>
      </c>
      <c r="P4" s="30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ht="15" x14ac:dyDescent="0.2">
      <c r="I5" s="2" t="s">
        <v>11</v>
      </c>
      <c r="J5" s="3">
        <v>1.6252</v>
      </c>
      <c r="K5" s="38">
        <f>ROUND(J5/J3,4)-1</f>
        <v>0.16759999999999997</v>
      </c>
      <c r="L5" s="39"/>
      <c r="M5" s="30">
        <v>1.6619999999999999</v>
      </c>
      <c r="N5" s="32"/>
      <c r="O5" s="5">
        <f>ROUND(M5/M3,4)-1</f>
        <v>0.15399999999999991</v>
      </c>
      <c r="P5" s="30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">
      <c r="I6" s="2" t="s">
        <v>12</v>
      </c>
      <c r="J6" s="3">
        <v>1.7434000000000001</v>
      </c>
      <c r="K6" s="38">
        <f>ROUND(J6/J3,4)-1</f>
        <v>0.25249999999999995</v>
      </c>
      <c r="L6" s="39"/>
      <c r="M6" s="30">
        <v>1.7850999999999999</v>
      </c>
      <c r="N6" s="32"/>
      <c r="O6" s="5">
        <f>ROUND(M6/M3,4)-1</f>
        <v>0.23950000000000005</v>
      </c>
      <c r="P6" s="30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ht="15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2" ht="30" x14ac:dyDescent="0.2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/>
      <c r="R12" s="5">
        <f>ROUND(Q12/U3,4)-1</f>
        <v>-1</v>
      </c>
    </row>
    <row r="13" spans="1:22" ht="15" x14ac:dyDescent="0.2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/>
      <c r="R13" s="5">
        <f>ROUND(Q13/U3,4)-1</f>
        <v>-1</v>
      </c>
    </row>
    <row r="14" spans="1:22" ht="15" x14ac:dyDescent="0.2">
      <c r="I14" s="2">
        <v>1</v>
      </c>
      <c r="J14" s="2" t="s">
        <v>85</v>
      </c>
      <c r="K14" s="14"/>
      <c r="L14" s="5">
        <f>(ROUND(K14/M3,4)-1)</f>
        <v>-1</v>
      </c>
      <c r="M14" s="14"/>
      <c r="N14" s="5">
        <f>ROUND(M14/P3,4)-1</f>
        <v>-1</v>
      </c>
      <c r="O14" s="19"/>
      <c r="P14" s="5">
        <f>ROUND(O14/S3,4)-1</f>
        <v>-1</v>
      </c>
      <c r="Q14" s="19"/>
      <c r="R14" s="5">
        <f>ROUND(Q14/U3,4)-1</f>
        <v>-1</v>
      </c>
    </row>
    <row r="15" spans="1:22" ht="15" x14ac:dyDescent="0.2">
      <c r="I15" s="2">
        <v>2</v>
      </c>
      <c r="J15" s="2" t="s">
        <v>86</v>
      </c>
      <c r="K15" s="14"/>
      <c r="L15" s="5">
        <f>(ROUND(K15/M3,4)-1)</f>
        <v>-1</v>
      </c>
      <c r="M15" s="14"/>
      <c r="N15" s="5">
        <f>ROUND(M15/P3,4)-1</f>
        <v>-1</v>
      </c>
      <c r="O15" s="19"/>
      <c r="P15" s="5">
        <f>ROUND(O15/S3,4)-1</f>
        <v>-1</v>
      </c>
      <c r="Q15" s="19"/>
      <c r="R15" s="5">
        <f>ROUND(Q15/U3,4)-1</f>
        <v>-1</v>
      </c>
    </row>
    <row r="16" spans="1:22" ht="15" x14ac:dyDescent="0.2">
      <c r="I16" s="2">
        <v>3</v>
      </c>
      <c r="J16" s="2" t="s">
        <v>87</v>
      </c>
      <c r="K16" s="14"/>
      <c r="L16" s="22">
        <f>(ROUND(K16/M3,4)-1)</f>
        <v>-1</v>
      </c>
      <c r="M16" s="14"/>
      <c r="N16" s="22">
        <f>ROUND(M16/P3,4)-1</f>
        <v>-1</v>
      </c>
      <c r="O16" s="19"/>
      <c r="P16" s="22">
        <f>ROUND(O16/S3,4)-1</f>
        <v>-1</v>
      </c>
      <c r="Q16" s="19"/>
      <c r="R16" s="22">
        <f>ROUND(Q16/U3,4)-1</f>
        <v>-1</v>
      </c>
    </row>
    <row r="17" spans="9:20" ht="15" x14ac:dyDescent="0.2">
      <c r="I17" s="2">
        <v>4</v>
      </c>
      <c r="J17" s="9" t="s">
        <v>88</v>
      </c>
      <c r="K17" s="24"/>
      <c r="L17" s="23">
        <f>(ROUND(K17/M3,4)-1)</f>
        <v>-1</v>
      </c>
      <c r="M17" s="24"/>
      <c r="N17" s="23">
        <f>ROUND(M17/P3,4)-1</f>
        <v>-1</v>
      </c>
      <c r="O17" s="25"/>
      <c r="P17" s="23">
        <f>ROUND(O17/S3,4)-1</f>
        <v>-1</v>
      </c>
      <c r="Q17" s="25"/>
      <c r="R17" s="23">
        <f>ROUND(Q17/U3,4)-1</f>
        <v>-1</v>
      </c>
    </row>
    <row r="26" spans="9:20" x14ac:dyDescent="0.2">
      <c r="T26" s="29" t="s">
        <v>83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N1" zoomScaleNormal="100" workbookViewId="0">
      <selection activeCell="V4" sqref="V4:V7"/>
    </sheetView>
  </sheetViews>
  <sheetFormatPr defaultColWidth="8.875" defaultRowHeight="14.25" x14ac:dyDescent="0.2"/>
  <cols>
    <col min="1" max="1" width="16.875" style="21" bestFit="1" customWidth="1"/>
    <col min="2" max="2" width="15.25" style="21" bestFit="1" customWidth="1"/>
    <col min="3" max="3" width="14.375" style="21" bestFit="1" customWidth="1"/>
    <col min="4" max="8" width="8.875" style="21"/>
    <col min="9" max="9" width="35.375" style="21" bestFit="1" customWidth="1"/>
    <col min="10" max="10" width="43.375" style="21" customWidth="1"/>
    <col min="11" max="11" width="36" style="21" bestFit="1" customWidth="1"/>
    <col min="12" max="14" width="36" style="21" customWidth="1"/>
    <col min="15" max="15" width="31.375" style="21" bestFit="1" customWidth="1"/>
    <col min="16" max="16" width="30.375" style="21" customWidth="1"/>
    <col min="17" max="17" width="10.375" style="21" customWidth="1"/>
    <col min="18" max="18" width="20.375" style="21" customWidth="1"/>
    <col min="19" max="19" width="16.75" style="21" customWidth="1"/>
    <col min="20" max="20" width="28.875" style="21" customWidth="1"/>
    <col min="21" max="21" width="35.75" style="21" bestFit="1" customWidth="1"/>
    <col min="22" max="16384" width="8.875" style="21"/>
  </cols>
  <sheetData>
    <row r="1" spans="1:22" ht="15" x14ac:dyDescent="0.2">
      <c r="A1" s="21" t="s">
        <v>0</v>
      </c>
      <c r="B1" s="21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89</v>
      </c>
      <c r="V1" s="32"/>
    </row>
    <row r="2" spans="1:22" ht="15" x14ac:dyDescent="0.2">
      <c r="A2" s="21">
        <v>15</v>
      </c>
      <c r="B2" s="21">
        <v>36</v>
      </c>
      <c r="C2" s="1" t="s">
        <v>65</v>
      </c>
      <c r="I2" s="3" t="s">
        <v>8</v>
      </c>
      <c r="J2" s="30" t="s">
        <v>74</v>
      </c>
      <c r="K2" s="31"/>
      <c r="L2" s="32"/>
      <c r="M2" s="30" t="s">
        <v>74</v>
      </c>
      <c r="N2" s="31"/>
      <c r="O2" s="32"/>
      <c r="P2" s="30" t="s">
        <v>74</v>
      </c>
      <c r="Q2" s="31"/>
      <c r="R2" s="32"/>
      <c r="S2" s="30" t="s">
        <v>75</v>
      </c>
      <c r="T2" s="32"/>
      <c r="U2" s="30" t="s">
        <v>74</v>
      </c>
      <c r="V2" s="32"/>
    </row>
    <row r="3" spans="1:22" ht="36" x14ac:dyDescent="0.2">
      <c r="I3" s="4" t="s">
        <v>9</v>
      </c>
      <c r="J3" s="33">
        <v>1.3918999999999999</v>
      </c>
      <c r="K3" s="34"/>
      <c r="L3" s="35"/>
      <c r="M3" s="33">
        <v>1.4401999999999999</v>
      </c>
      <c r="N3" s="34"/>
      <c r="O3" s="35"/>
      <c r="P3" s="33">
        <v>1.4033</v>
      </c>
      <c r="Q3" s="34"/>
      <c r="R3" s="35"/>
      <c r="S3" s="33">
        <v>1.409</v>
      </c>
      <c r="T3" s="35"/>
      <c r="U3" s="33">
        <v>1.4252</v>
      </c>
      <c r="V3" s="35"/>
    </row>
    <row r="4" spans="1:22" ht="30" x14ac:dyDescent="0.2">
      <c r="I4" s="2" t="s">
        <v>10</v>
      </c>
      <c r="J4" s="3">
        <v>2.1012</v>
      </c>
      <c r="K4" s="38">
        <f>ROUND(J4/J3,4)-1</f>
        <v>0.50960000000000005</v>
      </c>
      <c r="L4" s="39"/>
      <c r="M4" s="30">
        <v>2.1937000000000002</v>
      </c>
      <c r="N4" s="32"/>
      <c r="O4" s="5">
        <f>ROUND(M4/M3,4)-1</f>
        <v>0.52320000000000011</v>
      </c>
      <c r="P4" s="30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ht="15" x14ac:dyDescent="0.2">
      <c r="I5" s="2" t="s">
        <v>11</v>
      </c>
      <c r="J5" s="3">
        <v>1.6252</v>
      </c>
      <c r="K5" s="38">
        <f>ROUND(J5/J3,4)-1</f>
        <v>0.16759999999999997</v>
      </c>
      <c r="L5" s="39"/>
      <c r="M5" s="30">
        <v>1.6619999999999999</v>
      </c>
      <c r="N5" s="32"/>
      <c r="O5" s="5">
        <f>ROUND(M5/M3,4)-1</f>
        <v>0.15399999999999991</v>
      </c>
      <c r="P5" s="30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">
      <c r="I6" s="2" t="s">
        <v>12</v>
      </c>
      <c r="J6" s="3">
        <v>1.7434000000000001</v>
      </c>
      <c r="K6" s="38">
        <f>ROUND(J6/J3,4)-1</f>
        <v>0.25249999999999995</v>
      </c>
      <c r="L6" s="39"/>
      <c r="M6" s="30">
        <v>1.7850999999999999</v>
      </c>
      <c r="N6" s="32"/>
      <c r="O6" s="5">
        <f>ROUND(M6/M3,4)-1</f>
        <v>0.23950000000000005</v>
      </c>
      <c r="P6" s="30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ht="15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2" ht="30" x14ac:dyDescent="0.2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ht="15" x14ac:dyDescent="0.2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ht="15" x14ac:dyDescent="0.2">
      <c r="I14" s="2">
        <v>1</v>
      </c>
      <c r="J14" s="2" t="s">
        <v>70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ht="15" x14ac:dyDescent="0.2">
      <c r="I15" s="2">
        <v>2</v>
      </c>
      <c r="J15" s="2" t="s">
        <v>73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ht="15" x14ac:dyDescent="0.2">
      <c r="I16" s="2">
        <v>3</v>
      </c>
      <c r="J16" s="2" t="s">
        <v>72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ht="15" x14ac:dyDescent="0.2">
      <c r="I17" s="2">
        <v>4</v>
      </c>
      <c r="J17" s="9" t="s">
        <v>71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">
      <c r="I27" s="21" t="s">
        <v>83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topLeftCell="K1" zoomScale="70" zoomScaleNormal="70" workbookViewId="0">
      <selection activeCell="V4" sqref="V4:V6"/>
    </sheetView>
  </sheetViews>
  <sheetFormatPr defaultColWidth="8.875" defaultRowHeight="14.25" x14ac:dyDescent="0.2"/>
  <cols>
    <col min="1" max="1" width="16.875" style="12" bestFit="1" customWidth="1"/>
    <col min="2" max="2" width="15.25" style="12" bestFit="1" customWidth="1"/>
    <col min="3" max="3" width="14.375" style="12" bestFit="1" customWidth="1"/>
    <col min="4" max="8" width="8.875" style="12"/>
    <col min="9" max="9" width="35.375" style="12" bestFit="1" customWidth="1"/>
    <col min="10" max="10" width="43.375" style="12" customWidth="1"/>
    <col min="11" max="11" width="36" style="12" bestFit="1" customWidth="1"/>
    <col min="12" max="14" width="36" style="12" customWidth="1"/>
    <col min="15" max="15" width="31.375" style="12" bestFit="1" customWidth="1"/>
    <col min="16" max="16" width="30.375" style="12" customWidth="1"/>
    <col min="17" max="17" width="10.375" style="12" customWidth="1"/>
    <col min="18" max="18" width="20.375" style="12" customWidth="1"/>
    <col min="19" max="19" width="16.75" style="12" customWidth="1"/>
    <col min="20" max="20" width="28.875" style="12" customWidth="1"/>
    <col min="21" max="21" width="35.75" style="12" bestFit="1" customWidth="1"/>
    <col min="22" max="16384" width="8.875" style="12"/>
  </cols>
  <sheetData>
    <row r="1" spans="1:22" ht="15" x14ac:dyDescent="0.2">
      <c r="A1" s="12" t="s">
        <v>0</v>
      </c>
      <c r="B1" s="12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7</v>
      </c>
      <c r="V1" s="32"/>
    </row>
    <row r="2" spans="1:22" ht="15" x14ac:dyDescent="0.2">
      <c r="A2" s="12">
        <v>12</v>
      </c>
      <c r="B2" s="12">
        <v>26</v>
      </c>
      <c r="C2" s="1" t="s">
        <v>47</v>
      </c>
      <c r="I2" s="3" t="s">
        <v>8</v>
      </c>
      <c r="J2" s="30" t="s">
        <v>6</v>
      </c>
      <c r="K2" s="31"/>
      <c r="L2" s="32"/>
      <c r="M2" s="30" t="s">
        <v>6</v>
      </c>
      <c r="N2" s="31"/>
      <c r="O2" s="32"/>
      <c r="P2" s="30" t="s">
        <v>6</v>
      </c>
      <c r="Q2" s="31"/>
      <c r="R2" s="32"/>
      <c r="S2" s="30" t="s">
        <v>6</v>
      </c>
      <c r="T2" s="32"/>
      <c r="U2" s="30" t="s">
        <v>6</v>
      </c>
      <c r="V2" s="32"/>
    </row>
    <row r="3" spans="1:22" ht="36" x14ac:dyDescent="0.2">
      <c r="I3" s="4" t="s">
        <v>9</v>
      </c>
      <c r="J3" s="33">
        <v>1.1397999999999999</v>
      </c>
      <c r="K3" s="34"/>
      <c r="L3" s="35"/>
      <c r="M3" s="33">
        <v>1.1405000000000001</v>
      </c>
      <c r="N3" s="34"/>
      <c r="O3" s="35"/>
      <c r="P3" s="33">
        <v>1.1354</v>
      </c>
      <c r="Q3" s="34"/>
      <c r="R3" s="35"/>
      <c r="S3" s="33">
        <v>1.1472</v>
      </c>
      <c r="T3" s="35"/>
      <c r="U3" s="33">
        <v>1.129</v>
      </c>
      <c r="V3" s="35"/>
    </row>
    <row r="4" spans="1:22" ht="30" x14ac:dyDescent="0.2">
      <c r="I4" s="2" t="s">
        <v>10</v>
      </c>
      <c r="J4" s="3">
        <v>1.3655999999999999</v>
      </c>
      <c r="K4" s="38">
        <f>ROUND(J4/J3,4)-1</f>
        <v>0.19809999999999994</v>
      </c>
      <c r="L4" s="39"/>
      <c r="M4" s="30">
        <v>1.3802000000000001</v>
      </c>
      <c r="N4" s="32"/>
      <c r="O4" s="5">
        <f>ROUND(M4/M3,4)-1</f>
        <v>0.21019999999999994</v>
      </c>
      <c r="P4" s="30">
        <v>1.3492</v>
      </c>
      <c r="Q4" s="32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ht="15" x14ac:dyDescent="0.2">
      <c r="I5" s="2" t="s">
        <v>11</v>
      </c>
      <c r="J5" s="3">
        <v>1.2448999999999999</v>
      </c>
      <c r="K5" s="38">
        <f>ROUND(J5/J3,4)-1</f>
        <v>9.220000000000006E-2</v>
      </c>
      <c r="L5" s="39"/>
      <c r="M5" s="30">
        <v>1.2455000000000001</v>
      </c>
      <c r="N5" s="32"/>
      <c r="O5" s="5">
        <f>ROUND(M5/M3,4)-1</f>
        <v>9.2100000000000071E-2</v>
      </c>
      <c r="P5" s="30">
        <v>1.2343</v>
      </c>
      <c r="Q5" s="32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">
      <c r="I6" s="2" t="s">
        <v>12</v>
      </c>
      <c r="J6" s="3">
        <v>1.6634</v>
      </c>
      <c r="K6" s="38">
        <f>ROUND(J6/J3,4)-1</f>
        <v>0.45940000000000003</v>
      </c>
      <c r="L6" s="39"/>
      <c r="M6" s="30">
        <v>1.6489</v>
      </c>
      <c r="N6" s="32"/>
      <c r="O6" s="5">
        <f>ROUND(M6/M3,4)-1</f>
        <v>0.44579999999999997</v>
      </c>
      <c r="P6" s="30">
        <v>1.6713</v>
      </c>
      <c r="Q6" s="32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ht="15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2" ht="30" x14ac:dyDescent="0.2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ht="15" x14ac:dyDescent="0.2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ht="15" x14ac:dyDescent="0.2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ht="15" x14ac:dyDescent="0.2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ht="15" x14ac:dyDescent="0.2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ht="15" x14ac:dyDescent="0.2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17"/>
  <sheetViews>
    <sheetView topLeftCell="I1" zoomScale="70" zoomScaleNormal="70" workbookViewId="0">
      <selection activeCell="V4" sqref="V4:V6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24.625" customWidth="1"/>
    <col min="21" max="21" width="47.25" bestFit="1" customWidth="1"/>
    <col min="22" max="22" width="10.5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7</v>
      </c>
      <c r="V1" s="32"/>
    </row>
    <row r="2" spans="1:22" ht="15" x14ac:dyDescent="0.2">
      <c r="A2">
        <v>34</v>
      </c>
      <c r="B2">
        <v>104</v>
      </c>
      <c r="C2" s="1" t="s">
        <v>31</v>
      </c>
      <c r="I2" s="3" t="s">
        <v>8</v>
      </c>
      <c r="J2" s="30" t="s">
        <v>6</v>
      </c>
      <c r="K2" s="31"/>
      <c r="L2" s="32"/>
      <c r="M2" s="30" t="s">
        <v>6</v>
      </c>
      <c r="N2" s="31"/>
      <c r="O2" s="32"/>
      <c r="P2" s="30" t="s">
        <v>6</v>
      </c>
      <c r="Q2" s="31"/>
      <c r="R2" s="32"/>
      <c r="S2" s="30" t="s">
        <v>6</v>
      </c>
      <c r="T2" s="32"/>
      <c r="U2" s="30" t="s">
        <v>81</v>
      </c>
      <c r="V2" s="32"/>
    </row>
    <row r="3" spans="1:22" ht="36" x14ac:dyDescent="0.2">
      <c r="I3" s="4" t="s">
        <v>9</v>
      </c>
      <c r="J3" s="33">
        <v>1.7073</v>
      </c>
      <c r="K3" s="34"/>
      <c r="L3" s="35"/>
      <c r="M3" s="33">
        <v>1.7031000000000001</v>
      </c>
      <c r="N3" s="34"/>
      <c r="O3" s="35"/>
      <c r="P3" s="33">
        <v>1.7130000000000001</v>
      </c>
      <c r="Q3" s="34"/>
      <c r="R3" s="35"/>
      <c r="S3" s="36">
        <v>1.7059218101262801</v>
      </c>
      <c r="T3" s="37"/>
      <c r="U3" s="30">
        <v>1.7316</v>
      </c>
      <c r="V3" s="32"/>
    </row>
    <row r="4" spans="1:22" ht="30" x14ac:dyDescent="0.2">
      <c r="I4" s="2" t="s">
        <v>10</v>
      </c>
      <c r="J4" s="3">
        <v>136.69470000000001</v>
      </c>
      <c r="K4" s="42">
        <f>ROUND(J4/J3,4)-1</f>
        <v>79.064800000000005</v>
      </c>
      <c r="L4" s="43"/>
      <c r="M4" s="30">
        <v>132.49350000000001</v>
      </c>
      <c r="N4" s="32"/>
      <c r="O4" s="6">
        <f>ROUND(M4/M3,4)-1</f>
        <v>76.795500000000004</v>
      </c>
      <c r="P4" s="30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ht="15" x14ac:dyDescent="0.2">
      <c r="I5" s="2" t="s">
        <v>11</v>
      </c>
      <c r="J5" s="3">
        <v>2.5396999999999998</v>
      </c>
      <c r="K5" s="42">
        <f>ROUND(J5/J3,4)-1</f>
        <v>0.48760000000000003</v>
      </c>
      <c r="L5" s="43"/>
      <c r="M5" s="30">
        <v>2.5322</v>
      </c>
      <c r="N5" s="32"/>
      <c r="O5" s="6">
        <f>ROUND(M5/M3,4)-1</f>
        <v>0.4867999999999999</v>
      </c>
      <c r="P5" s="30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">
      <c r="I6" s="2" t="s">
        <v>12</v>
      </c>
      <c r="J6" s="3">
        <v>2.5535000000000001</v>
      </c>
      <c r="K6" s="42">
        <f>ROUND(J6/J3,4)-1</f>
        <v>0.49560000000000004</v>
      </c>
      <c r="L6" s="43"/>
      <c r="M6" s="30">
        <v>2.9327999999999999</v>
      </c>
      <c r="N6" s="32"/>
      <c r="O6" s="6">
        <f>ROUND(M6/M3,4)-1</f>
        <v>0.72199999999999998</v>
      </c>
      <c r="P6" s="30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2" ht="30" x14ac:dyDescent="0.2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0.55122430122430122</v>
      </c>
    </row>
    <row r="13" spans="1:22" ht="15" x14ac:dyDescent="0.2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1.9598</v>
      </c>
      <c r="R13" s="26">
        <f>Q13/U3-1</f>
        <v>0.13178563178563185</v>
      </c>
    </row>
    <row r="14" spans="1:22" ht="15" x14ac:dyDescent="0.2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27">
        <v>1.9139999999999999</v>
      </c>
      <c r="R14" s="26">
        <f>Q14/U3-1</f>
        <v>0.10533610533610527</v>
      </c>
    </row>
    <row r="15" spans="1:22" ht="15" x14ac:dyDescent="0.2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8">
        <v>1.8766</v>
      </c>
      <c r="R15" s="26">
        <f>Q15/U3-1</f>
        <v>8.3737583737583776E-2</v>
      </c>
    </row>
    <row r="16" spans="1:22" ht="15" x14ac:dyDescent="0.2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8">
        <v>1.8537999999999999</v>
      </c>
      <c r="R16" s="26">
        <f>Q16/U3-1</f>
        <v>7.057057057057059E-2</v>
      </c>
    </row>
    <row r="17" spans="9:18" ht="15" x14ac:dyDescent="0.2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27">
        <v>1.8504</v>
      </c>
      <c r="R17" s="26">
        <f>Q17/U3-1</f>
        <v>6.8607068607068555E-2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G1" zoomScale="70" zoomScaleNormal="70" workbookViewId="0">
      <selection activeCell="U18" sqref="U18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17.125" customWidth="1"/>
    <col min="21" max="21" width="35.75" bestFit="1" customWidth="1"/>
    <col min="22" max="22" width="10.875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7</v>
      </c>
      <c r="V1" s="32"/>
    </row>
    <row r="2" spans="1:22" ht="15" x14ac:dyDescent="0.2">
      <c r="A2">
        <v>34</v>
      </c>
      <c r="B2">
        <v>104</v>
      </c>
      <c r="C2" s="1" t="s">
        <v>31</v>
      </c>
      <c r="I2" s="3" t="s">
        <v>8</v>
      </c>
      <c r="J2" s="30" t="s">
        <v>6</v>
      </c>
      <c r="K2" s="31"/>
      <c r="L2" s="32"/>
      <c r="M2" s="30" t="s">
        <v>6</v>
      </c>
      <c r="N2" s="31"/>
      <c r="O2" s="32"/>
      <c r="P2" s="30" t="s">
        <v>6</v>
      </c>
      <c r="Q2" s="31"/>
      <c r="R2" s="32"/>
      <c r="S2" s="30" t="s">
        <v>6</v>
      </c>
      <c r="T2" s="32"/>
      <c r="U2" s="30" t="s">
        <v>6</v>
      </c>
      <c r="V2" s="32"/>
    </row>
    <row r="3" spans="1:22" ht="36" x14ac:dyDescent="0.2">
      <c r="I3" s="4" t="s">
        <v>9</v>
      </c>
      <c r="J3" s="33">
        <v>1.7073</v>
      </c>
      <c r="K3" s="34"/>
      <c r="L3" s="35"/>
      <c r="M3" s="33">
        <v>1.7031000000000001</v>
      </c>
      <c r="N3" s="34"/>
      <c r="O3" s="35"/>
      <c r="P3" s="33">
        <v>1.7130000000000001</v>
      </c>
      <c r="Q3" s="34"/>
      <c r="R3" s="35"/>
      <c r="S3" s="36">
        <v>1.7059218101262801</v>
      </c>
      <c r="T3" s="37"/>
      <c r="U3" s="30">
        <v>1.7116</v>
      </c>
      <c r="V3" s="32"/>
    </row>
    <row r="4" spans="1:22" ht="30" x14ac:dyDescent="0.2">
      <c r="I4" s="2" t="s">
        <v>10</v>
      </c>
      <c r="J4" s="3">
        <v>136.69470000000001</v>
      </c>
      <c r="K4" s="42">
        <f>ROUND(J4/J3,4)-1</f>
        <v>79.064800000000005</v>
      </c>
      <c r="L4" s="43"/>
      <c r="M4" s="30">
        <v>132.49350000000001</v>
      </c>
      <c r="N4" s="32"/>
      <c r="O4" s="6">
        <f>ROUND(M4/M3,4)-1</f>
        <v>76.795500000000004</v>
      </c>
      <c r="P4" s="30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ht="15" x14ac:dyDescent="0.2">
      <c r="I5" s="2" t="s">
        <v>11</v>
      </c>
      <c r="J5" s="3">
        <v>2.5396999999999998</v>
      </c>
      <c r="K5" s="42">
        <f>ROUND(J5/J3,4)-1</f>
        <v>0.48760000000000003</v>
      </c>
      <c r="L5" s="43"/>
      <c r="M5" s="30">
        <v>2.5322</v>
      </c>
      <c r="N5" s="32"/>
      <c r="O5" s="6">
        <f>ROUND(M5/M3,4)-1</f>
        <v>0.4867999999999999</v>
      </c>
      <c r="P5" s="30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">
      <c r="I6" s="2" t="s">
        <v>12</v>
      </c>
      <c r="J6" s="3">
        <v>2.5535000000000001</v>
      </c>
      <c r="K6" s="42">
        <f>ROUND(J6/J3,4)-1</f>
        <v>0.49560000000000004</v>
      </c>
      <c r="L6" s="43"/>
      <c r="M6" s="30">
        <v>2.9327999999999999</v>
      </c>
      <c r="N6" s="32"/>
      <c r="O6" s="6">
        <f>ROUND(M6/M3,4)-1</f>
        <v>0.72199999999999998</v>
      </c>
      <c r="P6" s="30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2" ht="30" x14ac:dyDescent="0.2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ht="15" x14ac:dyDescent="0.2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ht="15" x14ac:dyDescent="0.2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ht="15" x14ac:dyDescent="0.2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ht="15" x14ac:dyDescent="0.2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ht="15" x14ac:dyDescent="0.2">
      <c r="I17" s="2">
        <v>4</v>
      </c>
      <c r="J17" s="2" t="s">
        <v>33</v>
      </c>
      <c r="K17" s="2">
        <v>1.8993</v>
      </c>
      <c r="L17" s="5">
        <f>K17/M3-1</f>
        <v>0.1152016910339968</v>
      </c>
      <c r="M17" s="2">
        <v>1.9074</v>
      </c>
      <c r="N17" s="5">
        <f>M17/P3-1</f>
        <v>0.11348511383537652</v>
      </c>
      <c r="O17" s="3">
        <v>1.8976999999999999</v>
      </c>
      <c r="P17" s="5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M1" zoomScale="85" zoomScaleNormal="85" workbookViewId="0">
      <selection activeCell="U13" sqref="U13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7</v>
      </c>
      <c r="V1" s="32"/>
    </row>
    <row r="2" spans="1:22" ht="15" x14ac:dyDescent="0.2">
      <c r="A2">
        <v>30</v>
      </c>
      <c r="B2">
        <v>86</v>
      </c>
      <c r="C2" s="1" t="s">
        <v>21</v>
      </c>
      <c r="I2" s="3" t="s">
        <v>8</v>
      </c>
      <c r="J2" s="30" t="s">
        <v>6</v>
      </c>
      <c r="K2" s="31"/>
      <c r="L2" s="32"/>
      <c r="M2" s="30" t="s">
        <v>6</v>
      </c>
      <c r="N2" s="31"/>
      <c r="O2" s="32"/>
      <c r="P2" s="30" t="s">
        <v>6</v>
      </c>
      <c r="Q2" s="31"/>
      <c r="R2" s="32"/>
      <c r="S2" s="30" t="s">
        <v>6</v>
      </c>
      <c r="T2" s="32"/>
      <c r="U2" s="30" t="s">
        <v>6</v>
      </c>
      <c r="V2" s="32"/>
    </row>
    <row r="3" spans="1:22" ht="36" x14ac:dyDescent="0.2">
      <c r="I3" s="4" t="s">
        <v>9</v>
      </c>
      <c r="J3" s="33">
        <f>ROUND(1.3137349069022,4)</f>
        <v>1.3137000000000001</v>
      </c>
      <c r="K3" s="34"/>
      <c r="L3" s="35"/>
      <c r="M3" s="33">
        <v>1.3108</v>
      </c>
      <c r="N3" s="34"/>
      <c r="O3" s="35"/>
      <c r="P3" s="33">
        <v>1.3133999999999999</v>
      </c>
      <c r="Q3" s="34"/>
      <c r="R3" s="35"/>
      <c r="S3" s="33">
        <v>1.3113999999999999</v>
      </c>
      <c r="T3" s="35"/>
      <c r="U3" s="30">
        <v>1.3261000000000001</v>
      </c>
      <c r="V3" s="32"/>
    </row>
    <row r="4" spans="1:22" ht="30" x14ac:dyDescent="0.2">
      <c r="I4" s="2" t="s">
        <v>10</v>
      </c>
      <c r="J4" s="3">
        <f>ROUND(1.88295256877831,4)</f>
        <v>1.883</v>
      </c>
      <c r="K4" s="38">
        <f>ROUND(J4/J3,4)-1</f>
        <v>0.43340000000000001</v>
      </c>
      <c r="L4" s="39"/>
      <c r="M4" s="30">
        <v>1.9887999999999999</v>
      </c>
      <c r="N4" s="32"/>
      <c r="O4" s="5">
        <f>ROUND(M4/M3,4)-1</f>
        <v>0.5172000000000001</v>
      </c>
      <c r="P4" s="30">
        <v>1.8765000000000001</v>
      </c>
      <c r="Q4" s="32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ht="15" x14ac:dyDescent="0.2">
      <c r="I5" s="2" t="s">
        <v>11</v>
      </c>
      <c r="J5" s="3">
        <v>1.6628000000000001</v>
      </c>
      <c r="K5" s="38">
        <f>ROUND(J5/J3,4)-1</f>
        <v>0.26570000000000005</v>
      </c>
      <c r="L5" s="39"/>
      <c r="M5" s="30">
        <v>1.661</v>
      </c>
      <c r="N5" s="32"/>
      <c r="O5" s="5">
        <f>ROUND(M5/M3,4)-1</f>
        <v>0.2672000000000001</v>
      </c>
      <c r="P5" s="30">
        <v>1.6674</v>
      </c>
      <c r="Q5" s="32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">
      <c r="I6" s="2" t="s">
        <v>12</v>
      </c>
      <c r="J6" s="3">
        <v>1.7070000000000001</v>
      </c>
      <c r="K6" s="38">
        <f>ROUND(J6/J3,4)-1</f>
        <v>0.29940000000000011</v>
      </c>
      <c r="L6" s="39"/>
      <c r="M6" s="30">
        <v>1.6947000000000001</v>
      </c>
      <c r="N6" s="32"/>
      <c r="O6" s="5">
        <f>ROUND(M6/M3,4)-1</f>
        <v>0.29289999999999994</v>
      </c>
      <c r="P6" s="30">
        <v>1.7579</v>
      </c>
      <c r="Q6" s="32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ht="15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2" ht="30" x14ac:dyDescent="0.2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ht="15" x14ac:dyDescent="0.2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ht="15" x14ac:dyDescent="0.2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ht="15" x14ac:dyDescent="0.2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ht="15" x14ac:dyDescent="0.2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ht="15" x14ac:dyDescent="0.2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L1" zoomScale="70" zoomScaleNormal="70" workbookViewId="0">
      <selection activeCell="T30" sqref="T30"/>
    </sheetView>
  </sheetViews>
  <sheetFormatPr defaultColWidth="8.875" defaultRowHeight="14.25" x14ac:dyDescent="0.2"/>
  <cols>
    <col min="1" max="1" width="16.875" style="16" bestFit="1" customWidth="1"/>
    <col min="2" max="2" width="15.25" style="16" bestFit="1" customWidth="1"/>
    <col min="3" max="3" width="14.375" style="16" bestFit="1" customWidth="1"/>
    <col min="4" max="8" width="8.875" style="16"/>
    <col min="9" max="9" width="35.375" style="16" bestFit="1" customWidth="1"/>
    <col min="10" max="10" width="43.375" style="16" customWidth="1"/>
    <col min="11" max="11" width="36" style="16" bestFit="1" customWidth="1"/>
    <col min="12" max="14" width="36" style="16" customWidth="1"/>
    <col min="15" max="15" width="31.375" style="16" bestFit="1" customWidth="1"/>
    <col min="16" max="16" width="30.375" style="16" customWidth="1"/>
    <col min="17" max="17" width="12" style="16" customWidth="1"/>
    <col min="18" max="18" width="20.375" style="16" customWidth="1"/>
    <col min="19" max="19" width="16.75" style="16" customWidth="1"/>
    <col min="20" max="20" width="28.875" style="16" customWidth="1"/>
    <col min="21" max="21" width="35.75" style="16" bestFit="1" customWidth="1"/>
    <col min="22" max="22" width="20.125" style="16" customWidth="1"/>
    <col min="23" max="16384" width="8.875" style="16"/>
  </cols>
  <sheetData>
    <row r="1" spans="1:23" ht="15" x14ac:dyDescent="0.2">
      <c r="A1" s="16" t="s">
        <v>0</v>
      </c>
      <c r="B1" s="16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7</v>
      </c>
      <c r="V1" s="32"/>
      <c r="W1" s="29"/>
    </row>
    <row r="2" spans="1:23" ht="15" x14ac:dyDescent="0.2">
      <c r="A2" s="16">
        <v>30</v>
      </c>
      <c r="B2" s="16">
        <v>86</v>
      </c>
      <c r="C2" s="1" t="s">
        <v>21</v>
      </c>
      <c r="I2" s="3" t="s">
        <v>8</v>
      </c>
      <c r="J2" s="30" t="s">
        <v>63</v>
      </c>
      <c r="K2" s="31"/>
      <c r="L2" s="32"/>
      <c r="M2" s="30" t="s">
        <v>63</v>
      </c>
      <c r="N2" s="31"/>
      <c r="O2" s="32"/>
      <c r="P2" s="30" t="s">
        <v>63</v>
      </c>
      <c r="Q2" s="31"/>
      <c r="R2" s="32"/>
      <c r="S2" s="30" t="s">
        <v>63</v>
      </c>
      <c r="T2" s="32"/>
      <c r="U2" s="30" t="s">
        <v>77</v>
      </c>
      <c r="V2" s="32"/>
      <c r="W2" s="29"/>
    </row>
    <row r="3" spans="1:23" ht="36" x14ac:dyDescent="0.2">
      <c r="I3" s="4" t="s">
        <v>9</v>
      </c>
      <c r="J3" s="46">
        <v>2.153</v>
      </c>
      <c r="K3" s="47"/>
      <c r="L3" s="48"/>
      <c r="M3" s="46">
        <v>2.1661000000000001</v>
      </c>
      <c r="N3" s="47"/>
      <c r="O3" s="48"/>
      <c r="P3" s="46">
        <v>2.17259912712974</v>
      </c>
      <c r="Q3" s="47"/>
      <c r="R3" s="48"/>
      <c r="S3" s="46">
        <v>2.1768999999999998</v>
      </c>
      <c r="T3" s="48"/>
      <c r="U3" s="44">
        <v>2.1660798767267702</v>
      </c>
      <c r="V3" s="45"/>
      <c r="W3" s="29"/>
    </row>
    <row r="4" spans="1:23" ht="30" x14ac:dyDescent="0.2">
      <c r="I4" s="2" t="s">
        <v>10</v>
      </c>
      <c r="J4" s="19">
        <v>2.7635000000000001</v>
      </c>
      <c r="K4" s="38">
        <f>ROUND(J4/J3,4)-1</f>
        <v>0.28360000000000007</v>
      </c>
      <c r="L4" s="39"/>
      <c r="M4" s="44">
        <v>2.9441999999999999</v>
      </c>
      <c r="N4" s="45"/>
      <c r="O4" s="5">
        <f>ROUND(M4/M3,4)-1</f>
        <v>0.35919999999999996</v>
      </c>
      <c r="P4" s="44">
        <v>2.9425150917570599</v>
      </c>
      <c r="Q4" s="45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ht="15" x14ac:dyDescent="0.2">
      <c r="I5" s="2" t="s">
        <v>11</v>
      </c>
      <c r="J5" s="19">
        <v>2.4927999999999999</v>
      </c>
      <c r="K5" s="38">
        <f>ROUND(J5/J3,4)-1</f>
        <v>0.15779999999999994</v>
      </c>
      <c r="L5" s="39"/>
      <c r="M5" s="30">
        <v>2.4994999999999998</v>
      </c>
      <c r="N5" s="32"/>
      <c r="O5" s="5">
        <f>ROUND(M5/M3,4)-1</f>
        <v>0.15389999999999993</v>
      </c>
      <c r="P5" s="44">
        <v>2.4897</v>
      </c>
      <c r="Q5" s="45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">
      <c r="I6" s="2" t="s">
        <v>12</v>
      </c>
      <c r="J6" s="19">
        <v>2.3235999999999999</v>
      </c>
      <c r="K6" s="38">
        <f>ROUND(J6/J3,4)-1</f>
        <v>7.9199999999999937E-2</v>
      </c>
      <c r="L6" s="39"/>
      <c r="M6" s="44">
        <v>2.3371</v>
      </c>
      <c r="N6" s="45"/>
      <c r="O6" s="5">
        <f>ROUND(M6/M3,4)-1</f>
        <v>7.889999999999997E-2</v>
      </c>
      <c r="P6" s="44">
        <v>2.3441000000000001</v>
      </c>
      <c r="Q6" s="45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ht="15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3" ht="30" x14ac:dyDescent="0.2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ht="15" x14ac:dyDescent="0.2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ht="15" x14ac:dyDescent="0.2">
      <c r="I14" s="2">
        <v>1</v>
      </c>
      <c r="J14" s="2" t="s">
        <v>78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ht="15" x14ac:dyDescent="0.2">
      <c r="I15" s="2">
        <v>2</v>
      </c>
      <c r="J15" s="2" t="s">
        <v>80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ht="15" x14ac:dyDescent="0.2">
      <c r="I16" s="2">
        <v>3</v>
      </c>
      <c r="J16" s="2" t="s">
        <v>79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ht="15" x14ac:dyDescent="0.2">
      <c r="I17" s="9">
        <v>4</v>
      </c>
      <c r="J17" s="9" t="s">
        <v>76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K1" zoomScale="70" zoomScaleNormal="70" workbookViewId="0">
      <selection activeCell="V4" sqref="V4:V6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7</v>
      </c>
      <c r="V1" s="32"/>
    </row>
    <row r="2" spans="1:22" ht="15" x14ac:dyDescent="0.2">
      <c r="A2">
        <v>17</v>
      </c>
      <c r="B2">
        <v>62</v>
      </c>
      <c r="C2" s="1" t="s">
        <v>3</v>
      </c>
      <c r="I2" s="3" t="s">
        <v>8</v>
      </c>
      <c r="J2" s="30" t="s">
        <v>6</v>
      </c>
      <c r="K2" s="31"/>
      <c r="L2" s="32"/>
      <c r="M2" s="30" t="s">
        <v>6</v>
      </c>
      <c r="N2" s="31"/>
      <c r="O2" s="32"/>
      <c r="P2" s="30" t="s">
        <v>6</v>
      </c>
      <c r="Q2" s="31"/>
      <c r="R2" s="32"/>
      <c r="S2" s="30" t="s">
        <v>6</v>
      </c>
      <c r="T2" s="32"/>
      <c r="U2" s="30" t="s">
        <v>6</v>
      </c>
      <c r="V2" s="32"/>
    </row>
    <row r="3" spans="1:22" ht="36" x14ac:dyDescent="0.2">
      <c r="I3" s="4" t="s">
        <v>9</v>
      </c>
      <c r="J3" s="33">
        <f>ROUND(1.04953105339334,4)</f>
        <v>1.0495000000000001</v>
      </c>
      <c r="K3" s="34"/>
      <c r="L3" s="35"/>
      <c r="M3" s="33">
        <f>ROUND(1.04960738441608,4)</f>
        <v>1.0496000000000001</v>
      </c>
      <c r="N3" s="34"/>
      <c r="O3" s="35"/>
      <c r="P3" s="33">
        <f>ROUND(1.04726929636432,4)</f>
        <v>1.0472999999999999</v>
      </c>
      <c r="Q3" s="34"/>
      <c r="R3" s="35"/>
      <c r="S3" s="33">
        <f>ROUND(1.05010333606256,4)</f>
        <v>1.0501</v>
      </c>
      <c r="T3" s="35"/>
      <c r="U3" s="30">
        <f>ROUND(1.0532225410055,4)</f>
        <v>1.0531999999999999</v>
      </c>
      <c r="V3" s="32"/>
    </row>
    <row r="4" spans="1:22" ht="30" x14ac:dyDescent="0.2">
      <c r="I4" s="2" t="s">
        <v>10</v>
      </c>
      <c r="J4" s="3">
        <f>ROUND(1.29359759152171,4)</f>
        <v>1.2936000000000001</v>
      </c>
      <c r="K4" s="38">
        <f>ROUND(J4/J3,4)-1</f>
        <v>0.23259999999999992</v>
      </c>
      <c r="L4" s="39"/>
      <c r="M4" s="30">
        <f>ROUND(1.32368411192381,4)</f>
        <v>1.3237000000000001</v>
      </c>
      <c r="N4" s="32"/>
      <c r="O4" s="5">
        <f>ROUND(M4/M3,4)-1</f>
        <v>0.26110000000000011</v>
      </c>
      <c r="P4" s="30">
        <f>ROUND(1.29757323247913,4)</f>
        <v>1.2976000000000001</v>
      </c>
      <c r="Q4" s="32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ht="15" x14ac:dyDescent="0.2">
      <c r="I5" s="2" t="s">
        <v>11</v>
      </c>
      <c r="J5" s="3">
        <v>1.2487999999999999</v>
      </c>
      <c r="K5" s="38">
        <f>ROUND(J5/J3,4)-1</f>
        <v>0.18989999999999996</v>
      </c>
      <c r="L5" s="39"/>
      <c r="M5" s="30">
        <v>1.2504999999999999</v>
      </c>
      <c r="N5" s="32"/>
      <c r="O5" s="5">
        <f>ROUND(M5/M3,4)-1</f>
        <v>0.19140000000000001</v>
      </c>
      <c r="P5" s="30">
        <v>1.2482</v>
      </c>
      <c r="Q5" s="32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">
      <c r="I6" s="2" t="s">
        <v>12</v>
      </c>
      <c r="J6" s="3">
        <v>1.4819</v>
      </c>
      <c r="K6" s="38">
        <f>ROUND(J6/J3,4)-1</f>
        <v>0.41199999999999992</v>
      </c>
      <c r="L6" s="39"/>
      <c r="M6" s="30">
        <v>1.5116000000000001</v>
      </c>
      <c r="N6" s="32"/>
      <c r="O6" s="5">
        <f>ROUND(M6/M3,4)-1</f>
        <v>0.44019999999999992</v>
      </c>
      <c r="P6" s="30">
        <v>1.4991000000000001</v>
      </c>
      <c r="Q6" s="32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ht="15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2" ht="30" x14ac:dyDescent="0.2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ht="15" x14ac:dyDescent="0.2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ht="15" x14ac:dyDescent="0.2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ht="15" x14ac:dyDescent="0.2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ht="15" x14ac:dyDescent="0.2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ht="15" x14ac:dyDescent="0.2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ht="15" x14ac:dyDescent="0.2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U1:V1"/>
    <mergeCell ref="U2:V2"/>
    <mergeCell ref="U3:V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L1" zoomScale="70" zoomScaleNormal="70" workbookViewId="0">
      <selection activeCell="V4" sqref="V4:V6"/>
    </sheetView>
  </sheetViews>
  <sheetFormatPr defaultColWidth="8.875" defaultRowHeight="14.25" x14ac:dyDescent="0.2"/>
  <cols>
    <col min="1" max="1" width="16.875" style="16" bestFit="1" customWidth="1"/>
    <col min="2" max="2" width="15.25" style="16" bestFit="1" customWidth="1"/>
    <col min="3" max="3" width="14.375" style="16" bestFit="1" customWidth="1"/>
    <col min="4" max="8" width="8.875" style="16"/>
    <col min="9" max="9" width="35.375" style="16" bestFit="1" customWidth="1"/>
    <col min="10" max="10" width="62.875" style="16" bestFit="1" customWidth="1"/>
    <col min="11" max="11" width="36" style="16" bestFit="1" customWidth="1"/>
    <col min="12" max="14" width="36" style="16" customWidth="1"/>
    <col min="15" max="15" width="31.375" style="16" bestFit="1" customWidth="1"/>
    <col min="16" max="16" width="30.375" style="16" customWidth="1"/>
    <col min="17" max="17" width="10.375" style="16" customWidth="1"/>
    <col min="18" max="18" width="20.375" style="16" customWidth="1"/>
    <col min="19" max="19" width="16.75" style="16" customWidth="1"/>
    <col min="20" max="20" width="30.875" style="16" customWidth="1"/>
    <col min="21" max="21" width="54.875" style="16" bestFit="1" customWidth="1"/>
    <col min="22" max="16384" width="8.875" style="16"/>
  </cols>
  <sheetData>
    <row r="1" spans="1:22" ht="15" x14ac:dyDescent="0.2">
      <c r="A1" s="16" t="s">
        <v>0</v>
      </c>
      <c r="B1" s="16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7</v>
      </c>
      <c r="V1" s="32"/>
    </row>
    <row r="2" spans="1:22" ht="15" x14ac:dyDescent="0.2">
      <c r="A2" s="16">
        <v>17</v>
      </c>
      <c r="B2" s="16">
        <v>62</v>
      </c>
      <c r="C2" s="1" t="s">
        <v>3</v>
      </c>
      <c r="I2" s="3" t="s">
        <v>8</v>
      </c>
      <c r="J2" s="30" t="s">
        <v>57</v>
      </c>
      <c r="K2" s="31"/>
      <c r="L2" s="32"/>
      <c r="M2" s="30" t="s">
        <v>57</v>
      </c>
      <c r="N2" s="31"/>
      <c r="O2" s="32"/>
      <c r="P2" s="30" t="s">
        <v>57</v>
      </c>
      <c r="Q2" s="31"/>
      <c r="R2" s="32"/>
      <c r="S2" s="30" t="s">
        <v>57</v>
      </c>
      <c r="T2" s="32"/>
      <c r="U2" s="30" t="s">
        <v>57</v>
      </c>
      <c r="V2" s="32"/>
    </row>
    <row r="3" spans="1:22" ht="36" x14ac:dyDescent="0.2">
      <c r="I3" s="4" t="s">
        <v>9</v>
      </c>
      <c r="J3" s="36">
        <v>1.3595999999999999</v>
      </c>
      <c r="K3" s="49"/>
      <c r="L3" s="37"/>
      <c r="M3" s="33">
        <v>1.365</v>
      </c>
      <c r="N3" s="34"/>
      <c r="O3" s="35"/>
      <c r="P3" s="46">
        <v>1.3514125075416099</v>
      </c>
      <c r="Q3" s="47"/>
      <c r="R3" s="48"/>
      <c r="S3" s="46">
        <v>1.3651251654597301</v>
      </c>
      <c r="T3" s="48"/>
      <c r="U3" s="30">
        <v>1.3535999999999999</v>
      </c>
      <c r="V3" s="32"/>
    </row>
    <row r="4" spans="1:22" ht="30" x14ac:dyDescent="0.2">
      <c r="I4" s="2" t="s">
        <v>10</v>
      </c>
      <c r="J4" s="3">
        <v>1.4525999999999999</v>
      </c>
      <c r="K4" s="38">
        <f>J4/J3 -1</f>
        <v>6.8402471315092583E-2</v>
      </c>
      <c r="L4" s="39"/>
      <c r="M4" s="30">
        <v>1.4593</v>
      </c>
      <c r="N4" s="32"/>
      <c r="O4" s="5">
        <f>M4/M3 -1</f>
        <v>6.908424908424915E-2</v>
      </c>
      <c r="P4" s="44">
        <v>1.4406216981198601</v>
      </c>
      <c r="Q4" s="45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ht="15" x14ac:dyDescent="0.2">
      <c r="I5" s="2" t="s">
        <v>11</v>
      </c>
      <c r="J5" s="3">
        <v>1.4184000000000001</v>
      </c>
      <c r="K5" s="38">
        <f>ROUND(J5/J3,4) - 1</f>
        <v>4.3199999999999905E-2</v>
      </c>
      <c r="L5" s="39"/>
      <c r="M5" s="30">
        <v>1.4261999999999999</v>
      </c>
      <c r="N5" s="32"/>
      <c r="O5" s="5">
        <f>ROUND(M5/M3,4)-1</f>
        <v>4.4799999999999951E-2</v>
      </c>
      <c r="P5" s="30">
        <v>1.4086000000000001</v>
      </c>
      <c r="Q5" s="32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">
      <c r="I6" s="2" t="s">
        <v>12</v>
      </c>
      <c r="J6" s="3">
        <v>1.6436999999999999</v>
      </c>
      <c r="K6" s="38">
        <f>ROUND(J6/J3,4)-1</f>
        <v>0.20900000000000007</v>
      </c>
      <c r="L6" s="39"/>
      <c r="M6" s="30">
        <v>1.6247</v>
      </c>
      <c r="N6" s="32"/>
      <c r="O6" s="5">
        <f>ROUND(M6/M3,4)-1</f>
        <v>0.19029999999999991</v>
      </c>
      <c r="P6" s="30">
        <v>1.6135999999999999</v>
      </c>
      <c r="Q6" s="32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ht="15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2" ht="30" x14ac:dyDescent="0.2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ht="15" x14ac:dyDescent="0.2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ht="15" x14ac:dyDescent="0.2">
      <c r="I14" s="2">
        <v>1</v>
      </c>
      <c r="J14" s="13" t="s">
        <v>60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ht="15" x14ac:dyDescent="0.2">
      <c r="I15" s="13">
        <v>2</v>
      </c>
      <c r="J15" s="13" t="s">
        <v>61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ht="15" x14ac:dyDescent="0.2">
      <c r="I16" s="13">
        <v>3</v>
      </c>
      <c r="J16" s="13" t="s">
        <v>62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ht="15" x14ac:dyDescent="0.2">
      <c r="I17" s="2">
        <v>4</v>
      </c>
      <c r="J17" s="2" t="s">
        <v>59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ht="15" x14ac:dyDescent="0.2">
      <c r="I18" s="2">
        <v>5</v>
      </c>
      <c r="J18" s="9" t="s">
        <v>58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M1" zoomScale="85" zoomScaleNormal="85" workbookViewId="0">
      <selection activeCell="V4" sqref="V4:V6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62.875" style="29" bestFit="1" customWidth="1"/>
    <col min="11" max="11" width="36" style="29" bestFit="1" customWidth="1"/>
    <col min="12" max="14" width="36" style="29" customWidth="1"/>
    <col min="15" max="15" width="31.375" style="29" bestFit="1" customWidth="1"/>
    <col min="16" max="16" width="30.375" style="29" customWidth="1"/>
    <col min="17" max="17" width="10.375" style="29" customWidth="1"/>
    <col min="18" max="18" width="20.375" style="29" customWidth="1"/>
    <col min="19" max="19" width="16.75" style="29" customWidth="1"/>
    <col min="20" max="20" width="28.875" style="29" customWidth="1"/>
    <col min="21" max="21" width="53" style="29" customWidth="1"/>
    <col min="22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30" t="s">
        <v>7</v>
      </c>
      <c r="V1" s="32"/>
    </row>
    <row r="2" spans="1:22" ht="15" x14ac:dyDescent="0.2">
      <c r="A2" s="29">
        <v>17</v>
      </c>
      <c r="B2" s="29">
        <v>62</v>
      </c>
      <c r="C2" s="1" t="s">
        <v>3</v>
      </c>
      <c r="I2" s="3" t="s">
        <v>8</v>
      </c>
      <c r="J2" s="30" t="s">
        <v>64</v>
      </c>
      <c r="K2" s="31"/>
      <c r="L2" s="32"/>
      <c r="M2" s="30" t="s">
        <v>64</v>
      </c>
      <c r="N2" s="31"/>
      <c r="O2" s="32"/>
      <c r="P2" s="30" t="s">
        <v>64</v>
      </c>
      <c r="Q2" s="31"/>
      <c r="R2" s="32"/>
      <c r="S2" s="30" t="s">
        <v>64</v>
      </c>
      <c r="T2" s="32"/>
      <c r="U2" s="51" t="s">
        <v>82</v>
      </c>
      <c r="V2" s="51"/>
    </row>
    <row r="3" spans="1:22" ht="36" x14ac:dyDescent="0.2">
      <c r="I3" s="4" t="s">
        <v>9</v>
      </c>
      <c r="J3" s="36">
        <v>1.6888000000000001</v>
      </c>
      <c r="K3" s="49"/>
      <c r="L3" s="37"/>
      <c r="M3" s="33">
        <v>1.6854</v>
      </c>
      <c r="N3" s="34"/>
      <c r="O3" s="35"/>
      <c r="P3" s="33">
        <v>1.6782999999999999</v>
      </c>
      <c r="Q3" s="34"/>
      <c r="R3" s="35"/>
      <c r="S3" s="33">
        <v>1.6816</v>
      </c>
      <c r="T3" s="35"/>
      <c r="U3" s="30"/>
      <c r="V3" s="32"/>
    </row>
    <row r="4" spans="1:22" ht="30" x14ac:dyDescent="0.25">
      <c r="I4" s="2" t="s">
        <v>10</v>
      </c>
      <c r="J4" s="3">
        <v>1.9000999999999999</v>
      </c>
      <c r="K4" s="38">
        <f>J4/J3 -1</f>
        <v>0.12511842728564648</v>
      </c>
      <c r="L4" s="39"/>
      <c r="M4" s="30">
        <v>1.9051</v>
      </c>
      <c r="N4" s="32"/>
      <c r="O4" s="5">
        <f>M4/M3 -1</f>
        <v>0.1303548119140856</v>
      </c>
      <c r="P4" s="30">
        <v>1.8972</v>
      </c>
      <c r="Q4" s="32"/>
      <c r="R4" s="5">
        <f>ROUND(P4/P3,4) - 1</f>
        <v>0.13040000000000007</v>
      </c>
      <c r="S4" s="3">
        <v>1.9051</v>
      </c>
      <c r="T4" s="5">
        <f>ROUND(S4/S3,4) - 1</f>
        <v>0.13290000000000002</v>
      </c>
      <c r="U4" s="50"/>
      <c r="V4" s="5" t="e">
        <f>U4/U3-1</f>
        <v>#DIV/0!</v>
      </c>
    </row>
    <row r="5" spans="1:22" ht="15" x14ac:dyDescent="0.25">
      <c r="I5" s="2" t="s">
        <v>11</v>
      </c>
      <c r="J5" s="3">
        <v>1.7718</v>
      </c>
      <c r="K5" s="38">
        <f>ROUND(J5/J3,4) - 1</f>
        <v>4.9099999999999921E-2</v>
      </c>
      <c r="L5" s="39"/>
      <c r="M5" s="30">
        <v>1.7669999999999999</v>
      </c>
      <c r="N5" s="32"/>
      <c r="O5" s="5">
        <f>ROUND(M5/M3,4)-1</f>
        <v>4.8399999999999999E-2</v>
      </c>
      <c r="P5" s="30">
        <v>1.7597</v>
      </c>
      <c r="Q5" s="32"/>
      <c r="R5" s="5">
        <f>ROUND(P5/P3,4)-1</f>
        <v>4.8499999999999988E-2</v>
      </c>
      <c r="S5" s="3">
        <v>1.7766</v>
      </c>
      <c r="T5" s="5">
        <f>ROUND(S5/S3,4)-1</f>
        <v>5.6499999999999995E-2</v>
      </c>
      <c r="U5" s="50"/>
      <c r="V5" s="5" t="e">
        <f>U5/U3-1</f>
        <v>#DIV/0!</v>
      </c>
    </row>
    <row r="6" spans="1:22" ht="30" x14ac:dyDescent="0.25">
      <c r="I6" s="2" t="s">
        <v>12</v>
      </c>
      <c r="J6" s="3">
        <v>2.2440000000000002</v>
      </c>
      <c r="K6" s="38">
        <f>ROUND(J6/J3,4)-1</f>
        <v>0.32879999999999998</v>
      </c>
      <c r="L6" s="39"/>
      <c r="M6" s="30">
        <v>2.2833000000000001</v>
      </c>
      <c r="N6" s="32"/>
      <c r="O6" s="5">
        <f>ROUND(M6/M3,4)-1</f>
        <v>0.3548</v>
      </c>
      <c r="P6" s="30">
        <v>2.2574999999999998</v>
      </c>
      <c r="Q6" s="32"/>
      <c r="R6" s="5">
        <f>ROUND(P6/P3,4)-1</f>
        <v>0.34509999999999996</v>
      </c>
      <c r="S6" s="3">
        <v>2.2565</v>
      </c>
      <c r="T6" s="5">
        <f>ROUND(S6/S3,4)-1</f>
        <v>0.34190000000000009</v>
      </c>
      <c r="U6" s="50"/>
      <c r="V6" s="5" t="e">
        <f>U6/U3-1</f>
        <v>#DIV/0!</v>
      </c>
    </row>
    <row r="11" spans="1:22" ht="15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2" ht="30" x14ac:dyDescent="0.2">
      <c r="I12" s="2" t="s">
        <v>16</v>
      </c>
      <c r="J12" s="2" t="s">
        <v>15</v>
      </c>
      <c r="K12" s="7">
        <v>1.92890053165255</v>
      </c>
      <c r="L12" s="5">
        <f>K12/M3-1</f>
        <v>0.1444764042082296</v>
      </c>
      <c r="M12" s="7">
        <v>1.9215727556470401</v>
      </c>
      <c r="N12" s="5">
        <f>M12/P3-1</f>
        <v>0.14495188920159707</v>
      </c>
      <c r="O12" s="8">
        <v>1.92528102135274</v>
      </c>
      <c r="P12" s="5">
        <f>O12/S3-1</f>
        <v>0.14491021726495013</v>
      </c>
      <c r="Q12" s="8"/>
      <c r="R12" s="5" t="e">
        <f>ROUND(Q12/U3,4)-1</f>
        <v>#DIV/0!</v>
      </c>
    </row>
    <row r="13" spans="1:22" ht="15" x14ac:dyDescent="0.2">
      <c r="I13" s="2" t="s">
        <v>20</v>
      </c>
      <c r="J13" s="2" t="s">
        <v>15</v>
      </c>
      <c r="K13" s="7">
        <v>1.9166000000000001</v>
      </c>
      <c r="L13" s="5">
        <f>K13/M3-1</f>
        <v>0.13717811795419488</v>
      </c>
      <c r="M13" s="7">
        <v>1.9016999999999999</v>
      </c>
      <c r="N13" s="5">
        <f>M13/P3-1</f>
        <v>0.13311088601561116</v>
      </c>
      <c r="O13" s="8">
        <v>1.907</v>
      </c>
      <c r="P13" s="5">
        <f>O13/S3-1</f>
        <v>0.13403901046622257</v>
      </c>
      <c r="Q13" s="8"/>
      <c r="R13" s="5" t="e">
        <f>Q13/U3-1</f>
        <v>#DIV/0!</v>
      </c>
    </row>
    <row r="14" spans="1:22" ht="15" x14ac:dyDescent="0.2">
      <c r="I14" s="2">
        <v>1</v>
      </c>
      <c r="J14" s="13" t="s">
        <v>52</v>
      </c>
      <c r="K14" s="13"/>
      <c r="L14" s="5">
        <f>(ROUND(K14/M3,4)-1)</f>
        <v>-1</v>
      </c>
      <c r="M14" s="2"/>
      <c r="N14" s="5">
        <f>ROUND(M14/P3,4)-1</f>
        <v>-1</v>
      </c>
      <c r="O14" s="3"/>
      <c r="P14" s="5">
        <f>ROUND(O14/S3,4)-1</f>
        <v>-1</v>
      </c>
      <c r="Q14" s="8"/>
      <c r="R14" s="5" t="e">
        <f>ROUND(Q14/U3,4)-1</f>
        <v>#DIV/0!</v>
      </c>
    </row>
    <row r="15" spans="1:22" ht="15" x14ac:dyDescent="0.2">
      <c r="I15" s="13">
        <v>2</v>
      </c>
      <c r="J15" s="13" t="s">
        <v>55</v>
      </c>
      <c r="K15" s="13"/>
      <c r="L15" s="17">
        <f>(ROUND(K15/M3,4)-1)</f>
        <v>-1</v>
      </c>
      <c r="M15" s="13"/>
      <c r="N15" s="17">
        <f>ROUND(M15/P3,4)-1</f>
        <v>-1</v>
      </c>
      <c r="O15" s="18"/>
      <c r="P15" s="17">
        <f>ROUND(O15/S3,4)-1</f>
        <v>-1</v>
      </c>
      <c r="Q15" s="18"/>
      <c r="R15" s="17" t="e">
        <f>ROUND(Q15/U3,4)-1</f>
        <v>#DIV/0!</v>
      </c>
    </row>
    <row r="16" spans="1:22" ht="15" x14ac:dyDescent="0.2">
      <c r="I16" s="13">
        <v>3</v>
      </c>
      <c r="J16" s="13" t="s">
        <v>56</v>
      </c>
      <c r="K16" s="13"/>
      <c r="L16" s="17">
        <f>(ROUND(K16/M3,4)-1)</f>
        <v>-1</v>
      </c>
      <c r="M16" s="13"/>
      <c r="N16" s="17">
        <f>ROUND(M16/P3,4)-1</f>
        <v>-1</v>
      </c>
      <c r="O16" s="18"/>
      <c r="P16" s="17">
        <f>ROUND(O16/S3,4)-1</f>
        <v>-1</v>
      </c>
      <c r="Q16" s="18"/>
      <c r="R16" s="17" t="e">
        <f>ROUND(Q16/U3,4)-1</f>
        <v>#DIV/0!</v>
      </c>
    </row>
    <row r="17" spans="9:18" ht="15" x14ac:dyDescent="0.2">
      <c r="I17" s="2">
        <v>4</v>
      </c>
      <c r="J17" s="2" t="s">
        <v>54</v>
      </c>
      <c r="K17" s="2"/>
      <c r="L17" s="5">
        <f>(ROUND(K17/M3,4)-1)</f>
        <v>-1</v>
      </c>
      <c r="M17" s="2"/>
      <c r="N17" s="5">
        <f>ROUND(M17/P3,4)-1</f>
        <v>-1</v>
      </c>
      <c r="O17" s="3"/>
      <c r="P17" s="5">
        <f>ROUND(O17/S3,4)-1</f>
        <v>-1</v>
      </c>
      <c r="Q17" s="3"/>
      <c r="R17" s="5" t="e">
        <f>ROUND(Q17/U3,4)-1</f>
        <v>#DIV/0!</v>
      </c>
    </row>
    <row r="18" spans="9:18" ht="15" x14ac:dyDescent="0.2">
      <c r="I18" s="2">
        <v>5</v>
      </c>
      <c r="J18" s="9" t="s">
        <v>53</v>
      </c>
      <c r="K18" s="9"/>
      <c r="L18" s="10">
        <f>(ROUND(K18/M3,4)-1)</f>
        <v>-1</v>
      </c>
      <c r="M18" s="9"/>
      <c r="N18" s="10">
        <f>ROUND(M18/P3,4)-1</f>
        <v>-1</v>
      </c>
      <c r="O18" s="11"/>
      <c r="P18" s="10">
        <f>ROUND(O18/S3,4)-1</f>
        <v>-1</v>
      </c>
      <c r="Q18" s="11"/>
      <c r="R18" s="10" t="e">
        <f>ROUND(Q18/U3,4)-1</f>
        <v>#DIV/0!</v>
      </c>
    </row>
  </sheetData>
  <mergeCells count="28">
    <mergeCell ref="U1:V1"/>
    <mergeCell ref="U3:V3"/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S3:T3"/>
    <mergeCell ref="U2:V2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P1" zoomScale="130" zoomScaleNormal="130" workbookViewId="0">
      <selection activeCell="V4" sqref="V4:V6"/>
    </sheetView>
  </sheetViews>
  <sheetFormatPr defaultColWidth="8.875" defaultRowHeight="14.25" x14ac:dyDescent="0.2"/>
  <cols>
    <col min="1" max="1" width="16.875" style="15" bestFit="1" customWidth="1"/>
    <col min="2" max="2" width="15.25" style="15" bestFit="1" customWidth="1"/>
    <col min="3" max="3" width="14.375" style="15" bestFit="1" customWidth="1"/>
    <col min="4" max="8" width="8.875" style="15"/>
    <col min="9" max="9" width="35.375" style="15" bestFit="1" customWidth="1"/>
    <col min="10" max="10" width="62.875" style="15" bestFit="1" customWidth="1"/>
    <col min="11" max="11" width="36" style="15" bestFit="1" customWidth="1"/>
    <col min="12" max="14" width="36" style="15" customWidth="1"/>
    <col min="15" max="15" width="31.375" style="15" bestFit="1" customWidth="1"/>
    <col min="16" max="16" width="30.375" style="15" customWidth="1"/>
    <col min="17" max="17" width="10.375" style="15" customWidth="1"/>
    <col min="18" max="18" width="20.375" style="15" customWidth="1"/>
    <col min="19" max="19" width="16.75" style="15" customWidth="1"/>
    <col min="20" max="20" width="28.875" style="15" customWidth="1"/>
    <col min="21" max="21" width="50.25" style="15" customWidth="1"/>
    <col min="22" max="16384" width="8.875" style="15"/>
  </cols>
  <sheetData>
    <row r="1" spans="1:23" ht="15" x14ac:dyDescent="0.2">
      <c r="A1" s="15" t="s">
        <v>0</v>
      </c>
      <c r="B1" s="15" t="s">
        <v>1</v>
      </c>
      <c r="C1" s="1" t="s">
        <v>2</v>
      </c>
      <c r="I1" s="3"/>
      <c r="J1" s="30" t="s">
        <v>4</v>
      </c>
      <c r="K1" s="31"/>
      <c r="L1" s="32"/>
      <c r="M1" s="30" t="s">
        <v>5</v>
      </c>
      <c r="N1" s="31"/>
      <c r="O1" s="32"/>
      <c r="P1" s="30" t="s">
        <v>5</v>
      </c>
      <c r="Q1" s="31"/>
      <c r="R1" s="32"/>
      <c r="S1" s="30" t="s">
        <v>5</v>
      </c>
      <c r="T1" s="32"/>
      <c r="U1" s="51" t="s">
        <v>7</v>
      </c>
      <c r="V1" s="51"/>
      <c r="W1" s="29"/>
    </row>
    <row r="2" spans="1:23" ht="15" x14ac:dyDescent="0.2">
      <c r="A2" s="15">
        <v>17</v>
      </c>
      <c r="B2" s="15">
        <v>62</v>
      </c>
      <c r="C2" s="1" t="s">
        <v>3</v>
      </c>
      <c r="I2" s="3" t="s">
        <v>8</v>
      </c>
      <c r="J2" s="30" t="s">
        <v>64</v>
      </c>
      <c r="K2" s="31"/>
      <c r="L2" s="32"/>
      <c r="M2" s="30" t="s">
        <v>64</v>
      </c>
      <c r="N2" s="31"/>
      <c r="O2" s="32"/>
      <c r="P2" s="30" t="s">
        <v>64</v>
      </c>
      <c r="Q2" s="31"/>
      <c r="R2" s="32"/>
      <c r="S2" s="30" t="s">
        <v>64</v>
      </c>
      <c r="T2" s="32"/>
      <c r="U2" s="51" t="s">
        <v>64</v>
      </c>
      <c r="V2" s="51"/>
      <c r="W2" s="29"/>
    </row>
    <row r="3" spans="1:23" ht="36" x14ac:dyDescent="0.2">
      <c r="I3" s="4" t="s">
        <v>9</v>
      </c>
      <c r="J3" s="36">
        <v>1.6888000000000001</v>
      </c>
      <c r="K3" s="49"/>
      <c r="L3" s="37"/>
      <c r="M3" s="33">
        <v>1.6854</v>
      </c>
      <c r="N3" s="34"/>
      <c r="O3" s="35"/>
      <c r="P3" s="33">
        <v>1.6782999999999999</v>
      </c>
      <c r="Q3" s="34"/>
      <c r="R3" s="35"/>
      <c r="S3" s="33">
        <v>1.6816</v>
      </c>
      <c r="T3" s="35"/>
      <c r="U3" s="30">
        <v>1.6711</v>
      </c>
      <c r="V3" s="32"/>
      <c r="W3" s="29"/>
    </row>
    <row r="4" spans="1:23" ht="30" x14ac:dyDescent="0.2">
      <c r="I4" s="2" t="s">
        <v>10</v>
      </c>
      <c r="J4" s="3">
        <v>1.9000999999999999</v>
      </c>
      <c r="K4" s="38">
        <f>J4/J3 -1</f>
        <v>0.12511842728564648</v>
      </c>
      <c r="L4" s="39"/>
      <c r="M4" s="30">
        <v>1.9051</v>
      </c>
      <c r="N4" s="32"/>
      <c r="O4" s="5">
        <f>M4/M3 -1</f>
        <v>0.1303548119140856</v>
      </c>
      <c r="P4" s="30">
        <v>1.8972</v>
      </c>
      <c r="Q4" s="32"/>
      <c r="R4" s="5">
        <f>ROUND(P4/P3,4) - 1</f>
        <v>0.13040000000000007</v>
      </c>
      <c r="S4" s="3">
        <v>1.9051</v>
      </c>
      <c r="T4" s="5">
        <f>ROUND(S4/S3,4) - 1</f>
        <v>0.13290000000000002</v>
      </c>
      <c r="U4" s="3">
        <v>1.9046000000000001</v>
      </c>
      <c r="V4" s="5">
        <f>U4/U3-1</f>
        <v>0.13972832266171986</v>
      </c>
    </row>
    <row r="5" spans="1:23" ht="15" x14ac:dyDescent="0.2">
      <c r="I5" s="2" t="s">
        <v>11</v>
      </c>
      <c r="J5" s="3">
        <v>1.7718</v>
      </c>
      <c r="K5" s="38">
        <f>ROUND(J5/J3,4) - 1</f>
        <v>4.9099999999999921E-2</v>
      </c>
      <c r="L5" s="39"/>
      <c r="M5" s="30">
        <v>1.7669999999999999</v>
      </c>
      <c r="N5" s="32"/>
      <c r="O5" s="5">
        <f>ROUND(M5/M3,4)-1</f>
        <v>4.8399999999999999E-2</v>
      </c>
      <c r="P5" s="30">
        <v>1.7597</v>
      </c>
      <c r="Q5" s="32"/>
      <c r="R5" s="5">
        <f>ROUND(P5/P3,4)-1</f>
        <v>4.8499999999999988E-2</v>
      </c>
      <c r="S5" s="3">
        <v>1.7766</v>
      </c>
      <c r="T5" s="5">
        <f>ROUND(S5/S3,4)-1</f>
        <v>5.6499999999999995E-2</v>
      </c>
      <c r="U5" s="3">
        <v>1.7625</v>
      </c>
      <c r="V5" s="5">
        <f>U5/U3-1</f>
        <v>5.4694512596493272E-2</v>
      </c>
    </row>
    <row r="6" spans="1:23" ht="30" x14ac:dyDescent="0.2">
      <c r="I6" s="2" t="s">
        <v>12</v>
      </c>
      <c r="J6" s="3">
        <v>2.2440000000000002</v>
      </c>
      <c r="K6" s="38">
        <f>ROUND(J6/J3,4)-1</f>
        <v>0.32879999999999998</v>
      </c>
      <c r="L6" s="39"/>
      <c r="M6" s="30">
        <v>2.2833000000000001</v>
      </c>
      <c r="N6" s="32"/>
      <c r="O6" s="5">
        <f>ROUND(M6/M3,4)-1</f>
        <v>0.3548</v>
      </c>
      <c r="P6" s="30">
        <v>2.2574999999999998</v>
      </c>
      <c r="Q6" s="32"/>
      <c r="R6" s="5">
        <f>ROUND(P6/P3,4)-1</f>
        <v>0.34509999999999996</v>
      </c>
      <c r="S6" s="3">
        <v>2.2565</v>
      </c>
      <c r="T6" s="5">
        <f>ROUND(S6/S3,4)-1</f>
        <v>0.34190000000000009</v>
      </c>
      <c r="U6" s="3">
        <v>2.2501000000000002</v>
      </c>
      <c r="V6" s="5">
        <f>U6/U3-1</f>
        <v>0.34647836754233752</v>
      </c>
    </row>
    <row r="7" spans="1:23" x14ac:dyDescent="0.2">
      <c r="V7" s="29"/>
    </row>
    <row r="11" spans="1:23" ht="15" x14ac:dyDescent="0.2">
      <c r="I11" s="2" t="s">
        <v>13</v>
      </c>
      <c r="J11" s="2" t="s">
        <v>14</v>
      </c>
      <c r="K11" s="40" t="s">
        <v>17</v>
      </c>
      <c r="L11" s="41"/>
      <c r="M11" s="40" t="s">
        <v>18</v>
      </c>
      <c r="N11" s="41"/>
      <c r="O11" s="30" t="s">
        <v>19</v>
      </c>
      <c r="P11" s="32"/>
      <c r="Q11" s="30" t="s">
        <v>36</v>
      </c>
      <c r="R11" s="32"/>
    </row>
    <row r="12" spans="1:23" ht="30" x14ac:dyDescent="0.2">
      <c r="I12" s="2" t="s">
        <v>16</v>
      </c>
      <c r="J12" s="2" t="s">
        <v>15</v>
      </c>
      <c r="K12" s="7">
        <v>1.92890053165255</v>
      </c>
      <c r="L12" s="5">
        <f>K12/M3-1</f>
        <v>0.1444764042082296</v>
      </c>
      <c r="M12" s="7">
        <v>1.9215727556470401</v>
      </c>
      <c r="N12" s="5">
        <f>M12/P3-1</f>
        <v>0.14495188920159707</v>
      </c>
      <c r="O12" s="8">
        <v>1.92528102135274</v>
      </c>
      <c r="P12" s="5">
        <f>O12/S3-1</f>
        <v>0.14491021726495013</v>
      </c>
      <c r="Q12" s="8">
        <v>1.9203021899242001</v>
      </c>
      <c r="R12" s="5">
        <f>ROUND(Q12/U3,4)-1</f>
        <v>0.14910000000000001</v>
      </c>
    </row>
    <row r="13" spans="1:23" ht="15" x14ac:dyDescent="0.2">
      <c r="I13" s="2" t="s">
        <v>20</v>
      </c>
      <c r="J13" s="2" t="s">
        <v>15</v>
      </c>
      <c r="K13" s="7">
        <v>1.9166000000000001</v>
      </c>
      <c r="L13" s="5">
        <f>K13/M3-1</f>
        <v>0.13717811795419488</v>
      </c>
      <c r="M13" s="7">
        <v>1.9016999999999999</v>
      </c>
      <c r="N13" s="5">
        <f>M13/P3-1</f>
        <v>0.13311088601561116</v>
      </c>
      <c r="O13" s="8">
        <v>1.907</v>
      </c>
      <c r="P13" s="5">
        <f>O13/S3-1</f>
        <v>0.13403901046622257</v>
      </c>
      <c r="Q13" s="8">
        <v>1.9027000000000001</v>
      </c>
      <c r="R13" s="5">
        <f>Q13/U3-1</f>
        <v>0.13859134701693487</v>
      </c>
    </row>
    <row r="14" spans="1:23" ht="15" x14ac:dyDescent="0.2">
      <c r="I14" s="2">
        <v>1</v>
      </c>
      <c r="J14" s="13" t="s">
        <v>52</v>
      </c>
      <c r="K14" s="13">
        <v>1.899</v>
      </c>
      <c r="L14" s="5">
        <f>(ROUND(K14/M3,4)-1)</f>
        <v>0.12670000000000003</v>
      </c>
      <c r="M14" s="2">
        <v>1.8788</v>
      </c>
      <c r="N14" s="5">
        <f>ROUND(M14/P3,4)-1</f>
        <v>0.11949999999999994</v>
      </c>
      <c r="O14" s="3">
        <v>1.8759999999999999</v>
      </c>
      <c r="P14" s="5">
        <f>ROUND(O14/S3,4)-1</f>
        <v>0.11559999999999993</v>
      </c>
      <c r="Q14" s="8">
        <v>1.8465</v>
      </c>
      <c r="R14" s="5">
        <f>ROUND(Q14/U3,4)-1</f>
        <v>0.10499999999999998</v>
      </c>
    </row>
    <row r="15" spans="1:23" ht="15" x14ac:dyDescent="0.2">
      <c r="I15" s="13">
        <v>2</v>
      </c>
      <c r="J15" s="13" t="s">
        <v>55</v>
      </c>
      <c r="K15" s="13">
        <v>1.8854</v>
      </c>
      <c r="L15" s="17">
        <f>(ROUND(K15/M3,4)-1)</f>
        <v>0.11870000000000003</v>
      </c>
      <c r="M15" s="13">
        <v>1.8619000000000001</v>
      </c>
      <c r="N15" s="17">
        <f>ROUND(M15/P3,4)-1</f>
        <v>0.10939999999999994</v>
      </c>
      <c r="O15" s="18">
        <v>1.8473999999999999</v>
      </c>
      <c r="P15" s="17">
        <f>ROUND(O15/S3,4)-1</f>
        <v>9.8600000000000021E-2</v>
      </c>
      <c r="Q15" s="18">
        <v>1.8125</v>
      </c>
      <c r="R15" s="17">
        <f>ROUND(Q15/U3,4)-1</f>
        <v>8.4600000000000009E-2</v>
      </c>
    </row>
    <row r="16" spans="1:23" ht="15" x14ac:dyDescent="0.2">
      <c r="I16" s="13">
        <v>3</v>
      </c>
      <c r="J16" s="13" t="s">
        <v>56</v>
      </c>
      <c r="K16" s="13">
        <v>1.8681000000000001</v>
      </c>
      <c r="L16" s="17">
        <f>(ROUND(K16/M3,4)-1)</f>
        <v>0.10840000000000005</v>
      </c>
      <c r="M16" s="13">
        <v>1.8525</v>
      </c>
      <c r="N16" s="17">
        <f>ROUND(M16/P3,4)-1</f>
        <v>0.10379999999999989</v>
      </c>
      <c r="O16" s="18">
        <v>1.8395999999999999</v>
      </c>
      <c r="P16" s="17">
        <f>ROUND(O16/S3,4)-1</f>
        <v>9.4000000000000083E-2</v>
      </c>
      <c r="Q16" s="18">
        <v>1.7954000000000001</v>
      </c>
      <c r="R16" s="17">
        <f>ROUND(Q16/U3,4)-1</f>
        <v>7.4400000000000022E-2</v>
      </c>
    </row>
    <row r="17" spans="9:18" ht="15" x14ac:dyDescent="0.2">
      <c r="I17" s="2">
        <v>4</v>
      </c>
      <c r="J17" s="2" t="s">
        <v>54</v>
      </c>
      <c r="K17" s="2">
        <v>1.8338000000000001</v>
      </c>
      <c r="L17" s="5">
        <f>(ROUND(K17/M3,4)-1)</f>
        <v>8.8100000000000067E-2</v>
      </c>
      <c r="M17" s="2">
        <v>1.8380000000000001</v>
      </c>
      <c r="N17" s="5">
        <f>ROUND(M17/P3,4)-1</f>
        <v>9.5199999999999951E-2</v>
      </c>
      <c r="O17" s="3">
        <v>1.8176000000000001</v>
      </c>
      <c r="P17" s="5">
        <f>ROUND(O17/S3,4)-1</f>
        <v>8.0899999999999972E-2</v>
      </c>
      <c r="Q17" s="3">
        <v>1.7652000000000001</v>
      </c>
      <c r="R17" s="5">
        <f>ROUND(Q17/U3,4)-1</f>
        <v>5.6300000000000017E-2</v>
      </c>
    </row>
    <row r="18" spans="9:18" ht="15" x14ac:dyDescent="0.2">
      <c r="I18" s="2">
        <v>5</v>
      </c>
      <c r="J18" s="9" t="s">
        <v>53</v>
      </c>
      <c r="K18" s="9">
        <v>1.8076000000000001</v>
      </c>
      <c r="L18" s="10">
        <f>(ROUND(K18/M3,4)-1)</f>
        <v>7.2500000000000009E-2</v>
      </c>
      <c r="M18" s="9">
        <v>1.7703</v>
      </c>
      <c r="N18" s="10">
        <f>ROUND(M18/P3,4)-1</f>
        <v>5.479999999999996E-2</v>
      </c>
      <c r="O18" s="11">
        <v>1.7755000000000001</v>
      </c>
      <c r="P18" s="10">
        <f>ROUND(O18/S3,4)-1</f>
        <v>5.5800000000000072E-2</v>
      </c>
      <c r="Q18" s="11">
        <v>1.7170000000000001</v>
      </c>
      <c r="R18" s="10">
        <f>ROUND(Q18/U3,4)-1</f>
        <v>2.750000000000008E-2</v>
      </c>
    </row>
  </sheetData>
  <mergeCells count="28">
    <mergeCell ref="U1:V1"/>
    <mergeCell ref="U2:V2"/>
    <mergeCell ref="U3:V3"/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GoodNet_Gravity_1024LP</vt:lpstr>
      <vt:lpstr>GoodNet_cstm_Bimodal_1024LP (2)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 Yehezkel</cp:lastModifiedBy>
  <dcterms:created xsi:type="dcterms:W3CDTF">2021-11-10T09:03:54Z</dcterms:created>
  <dcterms:modified xsi:type="dcterms:W3CDTF">2021-12-07T14:41:20Z</dcterms:modified>
</cp:coreProperties>
</file>