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<sst xmlns="http://schemas.openxmlformats.org/spreadsheetml/2006/main" uniqueCount="20">
  <si>
    <t>Table 1</t>
  </si>
  <si>
    <t>Minimize $ MSE</t>
  </si>
  <si>
    <t>Minimize Abs. % Error</t>
  </si>
  <si>
    <t>Strike</t>
  </si>
  <si>
    <t>CallPut</t>
  </si>
  <si>
    <t>Bid</t>
  </si>
  <si>
    <t>Ask</t>
  </si>
  <si>
    <t>Mid</t>
  </si>
  <si>
    <t>predicted</t>
  </si>
  <si>
    <t>error/px</t>
  </si>
  <si>
    <t>error/spot</t>
  </si>
  <si>
    <t>in market?</t>
  </si>
  <si>
    <t>P</t>
  </si>
  <si>
    <t>N</t>
  </si>
  <si>
    <t>C</t>
  </si>
  <si>
    <t>Y</t>
  </si>
  <si>
    <t>Fitted:</t>
  </si>
  <si>
    <t>sigma</t>
  </si>
  <si>
    <t>jump</t>
  </si>
  <si>
    <t>lambda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</si>
</sst>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1" fillId="2" borderId="1" applyNumberFormat="0" applyFont="1" applyFill="1" applyBorder="1" applyAlignment="1" applyProtection="0">
      <alignment vertical="bottom" wrapText="1"/>
    </xf>
    <xf numFmtId="49" fontId="2" fillId="2" borderId="1" applyNumberFormat="1" applyFont="1" applyFill="1" applyBorder="1" applyAlignment="1" applyProtection="0">
      <alignment vertical="bottom" readingOrder="1"/>
    </xf>
    <xf numFmtId="10" fontId="2" fillId="2" borderId="1" applyNumberFormat="1" applyFont="1" applyFill="1" applyBorder="1" applyAlignment="1" applyProtection="0">
      <alignment vertical="bottom" wrapText="1" readingOrder="1"/>
    </xf>
    <xf numFmtId="9" fontId="2" fillId="2" borderId="1" applyNumberFormat="1" applyFont="1" applyFill="1" applyBorder="1" applyAlignment="1" applyProtection="0">
      <alignment vertical="bottom" wrapText="1"/>
    </xf>
    <xf numFmtId="49" fontId="2" fillId="3" borderId="1" applyNumberFormat="1" applyFont="1" applyFill="1" applyBorder="1" applyAlignment="1" applyProtection="0">
      <alignment vertical="top" wrapText="1" readingOrder="1"/>
    </xf>
    <xf numFmtId="0" fontId="1" fillId="3" borderId="1" applyNumberFormat="0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1" fontId="1" borderId="1" applyNumberFormat="1" applyFont="1" applyFill="0" applyBorder="1" applyAlignment="1" applyProtection="0">
      <alignment vertical="top" wrapText="1" readingOrder="1"/>
    </xf>
    <xf numFmtId="49" fontId="1" borderId="1" applyNumberFormat="1" applyFont="1" applyFill="0" applyBorder="1" applyAlignment="1" applyProtection="0">
      <alignment vertical="top" wrapText="1" readingOrder="1"/>
    </xf>
    <xf numFmtId="2" fontId="1" borderId="1" applyNumberFormat="1" applyFont="1" applyFill="0" applyBorder="1" applyAlignment="1" applyProtection="0">
      <alignment vertical="top" wrapText="1" readingOrder="1"/>
    </xf>
    <xf numFmtId="2" fontId="1" borderId="1" applyNumberFormat="1" applyFont="1" applyFill="0" applyBorder="1" applyAlignment="1" applyProtection="0">
      <alignment vertical="top" wrapText="1"/>
    </xf>
    <xf numFmtId="10" fontId="1" borderId="1" applyNumberFormat="1" applyFont="1" applyFill="0" applyBorder="1" applyAlignment="1" applyProtection="0">
      <alignment vertical="top" wrapText="1" readingOrder="1"/>
    </xf>
    <xf numFmtId="49" fontId="1" borderId="1" applyNumberFormat="1" applyFont="1" applyFill="0" applyBorder="1" applyAlignment="1" applyProtection="0">
      <alignment vertical="top" wrapText="1"/>
    </xf>
    <xf numFmtId="0" fontId="1" borderId="1" applyNumberFormat="0" applyFont="1" applyFill="0" applyBorder="1" applyAlignment="1" applyProtection="0">
      <alignment vertical="top" wrapText="1"/>
    </xf>
    <xf numFmtId="0" fontId="1" borderId="1" applyNumberFormat="0" applyFont="1" applyFill="0" applyBorder="1" applyAlignment="1" applyProtection="0">
      <alignment vertical="top" wrapText="1" readingOrder="1"/>
    </xf>
    <xf numFmtId="49" fontId="2" borderId="1" applyNumberFormat="1" applyFont="1" applyFill="0" applyBorder="1" applyAlignment="1" applyProtection="0">
      <alignment vertical="top" wrapText="1" readingOrder="1"/>
    </xf>
    <xf numFmtId="49" fontId="0" borderId="1" applyNumberFormat="1" applyFont="1" applyFill="0" applyBorder="1" applyAlignment="1" applyProtection="0">
      <alignment vertical="top" wrapText="1"/>
    </xf>
    <xf numFmtId="49" fontId="3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10" fontId="0" borderId="1" applyNumberFormat="1" applyFont="1" applyFill="0" applyBorder="1" applyAlignment="1" applyProtection="0">
      <alignment vertical="top" wrapText="1"/>
    </xf>
    <xf numFmtId="2" fontId="0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515151"/>
      <rgbColor rgb="ffa0a4a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P3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5" width="4.3125" style="1" customWidth="1"/>
    <col min="6" max="9" width="16.3516" style="1" customWidth="1"/>
    <col min="10" max="10" width="14.3047" style="1" customWidth="1"/>
    <col min="11" max="11" width="3.46094" style="1" customWidth="1"/>
    <col min="12" max="16" width="16.3516" style="1" customWidth="1"/>
    <col min="1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9.65" customHeight="1">
      <c r="A2" s="3"/>
      <c r="B2" s="3"/>
      <c r="C2" s="3"/>
      <c r="D2" s="3"/>
      <c r="E2" s="3"/>
      <c r="F2" t="s" s="4">
        <v>1</v>
      </c>
      <c r="G2" s="3"/>
      <c r="H2" s="5">
        <f>AVERAGE(H4:H28)</f>
        <v>0.337805875149711</v>
      </c>
      <c r="I2" s="5">
        <f>AVERAGE(I4:I28)</f>
        <v>0.0013144945662996</v>
      </c>
      <c r="J2" s="6">
        <f>COUNTIF(J4:J28,"=Y")/COUNT($A4:$A28)</f>
        <v>0.04</v>
      </c>
      <c r="K2" s="3"/>
      <c r="L2" t="s" s="4">
        <v>2</v>
      </c>
      <c r="M2" s="3"/>
      <c r="N2" s="5">
        <f>AVERAGE(N4:N28)</f>
        <v>0.209083661344369</v>
      </c>
      <c r="O2" s="5">
        <f>AVERAGE(O4:O28)</f>
        <v>0.00233923375585736</v>
      </c>
      <c r="P2" s="6">
        <f>COUNTIF(P4:P28,"=Y")/COUNT($A4:$A28)</f>
        <v>0.04</v>
      </c>
    </row>
    <row r="3" ht="19.65" customHeight="1">
      <c r="A3" t="s" s="7">
        <v>3</v>
      </c>
      <c r="B3" t="s" s="7">
        <v>4</v>
      </c>
      <c r="C3" t="s" s="7">
        <v>5</v>
      </c>
      <c r="D3" t="s" s="7">
        <v>6</v>
      </c>
      <c r="E3" s="8"/>
      <c r="F3" t="s" s="7">
        <v>7</v>
      </c>
      <c r="G3" t="s" s="7">
        <v>8</v>
      </c>
      <c r="H3" t="s" s="7">
        <v>9</v>
      </c>
      <c r="I3" t="s" s="7">
        <v>10</v>
      </c>
      <c r="J3" t="s" s="9">
        <v>11</v>
      </c>
      <c r="K3" s="8"/>
      <c r="L3" t="s" s="7">
        <v>7</v>
      </c>
      <c r="M3" t="s" s="7">
        <v>8</v>
      </c>
      <c r="N3" t="s" s="7">
        <v>9</v>
      </c>
      <c r="O3" t="s" s="7">
        <v>10</v>
      </c>
      <c r="P3" t="s" s="9">
        <v>11</v>
      </c>
    </row>
    <row r="4" ht="18.65" customHeight="1">
      <c r="A4" s="10">
        <v>7500</v>
      </c>
      <c r="B4" t="s" s="11">
        <v>12</v>
      </c>
      <c r="C4" s="12">
        <v>20.5</v>
      </c>
      <c r="D4" s="12">
        <v>21.4</v>
      </c>
      <c r="E4" s="13"/>
      <c r="F4" s="12">
        <v>20.95</v>
      </c>
      <c r="G4" s="12">
        <v>6.64916986514409</v>
      </c>
      <c r="H4" s="14">
        <v>0.682617190207919</v>
      </c>
      <c r="I4" s="14">
        <v>0.0017030408853273</v>
      </c>
      <c r="J4" t="s" s="15">
        <f>IF(AND(G4&gt;$C4,G4&lt;$D4),"Y","N")</f>
        <v>13</v>
      </c>
      <c r="K4" s="16"/>
      <c r="L4" s="12">
        <v>20.95</v>
      </c>
      <c r="M4" s="12">
        <v>11.8030729325425</v>
      </c>
      <c r="N4" s="14">
        <v>0.436607497253339</v>
      </c>
      <c r="O4" s="14">
        <v>0.00108927877781159</v>
      </c>
      <c r="P4" t="s" s="15">
        <f>IF(AND(M4&gt;$C4,M4&lt;$D4),"Y","N")</f>
        <v>13</v>
      </c>
    </row>
    <row r="5" ht="18.65" customHeight="1">
      <c r="A5" s="10">
        <v>7600</v>
      </c>
      <c r="B5" t="s" s="11">
        <v>12</v>
      </c>
      <c r="C5" s="12">
        <v>25.8</v>
      </c>
      <c r="D5" s="12">
        <v>26.8</v>
      </c>
      <c r="E5" s="13"/>
      <c r="F5" s="12">
        <v>26.3</v>
      </c>
      <c r="G5" s="12">
        <v>10.104059693416</v>
      </c>
      <c r="H5" s="14">
        <v>0.615815220782663</v>
      </c>
      <c r="I5" s="14">
        <v>0.00192872359564677</v>
      </c>
      <c r="J5" t="s" s="15">
        <f>IF(AND(G5&gt;$C5,G5&lt;$D5),"Y","N")</f>
        <v>13</v>
      </c>
      <c r="K5" s="16"/>
      <c r="L5" s="12">
        <v>26.3</v>
      </c>
      <c r="M5" s="12">
        <v>17.0713384746576</v>
      </c>
      <c r="N5" s="14">
        <v>0.350899677769672</v>
      </c>
      <c r="O5" s="14">
        <v>0.00109901227735011</v>
      </c>
      <c r="P5" t="s" s="15">
        <f>IF(AND(M5&gt;$C5,M5&lt;$D5),"Y","N")</f>
        <v>13</v>
      </c>
    </row>
    <row r="6" ht="18.65" customHeight="1">
      <c r="A6" s="10">
        <v>7800</v>
      </c>
      <c r="B6" t="s" s="11">
        <v>12</v>
      </c>
      <c r="C6" s="12">
        <v>40.8</v>
      </c>
      <c r="D6" s="12">
        <v>41.9</v>
      </c>
      <c r="E6" s="13"/>
      <c r="F6" s="12">
        <v>41.35</v>
      </c>
      <c r="G6" s="12">
        <v>22.4939607408584</v>
      </c>
      <c r="H6" s="14">
        <v>0.456010622953848</v>
      </c>
      <c r="I6" s="14">
        <v>0.00224550641402178</v>
      </c>
      <c r="J6" t="s" s="15">
        <f>IF(AND(G6&gt;$C6,G6&lt;$D6),"Y","N")</f>
        <v>13</v>
      </c>
      <c r="K6" s="16"/>
      <c r="L6" s="12">
        <v>41.35</v>
      </c>
      <c r="M6" s="12">
        <v>32.9688839178516</v>
      </c>
      <c r="N6" s="14">
        <v>0.202687208758124</v>
      </c>
      <c r="O6" s="14">
        <v>0.0009980807560103771</v>
      </c>
      <c r="P6" t="s" s="15">
        <f>IF(AND(M6&gt;$C6,M6&lt;$D6),"Y","N")</f>
        <v>13</v>
      </c>
    </row>
    <row r="7" ht="18.65" customHeight="1">
      <c r="A7" s="10">
        <v>7900</v>
      </c>
      <c r="B7" t="s" s="11">
        <v>12</v>
      </c>
      <c r="C7" s="12">
        <v>51.4</v>
      </c>
      <c r="D7" s="12">
        <v>52.5</v>
      </c>
      <c r="E7" s="13"/>
      <c r="F7" s="12">
        <v>51.95</v>
      </c>
      <c r="G7" s="12">
        <v>33.2856022461351</v>
      </c>
      <c r="H7" s="14">
        <v>0.359276183905004</v>
      </c>
      <c r="I7" s="14">
        <v>0.00222268442986183</v>
      </c>
      <c r="J7" t="s" s="15">
        <f>IF(AND(G7&gt;$C7,G7&lt;$D7),"Y","N")</f>
        <v>13</v>
      </c>
      <c r="K7" s="16"/>
      <c r="L7" s="12">
        <v>51.95</v>
      </c>
      <c r="M7" s="12">
        <v>44.6545402997079</v>
      </c>
      <c r="N7" s="14">
        <v>0.140432333018136</v>
      </c>
      <c r="O7" s="14">
        <v>0.000868793351832955</v>
      </c>
      <c r="P7" t="s" s="15">
        <f>IF(AND(M7&gt;$C7,M7&lt;$D7),"Y","N")</f>
        <v>13</v>
      </c>
    </row>
    <row r="8" ht="18.65" customHeight="1">
      <c r="A8" s="10">
        <v>8000</v>
      </c>
      <c r="B8" t="s" s="11">
        <v>12</v>
      </c>
      <c r="C8" s="12">
        <v>64.7</v>
      </c>
      <c r="D8" s="12">
        <v>65.3</v>
      </c>
      <c r="E8" s="13"/>
      <c r="F8" s="12">
        <v>65</v>
      </c>
      <c r="G8" s="12">
        <v>48.7167984494745</v>
      </c>
      <c r="H8" s="14">
        <v>0.250510793085008</v>
      </c>
      <c r="I8" s="14">
        <v>0.00193911526275529</v>
      </c>
      <c r="J8" t="s" s="15">
        <f>IF(AND(G8&gt;$C8,G8&lt;$D8),"Y","N")</f>
        <v>13</v>
      </c>
      <c r="K8" s="16"/>
      <c r="L8" s="12">
        <v>65</v>
      </c>
      <c r="M8" s="12">
        <v>60.2434678981733</v>
      </c>
      <c r="N8" s="14">
        <v>0.07317741695117989</v>
      </c>
      <c r="O8" s="14">
        <v>0.000566440448938615</v>
      </c>
      <c r="P8" t="s" s="15">
        <f>IF(AND(M8&gt;$C8,M8&lt;$D8),"Y","N")</f>
        <v>13</v>
      </c>
    </row>
    <row r="9" ht="18.65" customHeight="1">
      <c r="A9" s="10">
        <v>8100</v>
      </c>
      <c r="B9" t="s" s="11">
        <v>12</v>
      </c>
      <c r="C9" s="12">
        <v>81.40000000000001</v>
      </c>
      <c r="D9" s="12">
        <v>82.8</v>
      </c>
      <c r="E9" s="13"/>
      <c r="F9" s="12">
        <v>82.09999999999999</v>
      </c>
      <c r="G9" s="12">
        <v>70.1015568341203</v>
      </c>
      <c r="H9" s="14">
        <v>0.146144252933979</v>
      </c>
      <c r="I9" s="14">
        <v>0.00142885686208977</v>
      </c>
      <c r="J9" t="s" s="15">
        <f>IF(AND(G9&gt;$C9,G9&lt;$D9),"Y","N")</f>
        <v>13</v>
      </c>
      <c r="K9" s="16"/>
      <c r="L9" s="12">
        <v>82.09999999999999</v>
      </c>
      <c r="M9" s="12">
        <v>81.2987977960437</v>
      </c>
      <c r="N9" s="14">
        <v>0.00975885753905386</v>
      </c>
      <c r="O9" s="14">
        <v>9.54126507262165e-05</v>
      </c>
      <c r="P9" t="s" s="15">
        <f>IF(AND(M9&gt;$C9,M9&lt;$D9),"Y","N")</f>
        <v>13</v>
      </c>
    </row>
    <row r="10" ht="18.65" customHeight="1">
      <c r="A10" s="10">
        <v>8200</v>
      </c>
      <c r="B10" t="s" s="11">
        <v>12</v>
      </c>
      <c r="C10" s="12">
        <v>102.5</v>
      </c>
      <c r="D10" s="12">
        <v>103.8</v>
      </c>
      <c r="E10" s="13"/>
      <c r="F10" s="12">
        <v>103.15</v>
      </c>
      <c r="G10" s="12">
        <v>98.9784903014246</v>
      </c>
      <c r="H10" s="14">
        <v>0.0404411992106195</v>
      </c>
      <c r="I10" s="14">
        <v>0.000496771970803138</v>
      </c>
      <c r="J10" t="s" s="15">
        <f>IF(AND(G10&gt;$C10,G10&lt;$D10),"Y","N")</f>
        <v>13</v>
      </c>
      <c r="K10" s="16"/>
      <c r="L10" s="12">
        <v>103.15</v>
      </c>
      <c r="M10" s="12">
        <v>109.868651115446</v>
      </c>
      <c r="N10" s="14">
        <v>0.0651347660246801</v>
      </c>
      <c r="O10" s="14">
        <v>0.000800103031499246</v>
      </c>
      <c r="P10" t="s" s="15">
        <f>IF(AND(M10&gt;$C10,M10&lt;$D10),"Y","N")</f>
        <v>13</v>
      </c>
    </row>
    <row r="11" ht="18.65" customHeight="1">
      <c r="A11" s="10">
        <v>8250</v>
      </c>
      <c r="B11" t="s" s="11">
        <v>12</v>
      </c>
      <c r="C11" s="12">
        <v>114.9</v>
      </c>
      <c r="D11" s="12">
        <v>116.2</v>
      </c>
      <c r="E11" s="13"/>
      <c r="F11" s="12">
        <v>115.55</v>
      </c>
      <c r="G11" s="12">
        <v>116.588038703570</v>
      </c>
      <c r="H11" s="14">
        <v>0.0089834591395095</v>
      </c>
      <c r="I11" s="14">
        <v>0.000123616764625686</v>
      </c>
      <c r="J11" t="s" s="15">
        <f>IF(AND(G11&gt;$C11,G11&lt;$D11),"Y","N")</f>
        <v>13</v>
      </c>
      <c r="K11" s="16"/>
      <c r="L11" s="12">
        <v>115.55</v>
      </c>
      <c r="M11" s="12">
        <v>127.553222980843</v>
      </c>
      <c r="N11" s="14">
        <v>0.103879039211105</v>
      </c>
      <c r="O11" s="14">
        <v>0.00142942607522148</v>
      </c>
      <c r="P11" t="s" s="15">
        <f>IF(AND(M11&gt;$C11,M11&lt;$D11),"Y","N")</f>
        <v>13</v>
      </c>
    </row>
    <row r="12" ht="18.65" customHeight="1">
      <c r="A12" s="10">
        <v>8275</v>
      </c>
      <c r="B12" t="s" s="11">
        <v>12</v>
      </c>
      <c r="C12" s="12">
        <v>121.7</v>
      </c>
      <c r="D12" s="12">
        <v>123</v>
      </c>
      <c r="E12" s="13"/>
      <c r="F12" s="12">
        <v>122.35</v>
      </c>
      <c r="G12" s="12">
        <v>126.266076292431</v>
      </c>
      <c r="H12" s="14">
        <v>0.0320071621776121</v>
      </c>
      <c r="I12" s="14">
        <v>0.000466353209791333</v>
      </c>
      <c r="J12" t="s" s="15">
        <f>IF(AND(G12&gt;$C12,G12&lt;$D12),"Y","N")</f>
        <v>13</v>
      </c>
      <c r="K12" s="16"/>
      <c r="L12" s="12">
        <v>122.35</v>
      </c>
      <c r="M12" s="12">
        <v>137.338988970516</v>
      </c>
      <c r="N12" s="14">
        <v>0.122509104785583</v>
      </c>
      <c r="O12" s="14">
        <v>0.00178499155683916</v>
      </c>
      <c r="P12" t="s" s="15">
        <f>IF(AND(M12&gt;$C12,M12&lt;$D12),"Y","N")</f>
        <v>13</v>
      </c>
    </row>
    <row r="13" ht="18.65" customHeight="1">
      <c r="A13" s="10">
        <v>8300</v>
      </c>
      <c r="B13" t="s" s="11">
        <v>12</v>
      </c>
      <c r="C13" s="12">
        <v>129</v>
      </c>
      <c r="D13" s="12">
        <v>130.2</v>
      </c>
      <c r="E13" s="13"/>
      <c r="F13" s="12">
        <v>129.6</v>
      </c>
      <c r="G13" s="12">
        <v>136.532960279329</v>
      </c>
      <c r="H13" s="14">
        <v>0.0534950638837101</v>
      </c>
      <c r="I13" s="14">
        <v>0.0008256244358339231</v>
      </c>
      <c r="J13" t="s" s="15">
        <f>IF(AND(G13&gt;$C13,G13&lt;$D13),"Y","N")</f>
        <v>13</v>
      </c>
      <c r="K13" s="16"/>
      <c r="L13" s="12">
        <v>129.6</v>
      </c>
      <c r="M13" s="12">
        <v>147.771021983892</v>
      </c>
      <c r="N13" s="14">
        <v>0.14020850296213</v>
      </c>
      <c r="O13" s="14">
        <v>0.00216392986105915</v>
      </c>
      <c r="P13" t="s" s="15">
        <f>IF(AND(M13&gt;$C13,M13&lt;$D13),"Y","N")</f>
        <v>13</v>
      </c>
    </row>
    <row r="14" ht="18.65" customHeight="1">
      <c r="A14" s="10">
        <v>8325</v>
      </c>
      <c r="B14" t="s" s="11">
        <v>12</v>
      </c>
      <c r="C14" s="12">
        <v>136.2</v>
      </c>
      <c r="D14" s="12">
        <v>137.8</v>
      </c>
      <c r="E14" s="13"/>
      <c r="F14" s="12">
        <v>137</v>
      </c>
      <c r="G14" s="12">
        <v>147.403654602246</v>
      </c>
      <c r="H14" s="14">
        <v>0.075939084687925</v>
      </c>
      <c r="I14" s="14">
        <v>0.00123893850758102</v>
      </c>
      <c r="J14" t="s" s="15">
        <f>IF(AND(G14&gt;$C14,G14&lt;$D14),"Y","N")</f>
        <v>13</v>
      </c>
      <c r="K14" s="16"/>
      <c r="L14" s="12">
        <v>137</v>
      </c>
      <c r="M14" s="12">
        <v>158.860571502320</v>
      </c>
      <c r="N14" s="14">
        <v>0.159566215345398</v>
      </c>
      <c r="O14" s="14">
        <v>0.00260330670975039</v>
      </c>
      <c r="P14" t="s" s="15">
        <f>IF(AND(M14&gt;$C14,M14&lt;$D14),"Y","N")</f>
        <v>13</v>
      </c>
    </row>
    <row r="15" ht="18.65" customHeight="1">
      <c r="A15" s="10">
        <v>8350</v>
      </c>
      <c r="B15" t="s" s="11">
        <v>12</v>
      </c>
      <c r="C15" s="12">
        <v>144.3</v>
      </c>
      <c r="D15" s="12">
        <v>145.89999</v>
      </c>
      <c r="E15" s="13"/>
      <c r="F15" s="12">
        <v>145.099995</v>
      </c>
      <c r="G15" s="12">
        <v>158.876240276656</v>
      </c>
      <c r="H15" s="14">
        <v>0.0949431133795425</v>
      </c>
      <c r="I15" s="14">
        <v>0.00164056972435879</v>
      </c>
      <c r="J15" t="s" s="15">
        <f>IF(AND(G15&gt;$C15,G15&lt;$D15),"Y","N")</f>
        <v>13</v>
      </c>
      <c r="K15" s="16"/>
      <c r="L15" s="12">
        <v>145.099995</v>
      </c>
      <c r="M15" s="12">
        <v>170.651732854666</v>
      </c>
      <c r="N15" s="14">
        <v>0.176097441317391</v>
      </c>
      <c r="O15" s="14">
        <v>0.0030428761021082</v>
      </c>
      <c r="P15" t="s" s="15">
        <f>IF(AND(M15&gt;$C15,M15&lt;$D15),"Y","N")</f>
        <v>13</v>
      </c>
    </row>
    <row r="16" ht="18.65" customHeight="1">
      <c r="A16" s="10">
        <v>8375</v>
      </c>
      <c r="B16" t="s" s="11">
        <v>12</v>
      </c>
      <c r="C16" s="12">
        <v>152.8</v>
      </c>
      <c r="D16" s="12">
        <v>154.5</v>
      </c>
      <c r="E16" s="13"/>
      <c r="F16" s="12">
        <v>153.65</v>
      </c>
      <c r="G16" s="12">
        <v>170.968180551467</v>
      </c>
      <c r="H16" s="14">
        <v>0.11271188123311</v>
      </c>
      <c r="I16" s="14">
        <v>0.00206236765701757</v>
      </c>
      <c r="J16" t="s" s="15">
        <f>IF(AND(G16&gt;$C16,G16&lt;$D16),"Y","N")</f>
        <v>13</v>
      </c>
      <c r="K16" s="16"/>
      <c r="L16" s="12">
        <v>153.65</v>
      </c>
      <c r="M16" s="12">
        <v>183.137439484701</v>
      </c>
      <c r="N16" s="14">
        <v>0.191913045783929</v>
      </c>
      <c r="O16" s="14">
        <v>0.00351156643163399</v>
      </c>
      <c r="P16" t="s" s="15">
        <f>IF(AND(M16&gt;$C16,M16&lt;$D16),"Y","N")</f>
        <v>13</v>
      </c>
    </row>
    <row r="17" ht="18.65" customHeight="1">
      <c r="A17" s="10">
        <v>8400</v>
      </c>
      <c r="B17" t="s" s="11">
        <v>14</v>
      </c>
      <c r="C17" s="12">
        <v>172.3</v>
      </c>
      <c r="D17" s="12">
        <v>174.8</v>
      </c>
      <c r="E17" s="13"/>
      <c r="F17" s="12">
        <v>173.55</v>
      </c>
      <c r="G17" s="12">
        <v>153.669966287879</v>
      </c>
      <c r="H17" s="14">
        <v>0.114549315540886</v>
      </c>
      <c r="I17" s="14">
        <v>0.00236745069301306</v>
      </c>
      <c r="J17" t="s" s="15">
        <f>IF(AND(G17&gt;$C17,G17&lt;$D17),"Y","N")</f>
        <v>13</v>
      </c>
      <c r="K17" s="16"/>
      <c r="L17" s="12">
        <v>173.55</v>
      </c>
      <c r="M17" s="12">
        <v>119.494044708092</v>
      </c>
      <c r="N17" s="14">
        <v>0.311471940604483</v>
      </c>
      <c r="O17" s="14">
        <v>0.00643735371229705</v>
      </c>
      <c r="P17" t="s" s="15">
        <f>IF(AND(M17&gt;$C17,M17&lt;$D17),"Y","N")</f>
        <v>13</v>
      </c>
    </row>
    <row r="18" ht="18.65" customHeight="1">
      <c r="A18" s="10">
        <v>8425</v>
      </c>
      <c r="B18" t="s" s="11">
        <v>14</v>
      </c>
      <c r="C18" s="12">
        <v>157.5</v>
      </c>
      <c r="D18" s="12">
        <v>159.2</v>
      </c>
      <c r="E18" s="13"/>
      <c r="F18" s="12">
        <v>158.35</v>
      </c>
      <c r="G18" s="12">
        <v>142.028415596024</v>
      </c>
      <c r="H18" s="14">
        <v>0.10307284119972</v>
      </c>
      <c r="I18" s="14">
        <v>0.00194368615606042</v>
      </c>
      <c r="J18" t="s" s="15">
        <f>IF(AND(G18&gt;$C18,G18&lt;$D18),"Y","N")</f>
        <v>13</v>
      </c>
      <c r="K18" s="16"/>
      <c r="L18" s="12">
        <v>158.35</v>
      </c>
      <c r="M18" s="12">
        <v>108.453276099383</v>
      </c>
      <c r="N18" s="14">
        <v>0.315104034737084</v>
      </c>
      <c r="O18" s="14">
        <v>0.00594204392649372</v>
      </c>
      <c r="P18" t="s" s="15">
        <f>IF(AND(M18&gt;$C18,M18&lt;$D18),"Y","N")</f>
        <v>13</v>
      </c>
    </row>
    <row r="19" ht="18.65" customHeight="1">
      <c r="A19" s="10">
        <v>8450</v>
      </c>
      <c r="B19" t="s" s="11">
        <v>14</v>
      </c>
      <c r="C19" s="12">
        <v>142.89999</v>
      </c>
      <c r="D19" s="12">
        <v>144.7</v>
      </c>
      <c r="E19" s="13"/>
      <c r="F19" s="12">
        <v>143.799995</v>
      </c>
      <c r="G19" s="12">
        <v>130.973066755513</v>
      </c>
      <c r="H19" s="14">
        <v>0.08919978227041379</v>
      </c>
      <c r="I19" s="14">
        <v>0.00152751854455478</v>
      </c>
      <c r="J19" t="s" s="15">
        <f>IF(AND(G19&gt;$C19,G19&lt;$D19),"Y","N")</f>
        <v>13</v>
      </c>
      <c r="K19" s="16"/>
      <c r="L19" s="12">
        <v>143.799995</v>
      </c>
      <c r="M19" s="12">
        <v>98.105946382643</v>
      </c>
      <c r="N19" s="14">
        <v>0.31776112799835</v>
      </c>
      <c r="O19" s="14">
        <v>0.00544156054422476</v>
      </c>
      <c r="P19" t="s" s="15">
        <f>IF(AND(M19&gt;$C19,M19&lt;$D19),"Y","N")</f>
        <v>13</v>
      </c>
    </row>
    <row r="20" ht="18.65" customHeight="1">
      <c r="A20" s="10">
        <v>8475</v>
      </c>
      <c r="B20" t="s" s="11">
        <v>14</v>
      </c>
      <c r="C20" s="12">
        <v>129</v>
      </c>
      <c r="D20" s="12">
        <v>130.60001</v>
      </c>
      <c r="E20" s="13"/>
      <c r="F20" s="12">
        <v>129.800005</v>
      </c>
      <c r="G20" s="12">
        <v>120.514123937773</v>
      </c>
      <c r="H20" s="14">
        <v>0.07153991297787091</v>
      </c>
      <c r="I20" s="14">
        <v>0.00110582637204499</v>
      </c>
      <c r="J20" t="s" s="15">
        <f>IF(AND(G20&gt;$C20,G20&lt;$D20),"Y","N")</f>
        <v>13</v>
      </c>
      <c r="K20" s="16"/>
      <c r="L20" s="12">
        <v>129.800005</v>
      </c>
      <c r="M20" s="12">
        <v>88.4345137859362</v>
      </c>
      <c r="N20" s="14">
        <v>0.318686360713652</v>
      </c>
      <c r="O20" s="14">
        <v>0.00492608625617437</v>
      </c>
      <c r="P20" t="s" s="15">
        <f>IF(AND(M20&gt;$C20,M20&lt;$D20),"Y","N")</f>
        <v>13</v>
      </c>
    </row>
    <row r="21" ht="18.65" customHeight="1">
      <c r="A21" s="10">
        <v>8500</v>
      </c>
      <c r="B21" t="s" s="11">
        <v>14</v>
      </c>
      <c r="C21" s="12">
        <v>115.9</v>
      </c>
      <c r="D21" s="12">
        <v>117.3</v>
      </c>
      <c r="E21" s="13"/>
      <c r="F21" s="12">
        <v>116.6</v>
      </c>
      <c r="G21" s="12">
        <v>110.642321654910</v>
      </c>
      <c r="H21" s="14">
        <v>0.0510950115359391</v>
      </c>
      <c r="I21" s="14">
        <v>0.00070948117750092</v>
      </c>
      <c r="J21" t="s" s="15">
        <f>IF(AND(G21&gt;$C21,G21&lt;$D21),"Y","N")</f>
        <v>13</v>
      </c>
      <c r="K21" s="16"/>
      <c r="L21" s="12">
        <v>116.6</v>
      </c>
      <c r="M21" s="12">
        <v>79.45126812481411</v>
      </c>
      <c r="N21" s="14">
        <v>0.318599758792332</v>
      </c>
      <c r="O21" s="14">
        <v>0.00442392564801558</v>
      </c>
      <c r="P21" t="s" s="15">
        <f>IF(AND(M21&gt;$C21,M21&lt;$D21),"Y","N")</f>
        <v>13</v>
      </c>
    </row>
    <row r="22" ht="18.65" customHeight="1">
      <c r="A22" s="10">
        <v>8525</v>
      </c>
      <c r="B22" t="s" s="11">
        <v>14</v>
      </c>
      <c r="C22" s="12">
        <v>103.4</v>
      </c>
      <c r="D22" s="12">
        <v>104.7</v>
      </c>
      <c r="E22" s="13"/>
      <c r="F22" s="12">
        <v>104.05</v>
      </c>
      <c r="G22" s="12">
        <v>101.354113055174</v>
      </c>
      <c r="H22" s="14">
        <v>0.0259095333476795</v>
      </c>
      <c r="I22" s="14">
        <v>0.000321044697822721</v>
      </c>
      <c r="J22" t="s" s="15">
        <f>IF(AND(G22&gt;$C22,G22&lt;$D22),"Y","N")</f>
        <v>13</v>
      </c>
      <c r="K22" s="16"/>
      <c r="L22" s="12">
        <v>104.05</v>
      </c>
      <c r="M22" s="12">
        <v>71.14137803882559</v>
      </c>
      <c r="N22" s="14">
        <v>0.316277001068471</v>
      </c>
      <c r="O22" s="14">
        <v>0.00391898429330058</v>
      </c>
      <c r="P22" t="s" s="15">
        <f>IF(AND(M22&gt;$C22,M22&lt;$D22),"Y","N")</f>
        <v>13</v>
      </c>
    </row>
    <row r="23" ht="18.65" customHeight="1">
      <c r="A23" s="10">
        <v>8550</v>
      </c>
      <c r="B23" t="s" s="11">
        <v>14</v>
      </c>
      <c r="C23" s="12">
        <v>91.59999999999999</v>
      </c>
      <c r="D23" s="12">
        <v>92.90000000000001</v>
      </c>
      <c r="E23" s="13"/>
      <c r="F23" s="12">
        <v>92.25</v>
      </c>
      <c r="G23" s="12">
        <v>92.6412548689956</v>
      </c>
      <c r="H23" s="14">
        <v>0.0042412451923641</v>
      </c>
      <c r="I23" s="14">
        <v>4.65933118706733e-05</v>
      </c>
      <c r="J23" t="s" s="15">
        <f>IF(AND(G23&gt;$C23,G23&lt;$D23),"Y","N")</f>
        <v>15</v>
      </c>
      <c r="K23" s="16"/>
      <c r="L23" s="12">
        <v>92.25</v>
      </c>
      <c r="M23" s="12">
        <v>63.4766792326555</v>
      </c>
      <c r="N23" s="14">
        <v>0.311905916177176</v>
      </c>
      <c r="O23" s="14">
        <v>0.00342652427945355</v>
      </c>
      <c r="P23" t="s" s="15">
        <f>IF(AND(M23&gt;$C23,M23&lt;$D23),"Y","N")</f>
        <v>13</v>
      </c>
    </row>
    <row r="24" ht="18.65" customHeight="1">
      <c r="A24" s="10">
        <v>8600</v>
      </c>
      <c r="B24" t="s" s="11">
        <v>14</v>
      </c>
      <c r="C24" s="12">
        <v>70.5</v>
      </c>
      <c r="D24" s="12">
        <v>71.7</v>
      </c>
      <c r="E24" s="13"/>
      <c r="F24" s="12">
        <v>71.09999999999999</v>
      </c>
      <c r="G24" s="12">
        <v>76.8859914602136</v>
      </c>
      <c r="H24" s="14">
        <v>0.0813782202561693</v>
      </c>
      <c r="I24" s="14">
        <v>0.000689035526328047</v>
      </c>
      <c r="J24" t="s" s="15">
        <f>IF(AND(G24&gt;$C24,G24&lt;$D24),"Y","N")</f>
        <v>13</v>
      </c>
      <c r="K24" s="16"/>
      <c r="L24" s="12">
        <v>71.09999999999999</v>
      </c>
      <c r="M24" s="12">
        <v>50.017006126215</v>
      </c>
      <c r="N24" s="14">
        <v>0.296525933527216</v>
      </c>
      <c r="O24" s="14">
        <v>0.00251070743541299</v>
      </c>
      <c r="P24" t="s" s="15">
        <f>IF(AND(M24&gt;$C24,M24&lt;$D24),"Y","N")</f>
        <v>13</v>
      </c>
    </row>
    <row r="25" ht="18.65" customHeight="1">
      <c r="A25" s="10">
        <v>8700</v>
      </c>
      <c r="B25" t="s" s="11">
        <v>14</v>
      </c>
      <c r="C25" s="12">
        <v>37.9</v>
      </c>
      <c r="D25" s="12">
        <v>39.1</v>
      </c>
      <c r="E25" s="13"/>
      <c r="F25" s="12">
        <v>38.5</v>
      </c>
      <c r="G25" s="12">
        <v>51.582470419637</v>
      </c>
      <c r="H25" s="14">
        <v>0.339804426484078</v>
      </c>
      <c r="I25" s="14">
        <v>0.00155795025852541</v>
      </c>
      <c r="J25" t="s" s="15">
        <f>IF(AND(G25&gt;$C25,G25&lt;$D25),"Y","N")</f>
        <v>13</v>
      </c>
      <c r="K25" s="16"/>
      <c r="L25" s="12">
        <v>38.5</v>
      </c>
      <c r="M25" s="12">
        <v>29.7017843360081</v>
      </c>
      <c r="N25" s="14">
        <v>0.228525082181609</v>
      </c>
      <c r="O25" s="14">
        <v>0.00104775183345371</v>
      </c>
      <c r="P25" t="s" s="15">
        <f>IF(AND(M25&gt;$C25,M25&lt;$D25),"Y","N")</f>
        <v>13</v>
      </c>
    </row>
    <row r="26" ht="18.65" customHeight="1">
      <c r="A26" s="10">
        <v>8800</v>
      </c>
      <c r="B26" t="s" s="11">
        <v>14</v>
      </c>
      <c r="C26" s="12">
        <v>18</v>
      </c>
      <c r="D26" s="12">
        <v>19</v>
      </c>
      <c r="E26" s="13"/>
      <c r="F26" s="12">
        <v>18.5</v>
      </c>
      <c r="G26" s="12">
        <v>33.3046927913801</v>
      </c>
      <c r="H26" s="14">
        <v>0.800253664398923</v>
      </c>
      <c r="I26" s="14">
        <v>0.0017630443044686</v>
      </c>
      <c r="J26" t="s" s="15">
        <f>IF(AND(G26&gt;$C26,G26&lt;$D26),"Y","N")</f>
        <v>13</v>
      </c>
      <c r="K26" s="16"/>
      <c r="L26" s="12">
        <v>18.5</v>
      </c>
      <c r="M26" s="12">
        <v>16.5786400618101</v>
      </c>
      <c r="N26" s="14">
        <v>0.103857293956211</v>
      </c>
      <c r="O26" s="14">
        <v>0.000228808712453133</v>
      </c>
      <c r="P26" t="s" s="15">
        <f>IF(AND(M26&gt;$C26,M26&lt;$D26),"Y","N")</f>
        <v>13</v>
      </c>
    </row>
    <row r="27" ht="18.65" customHeight="1">
      <c r="A27" s="10">
        <v>8900</v>
      </c>
      <c r="B27" t="s" s="11">
        <v>14</v>
      </c>
      <c r="C27" s="12">
        <v>7.8</v>
      </c>
      <c r="D27" s="12">
        <v>8.800000000000001</v>
      </c>
      <c r="E27" s="13"/>
      <c r="F27" s="12">
        <v>8.300000000000001</v>
      </c>
      <c r="G27" s="12">
        <v>20.7043885960735</v>
      </c>
      <c r="H27" s="14">
        <v>1.49450465012934</v>
      </c>
      <c r="I27" s="14">
        <v>0.00147719962669242</v>
      </c>
      <c r="J27" t="s" s="15">
        <f>IF(AND(G27&gt;$C27,G27&lt;$D27),"Y","N")</f>
        <v>13</v>
      </c>
      <c r="K27" s="16"/>
      <c r="L27" s="12">
        <v>8.300000000000001</v>
      </c>
      <c r="M27" s="12">
        <v>8.73822290141759</v>
      </c>
      <c r="N27" s="14">
        <v>0.0527979399298302</v>
      </c>
      <c r="O27" s="14">
        <v>5.21865871395746e-05</v>
      </c>
      <c r="P27" t="s" s="15">
        <f>IF(AND(M27&gt;$C27,M27&lt;$D27),"Y","N")</f>
        <v>15</v>
      </c>
    </row>
    <row r="28" ht="18.65" customHeight="1">
      <c r="A28" s="10">
        <v>9000</v>
      </c>
      <c r="B28" t="s" s="11">
        <v>14</v>
      </c>
      <c r="C28" s="12">
        <v>3.4</v>
      </c>
      <c r="D28" s="12">
        <v>4</v>
      </c>
      <c r="E28" s="13"/>
      <c r="F28" s="12">
        <v>3.7</v>
      </c>
      <c r="G28" s="12">
        <v>12.360601276967</v>
      </c>
      <c r="H28" s="14">
        <v>2.34070304782893</v>
      </c>
      <c r="I28" s="14">
        <v>0.00103136376889364</v>
      </c>
      <c r="J28" t="s" s="15">
        <f>IF(AND(G28&gt;$C28,G28&lt;$D28),"Y","N")</f>
        <v>13</v>
      </c>
      <c r="K28" s="16"/>
      <c r="L28" s="12">
        <v>3.7</v>
      </c>
      <c r="M28" s="12">
        <v>4.30201973765147</v>
      </c>
      <c r="N28" s="14">
        <v>0.162708037203099</v>
      </c>
      <c r="O28" s="14">
        <v>7.16926372333835e-05</v>
      </c>
      <c r="P28" t="s" s="15">
        <f>IF(AND(M28&gt;$C28,M28&lt;$D28),"Y","N")</f>
        <v>13</v>
      </c>
    </row>
    <row r="29" ht="18.65" customHeight="1">
      <c r="A29" s="17"/>
      <c r="B29" s="17"/>
      <c r="C29" s="12"/>
      <c r="D29" s="12"/>
      <c r="E29" s="13"/>
      <c r="F29" s="12"/>
      <c r="G29" s="12"/>
      <c r="H29" s="14"/>
      <c r="I29" s="14"/>
      <c r="J29" s="14"/>
      <c r="K29" s="14"/>
      <c r="L29" s="14"/>
      <c r="M29" s="14"/>
      <c r="N29" s="14"/>
      <c r="O29" s="14"/>
      <c r="P29" s="14"/>
    </row>
    <row r="30" ht="20.7" customHeight="1">
      <c r="A30" s="17"/>
      <c r="B30" s="17"/>
      <c r="C30" s="12"/>
      <c r="D30" s="12"/>
      <c r="E30" s="13"/>
      <c r="F30" t="s" s="18">
        <v>16</v>
      </c>
      <c r="G30" t="s" s="19">
        <v>17</v>
      </c>
      <c r="H30" t="s" s="19">
        <v>18</v>
      </c>
      <c r="I30" t="s" s="19">
        <v>19</v>
      </c>
      <c r="J30" s="14"/>
      <c r="K30" s="14"/>
      <c r="L30" t="s" s="20">
        <v>16</v>
      </c>
      <c r="M30" t="s" s="19">
        <v>17</v>
      </c>
      <c r="N30" t="s" s="19">
        <v>18</v>
      </c>
      <c r="O30" t="s" s="19">
        <v>19</v>
      </c>
      <c r="P30" s="21"/>
    </row>
    <row r="31" ht="20.7" customHeight="1">
      <c r="A31" s="17"/>
      <c r="B31" s="17"/>
      <c r="C31" s="12"/>
      <c r="D31" s="12"/>
      <c r="E31" s="13"/>
      <c r="F31" s="12"/>
      <c r="G31" s="22">
        <v>0.139455689132401</v>
      </c>
      <c r="H31" s="22">
        <v>-0.0995614777179184</v>
      </c>
      <c r="I31" s="23">
        <v>0.42417431855575</v>
      </c>
      <c r="J31" s="14"/>
      <c r="K31" s="14"/>
      <c r="L31" s="21"/>
      <c r="M31" s="22">
        <v>0.11361939247136</v>
      </c>
      <c r="N31" s="22">
        <v>-0.09981570926115139</v>
      </c>
      <c r="O31" s="23">
        <v>0.932133055001522</v>
      </c>
      <c r="P31" s="23"/>
    </row>
    <row r="32" ht="18.65" customHeight="1">
      <c r="A32" s="17"/>
      <c r="B32" s="17"/>
      <c r="C32" s="12"/>
      <c r="D32" s="12"/>
      <c r="E32" s="13"/>
      <c r="F32" s="12"/>
      <c r="G32" s="12"/>
      <c r="H32" s="14"/>
      <c r="I32" s="14"/>
      <c r="J32" s="14"/>
      <c r="K32" s="14"/>
      <c r="L32" s="14"/>
      <c r="M32" s="14"/>
      <c r="N32" s="14"/>
      <c r="O32" s="14"/>
      <c r="P32" s="14"/>
    </row>
    <row r="33" ht="18.65" customHeight="1">
      <c r="A33" s="17"/>
      <c r="B33" s="17"/>
      <c r="C33" s="12"/>
      <c r="D33" s="12"/>
      <c r="E33" s="13"/>
      <c r="F33" s="12"/>
      <c r="G33" s="12"/>
      <c r="H33" s="14"/>
      <c r="I33" s="14"/>
      <c r="J33" s="14"/>
      <c r="K33" s="14"/>
      <c r="L33" s="14"/>
      <c r="M33" s="14"/>
      <c r="N33" s="14"/>
      <c r="O33" s="14"/>
      <c r="P33" s="14"/>
    </row>
    <row r="34" ht="18.65" customHeight="1">
      <c r="A34" s="17"/>
      <c r="B34" s="17"/>
      <c r="C34" s="12"/>
      <c r="D34" s="12"/>
      <c r="E34" s="13"/>
      <c r="F34" s="12"/>
      <c r="G34" s="12"/>
      <c r="H34" s="14"/>
      <c r="I34" s="14"/>
      <c r="J34" s="14"/>
      <c r="K34" s="14"/>
      <c r="L34" s="14"/>
      <c r="M34" s="14"/>
      <c r="N34" s="14"/>
      <c r="O34" s="14"/>
      <c r="P34" s="14"/>
    </row>
    <row r="35" ht="18.65" customHeight="1">
      <c r="A35" s="17"/>
      <c r="B35" s="17"/>
      <c r="C35" s="12"/>
      <c r="D35" s="12"/>
      <c r="E35" s="13"/>
      <c r="F35" s="12"/>
      <c r="G35" s="12"/>
      <c r="H35" s="14"/>
      <c r="I35" s="14"/>
      <c r="J35" s="14"/>
      <c r="K35" s="14"/>
      <c r="L35" s="14"/>
      <c r="M35" s="14"/>
      <c r="N35" s="14"/>
      <c r="O35" s="14"/>
      <c r="P35" s="14"/>
    </row>
  </sheetData>
  <mergeCells count="1">
    <mergeCell ref="A1:P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