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4861630-337E-4603-91A4-23B44DC64D9B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tatistics" sheetId="3" r:id="rId1"/>
    <sheet name="🔧 1. Logistika və Daşınma Anal" sheetId="2" r:id="rId2"/>
    <sheet name="💸 2. Xərc Analizi" sheetId="4" r:id="rId3"/>
    <sheet name="🚛 3. Avtopark (Flot) İdarəetmə" sheetId="6" r:id="rId4"/>
    <sheet name="Data" sheetId="1" r:id="rId5"/>
    <sheet name="👨‍🔧 4. Sürücü Performansı və " sheetId="11" r:id="rId6"/>
  </sheets>
  <calcPr calcId="191029"/>
  <pivotCaches>
    <pivotCache cacheId="1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C26" i="4"/>
  <c r="J17" i="4"/>
  <c r="J18" i="4"/>
  <c r="J19" i="4"/>
  <c r="J20" i="4"/>
  <c r="J21" i="4"/>
  <c r="J16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C1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" i="3" l="1"/>
</calcChain>
</file>

<file path=xl/sharedStrings.xml><?xml version="1.0" encoding="utf-8"?>
<sst xmlns="http://schemas.openxmlformats.org/spreadsheetml/2006/main" count="1081" uniqueCount="228">
  <si>
    <t>Reys_ID</t>
  </si>
  <si>
    <t>Tarix</t>
  </si>
  <si>
    <t>Marşrut</t>
  </si>
  <si>
    <t>Reys_Sayı</t>
  </si>
  <si>
    <t>Yükləmə_Vaxtı (dəq)</t>
  </si>
  <si>
    <t>Boşaltma_Vaxtı (dəq)</t>
  </si>
  <si>
    <t>Gecikmə (dəq)</t>
  </si>
  <si>
    <t>SLA_Pozuntu</t>
  </si>
  <si>
    <t>Yanacaq_Litr</t>
  </si>
  <si>
    <t>Servis_Xərci (AZN)</t>
  </si>
  <si>
    <t>Cərimə (AZN)</t>
  </si>
  <si>
    <t>Avtomobil_ID</t>
  </si>
  <si>
    <t>Texniki_Vəziyyət</t>
  </si>
  <si>
    <t>Avtomobil_Yaşı</t>
  </si>
  <si>
    <t>İstismar_Məsafə (km)</t>
  </si>
  <si>
    <t>Sürücü_ID</t>
  </si>
  <si>
    <t>Sürət_Aşımı (sayı)</t>
  </si>
  <si>
    <t>Qəza_Sayı</t>
  </si>
  <si>
    <t>Qəza_Yer</t>
  </si>
  <si>
    <t>Məhsul_Tonaj</t>
  </si>
  <si>
    <t>Müştəri_ID</t>
  </si>
  <si>
    <t>Daşınan_Yük_Ton</t>
  </si>
  <si>
    <t>Gəlir (AZN)</t>
  </si>
  <si>
    <t>Yük_Zədələnməsi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</si>
  <si>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</si>
  <si>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</si>
  <si>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</si>
  <si>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</si>
  <si>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</si>
  <si>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</si>
  <si>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</si>
  <si>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</si>
  <si>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</si>
  <si>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</si>
  <si>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</si>
  <si>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</si>
  <si>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</si>
  <si>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</si>
  <si>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</si>
  <si>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</si>
  <si>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</si>
  <si>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</si>
  <si>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</si>
  <si>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</si>
  <si>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</si>
  <si>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</si>
  <si>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</si>
  <si>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</si>
  <si>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</si>
  <si>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</si>
  <si>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</si>
  <si>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</si>
  <si>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</si>
  <si>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</si>
  <si>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</si>
  <si>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</si>
  <si>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</si>
  <si>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</si>
  <si>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</si>
  <si>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</si>
  <si>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</si>
  <si>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</si>
  <si>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</si>
  <si>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</si>
  <si>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</si>
  <si>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</si>
  <si>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</si>
  <si>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</si>
  <si>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</si>
  <si>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</si>
  <si>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</si>
  <si>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</si>
  <si>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</si>
  <si>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</si>
  <si>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</si>
  <si>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</si>
  <si>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</si>
  <si>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</si>
  <si>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</si>
  <si>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</si>
  <si>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</si>
  <si>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</si>
  <si>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</si>
  <si>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</si>
  <si>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</si>
  <si>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</si>
  <si>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</si>
  <si>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</si>
  <si>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</si>
  <si>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</si>
  <si>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</si>
  <si>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</si>
  <si>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</si>
  <si>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</si>
  <si>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</si>
  <si>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</si>
  <si>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</si>
  <si>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</si>
  <si>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</si>
  <si>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</si>
  <si>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</si>
  <si>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</si>
  <si>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</si>
  <si>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</si>
  <si>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</si>
  <si>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</si>
  <si>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</si>
  <si>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</si>
  <si>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</si>
  <si>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</si>
  <si>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</si>
  <si>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</si>
  <si>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</si>
  <si>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</si>
  <si>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</si>
  <si>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</si>
  <si>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</si>
  <si>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</si>
  <si>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</si>
  <si>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</si>
  <si>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</si>
  <si>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</si>
  <si>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</si>
  <si>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</si>
  <si>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Bakı-Lənkəran</t>
  </si>
  <si>
    <t>Lənkəran-Bakı</t>
  </si>
  <si>
    <t>Bakı-Gəncə</t>
  </si>
  <si>
    <t>Şəki-Bakı</t>
  </si>
  <si>
    <t>Gəncə-Bakı</t>
  </si>
  <si>
    <t>Bakı-Şəki</t>
  </si>
  <si>
    <t>Bəli</t>
  </si>
  <si>
    <t>Xeyr</t>
  </si>
  <si>
    <t>Car_4</t>
  </si>
  <si>
    <t>Car_1</t>
  </si>
  <si>
    <t>Car_15</t>
  </si>
  <si>
    <t>Car_14</t>
  </si>
  <si>
    <t>Car_6</t>
  </si>
  <si>
    <t>Car_7</t>
  </si>
  <si>
    <t>Car_10</t>
  </si>
  <si>
    <t>Car_8</t>
  </si>
  <si>
    <t>Car_2</t>
  </si>
  <si>
    <t>Car_12</t>
  </si>
  <si>
    <t>Car_13</t>
  </si>
  <si>
    <t>Car_9</t>
  </si>
  <si>
    <t>Car_11</t>
  </si>
  <si>
    <t>Car_3</t>
  </si>
  <si>
    <t>Car_5</t>
  </si>
  <si>
    <t>Yaxşı</t>
  </si>
  <si>
    <t>Orta</t>
  </si>
  <si>
    <t>Pis</t>
  </si>
  <si>
    <t>Driver_6</t>
  </si>
  <si>
    <t>Driver_15</t>
  </si>
  <si>
    <t>Driver_5</t>
  </si>
  <si>
    <t>Driver_19</t>
  </si>
  <si>
    <t>Driver_8</t>
  </si>
  <si>
    <t>Driver_12</t>
  </si>
  <si>
    <t>Driver_7</t>
  </si>
  <si>
    <t>Driver_14</t>
  </si>
  <si>
    <t>Driver_18</t>
  </si>
  <si>
    <t>Driver_17</t>
  </si>
  <si>
    <t>Driver_20</t>
  </si>
  <si>
    <t>Driver_13</t>
  </si>
  <si>
    <t>Driver_2</t>
  </si>
  <si>
    <t>Driver_16</t>
  </si>
  <si>
    <t>Driver_4</t>
  </si>
  <si>
    <t>Driver_3</t>
  </si>
  <si>
    <t>Driver_11</t>
  </si>
  <si>
    <t>Driver_10</t>
  </si>
  <si>
    <t>Driver_9</t>
  </si>
  <si>
    <t>Gəncə</t>
  </si>
  <si>
    <t>Şəhər içi</t>
  </si>
  <si>
    <t>Avtomagistral</t>
  </si>
  <si>
    <t>Lənkəran</t>
  </si>
  <si>
    <t>Bakı</t>
  </si>
  <si>
    <t>Yol kəsişməsi</t>
  </si>
  <si>
    <t>Şəki</t>
  </si>
  <si>
    <t>Row Labels</t>
  </si>
  <si>
    <t>Grand Total</t>
  </si>
  <si>
    <t>Tarix 3</t>
  </si>
  <si>
    <t>Jan</t>
  </si>
  <si>
    <t>Feb</t>
  </si>
  <si>
    <t>Mar</t>
  </si>
  <si>
    <t>Apr</t>
  </si>
  <si>
    <t>Günlük, aylıq, illik reys sayı və istiqamətləri statistikası</t>
  </si>
  <si>
    <t>Ümumi Reys_Sayı</t>
  </si>
  <si>
    <t xml:space="preserve"> Reysin ümumi müddəti</t>
  </si>
  <si>
    <t>Çatdırılma statusu</t>
  </si>
  <si>
    <t>Gecikdi</t>
  </si>
  <si>
    <t>Vaxtında</t>
  </si>
  <si>
    <r>
      <t>Vaxtında çatdırılma faizi</t>
    </r>
    <r>
      <rPr>
        <sz val="11"/>
        <color theme="1"/>
        <rFont val="Calibri"/>
        <family val="2"/>
        <scheme val="minor"/>
      </rPr>
      <t>:</t>
    </r>
  </si>
  <si>
    <t>Count of Çatdırılma statusu</t>
  </si>
  <si>
    <t>Count of Çatdırılma statusu2</t>
  </si>
  <si>
    <t>Count of Çatdırılma %</t>
  </si>
  <si>
    <t>Orta Gecikmə Müddəti:</t>
  </si>
  <si>
    <t>Ən çox istifadə olunan marşrutlar və onların effektivliyi.</t>
  </si>
  <si>
    <t>Count of Reys_ID</t>
  </si>
  <si>
    <t>Average of  Reysin ümumi müddəti</t>
  </si>
  <si>
    <t>Sum of Yanacaq_Litr</t>
  </si>
  <si>
    <t>Sum of İstismar_Məsafə (km)</t>
  </si>
  <si>
    <t>Yanacaq/km (səmərəlilik göstəricisi)</t>
  </si>
  <si>
    <t>Average of Yanacaq/km (səmərəlilik göstəricisi)</t>
  </si>
  <si>
    <r>
      <t>Yanacaq sərfiyyatı</t>
    </r>
    <r>
      <rPr>
        <sz val="11"/>
        <color rgb="FF000000"/>
        <rFont val="Arial"/>
        <family val="2"/>
      </rPr>
      <t> (km başına, marşrut başına).</t>
    </r>
  </si>
  <si>
    <t>10-AB-100</t>
  </si>
  <si>
    <t>10-AC-200</t>
  </si>
  <si>
    <t>10-AD-300</t>
  </si>
  <si>
    <t>10-AH-500</t>
  </si>
  <si>
    <t>10-AT-222</t>
  </si>
  <si>
    <t>10-GT-422</t>
  </si>
  <si>
    <t>Nəqliyyat</t>
  </si>
  <si>
    <t>Avtomobil servisi və təmir xərcləri.</t>
  </si>
  <si>
    <t>Sum of Servis_Xərci (AZN)</t>
  </si>
  <si>
    <t>Ortalama təmir xərci:</t>
  </si>
  <si>
    <t>Average of Servis_Xərci (AZN)</t>
  </si>
  <si>
    <t>Count of Servis_Xərci (AZN)</t>
  </si>
  <si>
    <t>Marşrut üzrə orta xərc:</t>
  </si>
  <si>
    <t>Ümumi orta xərc:</t>
  </si>
  <si>
    <t>Ümumi orta xərc</t>
  </si>
  <si>
    <t>Ümumi xərclər</t>
  </si>
  <si>
    <t xml:space="preserve">Cərimə (AZN) </t>
  </si>
  <si>
    <t xml:space="preserve">Servis_Xərci (AZN) </t>
  </si>
  <si>
    <t xml:space="preserve">Reys_Sayı </t>
  </si>
  <si>
    <r>
      <t>Avtomobillərin texniki vəziyyəti</t>
    </r>
    <r>
      <rPr>
        <sz val="11"/>
        <color rgb="FF000000"/>
        <rFont val="Arial"/>
        <family val="2"/>
      </rPr>
      <t>: Texniki baxış tarixləri, nasazlıq tarixçəsi.</t>
    </r>
  </si>
  <si>
    <t>Ümumi Risk Halları</t>
  </si>
  <si>
    <t>Sürücü üzrə risk göstəriciləri</t>
  </si>
  <si>
    <t>Sum of Sürət_Aşımı (sayı)</t>
  </si>
  <si>
    <t>Sum of Qəza_Sayı</t>
  </si>
  <si>
    <t>Sum of Ümumi Risk Halları</t>
  </si>
  <si>
    <t>Sum of Field4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</si>
</sst>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9" fontId="1" fillId="3" borderId="4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3" borderId="6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0" fillId="0" borderId="0" xfId="0" applyNumberFormat="1"/>
    <xf numFmtId="2" fontId="1" fillId="3" borderId="4" xfId="1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178" fontId="0" fillId="0" borderId="0" xfId="0" applyNumberFormat="1"/>
  </cellXfs>
  <cellStyles count="2">
    <cellStyle name="Normal" xfId="0" builtinId="0"/>
    <cellStyle name="Percent" xfId="1" builtinId="5"/>
  </cellStyles>
  <dxfs count="71">
    <dxf>
      <numFmt numFmtId="177" formatCode="0.0000"/>
    </dxf>
    <dxf>
      <numFmt numFmtId="178" formatCode="0.000"/>
    </dxf>
    <dxf>
      <numFmt numFmtId="175" formatCode="0.000000"/>
    </dxf>
    <dxf>
      <numFmt numFmtId="177" formatCode="0.0000"/>
    </dxf>
    <dxf>
      <numFmt numFmtId="176" formatCode="0.00000"/>
    </dxf>
    <dxf>
      <numFmt numFmtId="175" formatCode="0.000000"/>
    </dxf>
    <dxf>
      <numFmt numFmtId="176" formatCode="0.00000"/>
    </dxf>
    <dxf>
      <numFmt numFmtId="175" formatCode="0.000000"/>
    </dxf>
    <dxf>
      <numFmt numFmtId="174" formatCode="0.0000000"/>
    </dxf>
    <dxf>
      <numFmt numFmtId="175" formatCode="0.000000"/>
    </dxf>
    <dxf>
      <numFmt numFmtId="173" formatCode="0.000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27.00907847222" createdVersion="6" refreshedVersion="6" minRefreshableVersion="3" recordCount="100" xr:uid="{7761E210-CF3D-43B8-860D-5D443CA6E6AB}">
  <cacheSource type="worksheet">
    <worksheetSource name="Matanat_A"/>
  </cacheSource>
  <cacheFields count="36">
    <cacheField name="Reys_ID" numFmtId="0">
      <sharedItems containsSemiMixedTypes="0" containsString="0" containsNumber="1" containsInteger="1" minValue="1" maxValue="100"/>
    </cacheField>
    <cacheField name="Tarix" numFmtId="14">
      <sharedItems/>
    </cacheField>
    <cacheField name="Tarix 3" numFmtId="14">
      <sharedItems containsSemiMixedTypes="0" containsNonDate="0" containsDate="1" containsString="0" minDate="2025-01-01T00:00:00" maxDate="2025-04-11T00:00:00" count="10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</sharedItems>
      <fieldGroup base="2">
        <rangePr groupBy="months" startDate="2025-01-01T00:00:00" endDate="2025-04-1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25"/>
        </groupItems>
      </fieldGroup>
    </cacheField>
    <cacheField name="Marşrut" numFmtId="0">
      <sharedItems containsBlank="1" count="7">
        <s v="Bakı-Lənkəran"/>
        <s v="Lənkəran-Bakı"/>
        <s v="Bakı-Gəncə"/>
        <s v="Şəki-Bakı"/>
        <s v="Gəncə-Bakı"/>
        <s v="Bakı-Şəki"/>
        <m u="1"/>
      </sharedItems>
    </cacheField>
    <cacheField name="Reys_Sayı" numFmtId="0">
      <sharedItems containsSemiMixedTypes="0" containsString="0" containsNumber="1" containsInteger="1" minValue="1" maxValue="5"/>
    </cacheField>
    <cacheField name="Yükləmə_Vaxtı (dəq)" numFmtId="0">
      <sharedItems containsSemiMixedTypes="0" containsString="0" containsNumber="1" containsInteger="1" minValue="30" maxValue="120"/>
    </cacheField>
    <cacheField name="Boşaltma_Vaxtı (dəq)" numFmtId="0">
      <sharedItems containsSemiMixedTypes="0" containsString="0" containsNumber="1" containsInteger="1" minValue="21" maxValue="100"/>
    </cacheField>
    <cacheField name=" Reysin ümumi müddəti" numFmtId="0">
      <sharedItems containsSemiMixedTypes="0" containsString="0" containsNumber="1" containsInteger="1" minValue="-58" maxValue="89"/>
    </cacheField>
    <cacheField name="Gecikmə (dəq)" numFmtId="0">
      <sharedItems containsSemiMixedTypes="0" containsString="0" containsNumber="1" containsInteger="1" minValue="0" maxValue="59"/>
    </cacheField>
    <cacheField name="Çatdırılma statusu" numFmtId="0">
      <sharedItems count="2">
        <s v="Gecikdi"/>
        <s v="Vaxtında"/>
      </sharedItems>
    </cacheField>
    <cacheField name="SLA_Pozuntu" numFmtId="0">
      <sharedItems/>
    </cacheField>
    <cacheField name="Yanacaq_Litr" numFmtId="0">
      <sharedItems containsSemiMixedTypes="0" containsString="0" containsNumber="1" minValue="10.19" maxValue="49.93"/>
    </cacheField>
    <cacheField name="Servis_Xərci (AZN)" numFmtId="0">
      <sharedItems containsSemiMixedTypes="0" containsString="0" containsNumber="1" minValue="0.6" maxValue="198.89"/>
    </cacheField>
    <cacheField name="Yanacaq/km (səmərəlilik göstəricisi)" numFmtId="0">
      <sharedItems containsSemiMixedTypes="0" containsString="0" containsNumber="1" minValue="1.0472764645426515E-2" maxValue="0.26064814814814813"/>
    </cacheField>
    <cacheField name="Cərimə (AZN)" numFmtId="0">
      <sharedItems containsSemiMixedTypes="0" containsString="0" containsNumber="1" minValue="0.59" maxValue="49.66"/>
    </cacheField>
    <cacheField name="Avtomobil_ID" numFmtId="0">
      <sharedItems/>
    </cacheField>
    <cacheField name="Texniki_Vəziyyət" numFmtId="0">
      <sharedItems/>
    </cacheField>
    <cacheField name="Avtomobil_Yaşı" numFmtId="0">
      <sharedItems containsSemiMixedTypes="0" containsString="0" containsNumber="1" containsInteger="1" minValue="1" maxValue="10"/>
    </cacheField>
    <cacheField name="İstismar_Məsafə (km)" numFmtId="0">
      <sharedItems containsSemiMixedTypes="0" containsString="0" containsNumber="1" containsInteger="1" minValue="108" maxValue="996"/>
    </cacheField>
    <cacheField name="Sürücü_ID" numFmtId="0">
      <sharedItems count="19">
        <s v="Driver_6"/>
        <s v="Driver_15"/>
        <s v="Driver_5"/>
        <s v="Driver_19"/>
        <s v="Driver_8"/>
        <s v="Driver_12"/>
        <s v="Driver_7"/>
        <s v="Driver_14"/>
        <s v="Driver_18"/>
        <s v="Driver_17"/>
        <s v="Driver_20"/>
        <s v="Driver_13"/>
        <s v="Driver_2"/>
        <s v="Driver_16"/>
        <s v="Driver_4"/>
        <s v="Driver_3"/>
        <s v="Driver_11"/>
        <s v="Driver_10"/>
        <s v="Driver_9"/>
      </sharedItems>
    </cacheField>
    <cacheField name="Sürət_Aşımı (sayı)" numFmtId="0">
      <sharedItems containsSemiMixedTypes="0" containsString="0" containsNumber="1" containsInteger="1" minValue="0" maxValue="5"/>
    </cacheField>
    <cacheField name="Qəza_Sayı" numFmtId="0">
      <sharedItems containsSemiMixedTypes="0" containsString="0" containsNumber="1" containsInteger="1" minValue="0" maxValue="2"/>
    </cacheField>
    <cacheField name="Ümumi Risk Halları" numFmtId="0">
      <sharedItems containsSemiMixedTypes="0" containsString="0" containsNumber="1" containsInteger="1" minValue="0" maxValue="7"/>
    </cacheField>
    <cacheField name="Qəza_Yer" numFmtId="0">
      <sharedItems containsBlank="1"/>
    </cacheField>
    <cacheField name="Nəqliyyat" numFmtId="0">
      <sharedItems count="6">
        <s v="10-AB-100"/>
        <s v="10-AC-200"/>
        <s v="10-AD-300"/>
        <s v="10-AH-500"/>
        <s v="10-AT-222"/>
        <s v="10-GT-422"/>
      </sharedItems>
    </cacheField>
    <cacheField name="Məhsul_Tonaj" numFmtId="0">
      <sharedItems containsSemiMixedTypes="0" containsString="0" containsNumber="1" minValue="0.56000000000000005" maxValue="9.99"/>
    </cacheField>
    <cacheField name="Müştəri_ID" numFmtId="0">
      <sharedItems containsSemiMixedTypes="0" containsString="0" containsNumber="1" containsInteger="1" minValue="1000" maxValue="1020"/>
    </cacheField>
    <cacheField name="Daşınan_Yük_Ton" numFmtId="0">
      <sharedItems containsSemiMixedTypes="0" containsString="0" containsNumber="1" minValue="0.56000000000000005" maxValue="49.95"/>
    </cacheField>
    <cacheField name="Gəlir (AZN)" numFmtId="0">
      <sharedItems containsSemiMixedTypes="0" containsString="0" containsNumber="1" minValue="55.36" maxValue="9513.26"/>
    </cacheField>
    <cacheField name="Yük_Zədələnməsi" numFmtId="0">
      <sharedItems/>
    </cacheField>
    <cacheField name="Ümumi xərc" numFmtId="0" formula="'Cərimə (AZN)' *'Servis_Xərci (AZN)'" databaseField="0"/>
    <cacheField name="Field1" numFmtId="0" formula="'Servis_Xərci (AZN)' *'Cərimə (AZN)'" databaseField="0"/>
    <cacheField name="Field2" numFmtId="0" formula="'Cərimə (AZN)'+'Servis_Xərci (AZN)'" databaseField="0"/>
    <cacheField name="Field3" numFmtId="0" formula=" ('Servis_Xərci (AZN)'+'Cərimə (AZN)' ) / SUM(Reys_Sayı )" databaseField="0"/>
    <cacheField name="Məsafə başına" numFmtId="0" formula="'İstismar_Məsafə (km)' /Qəza_Sayı" databaseField="0"/>
    <cacheField name="Field4" numFmtId="0" formula="Qəza_Sayı /'İstismar_Məsafə (km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2025-01-01"/>
    <x v="0"/>
    <x v="0"/>
    <n v="3"/>
    <n v="36"/>
    <n v="51"/>
    <n v="-15"/>
    <n v="31"/>
    <x v="0"/>
    <s v="Bəli"/>
    <n v="22.98"/>
    <n v="15.36"/>
    <n v="0.18682926829268293"/>
    <n v="35.01"/>
    <s v="Car_4"/>
    <s v="Yaxşı"/>
    <n v="9"/>
    <n v="123"/>
    <x v="0"/>
    <n v="3"/>
    <n v="1"/>
    <n v="4"/>
    <s v="Gəncə"/>
    <x v="0"/>
    <n v="3.65"/>
    <n v="1002"/>
    <n v="10.95"/>
    <n v="1579.87"/>
    <s v="Xeyr"/>
  </r>
  <r>
    <n v="2"/>
    <s v="2025-01-02"/>
    <x v="1"/>
    <x v="1"/>
    <n v="1"/>
    <n v="60"/>
    <n v="72"/>
    <n v="-12"/>
    <n v="3"/>
    <x v="1"/>
    <s v="Xeyr"/>
    <n v="24.76"/>
    <n v="186.41"/>
    <n v="8.2809364548494982E-2"/>
    <n v="19.07"/>
    <s v="Car_1"/>
    <s v="Yaxşı"/>
    <n v="7"/>
    <n v="299"/>
    <x v="1"/>
    <n v="1"/>
    <n v="1"/>
    <n v="2"/>
    <s v="Şəhər içi"/>
    <x v="1"/>
    <n v="8.7200000000000006"/>
    <n v="1009"/>
    <n v="8.7200000000000006"/>
    <n v="1514.02"/>
    <s v="Bəli"/>
  </r>
  <r>
    <n v="3"/>
    <s v="2025-01-03"/>
    <x v="2"/>
    <x v="1"/>
    <n v="3"/>
    <n v="35"/>
    <n v="93"/>
    <n v="-58"/>
    <n v="5"/>
    <x v="1"/>
    <s v="Xeyr"/>
    <n v="23.49"/>
    <n v="15.69"/>
    <n v="4.7938775510204076E-2"/>
    <n v="43.41"/>
    <s v="Car_15"/>
    <s v="Yaxşı"/>
    <n v="7"/>
    <n v="490"/>
    <x v="2"/>
    <n v="3"/>
    <n v="0"/>
    <n v="3"/>
    <m/>
    <x v="2"/>
    <n v="9.0399999999999991"/>
    <n v="1002"/>
    <n v="27.12"/>
    <n v="1442"/>
    <s v="Bəli"/>
  </r>
  <r>
    <n v="4"/>
    <s v="2025-01-04"/>
    <x v="3"/>
    <x v="2"/>
    <n v="1"/>
    <n v="39"/>
    <n v="77"/>
    <n v="-38"/>
    <n v="35"/>
    <x v="0"/>
    <s v="Bəli"/>
    <n v="10.78"/>
    <n v="94.49"/>
    <n v="3.2765957446808512E-2"/>
    <n v="33.58"/>
    <s v="Car_14"/>
    <s v="Yaxşı"/>
    <n v="8"/>
    <n v="329"/>
    <x v="3"/>
    <n v="2"/>
    <n v="1"/>
    <n v="3"/>
    <s v="Avtomagistral"/>
    <x v="1"/>
    <n v="4.9800000000000004"/>
    <n v="1000"/>
    <n v="4.9800000000000004"/>
    <n v="482.25"/>
    <s v="Bəli"/>
  </r>
  <r>
    <n v="5"/>
    <s v="2025-01-05"/>
    <x v="4"/>
    <x v="2"/>
    <n v="2"/>
    <n v="38"/>
    <n v="31"/>
    <n v="7"/>
    <n v="55"/>
    <x v="0"/>
    <s v="Bəli"/>
    <n v="35.950000000000003"/>
    <n v="89.54"/>
    <n v="7.7311827956989251E-2"/>
    <n v="32.81"/>
    <s v="Car_6"/>
    <s v="Yaxşı"/>
    <n v="1"/>
    <n v="465"/>
    <x v="4"/>
    <n v="5"/>
    <n v="0"/>
    <n v="5"/>
    <m/>
    <x v="3"/>
    <n v="8.49"/>
    <n v="1012"/>
    <n v="16.98"/>
    <n v="2861.49"/>
    <s v="Bəli"/>
  </r>
  <r>
    <n v="6"/>
    <s v="2025-01-06"/>
    <x v="5"/>
    <x v="3"/>
    <n v="5"/>
    <n v="111"/>
    <n v="22"/>
    <n v="89"/>
    <n v="37"/>
    <x v="0"/>
    <s v="Bəli"/>
    <n v="13.67"/>
    <n v="117.42"/>
    <n v="1.7939632545931759E-2"/>
    <n v="25.73"/>
    <s v="Car_7"/>
    <s v="Yaxşı"/>
    <n v="4"/>
    <n v="762"/>
    <x v="5"/>
    <n v="5"/>
    <n v="0"/>
    <n v="5"/>
    <m/>
    <x v="0"/>
    <n v="2.98"/>
    <n v="1010"/>
    <n v="14.9"/>
    <n v="2475.0300000000002"/>
    <s v="Xeyr"/>
  </r>
  <r>
    <n v="7"/>
    <s v="2025-01-07"/>
    <x v="6"/>
    <x v="0"/>
    <n v="3"/>
    <n v="72"/>
    <n v="97"/>
    <n v="-25"/>
    <n v="33"/>
    <x v="0"/>
    <s v="Bəli"/>
    <n v="17.38"/>
    <n v="164.54"/>
    <n v="2.5298398835516739E-2"/>
    <n v="48.68"/>
    <s v="Car_6"/>
    <s v="Orta"/>
    <n v="2"/>
    <n v="687"/>
    <x v="6"/>
    <n v="1"/>
    <n v="0"/>
    <n v="1"/>
    <m/>
    <x v="1"/>
    <n v="7.08"/>
    <n v="1018"/>
    <n v="21.24"/>
    <n v="2286.5100000000002"/>
    <s v="Xeyr"/>
  </r>
  <r>
    <n v="8"/>
    <s v="2025-01-08"/>
    <x v="7"/>
    <x v="4"/>
    <n v="1"/>
    <n v="94"/>
    <n v="74"/>
    <n v="20"/>
    <n v="40"/>
    <x v="0"/>
    <s v="Bəli"/>
    <n v="15.33"/>
    <n v="81.650000000000006"/>
    <n v="4.4051724137931035E-2"/>
    <n v="19.5"/>
    <s v="Car_10"/>
    <s v="Yaxşı"/>
    <n v="6"/>
    <n v="348"/>
    <x v="7"/>
    <n v="0"/>
    <n v="0"/>
    <n v="0"/>
    <m/>
    <x v="1"/>
    <n v="4.3600000000000003"/>
    <n v="1010"/>
    <n v="4.3600000000000003"/>
    <n v="601.94000000000005"/>
    <s v="Xeyr"/>
  </r>
  <r>
    <n v="9"/>
    <s v="2025-01-09"/>
    <x v="8"/>
    <x v="5"/>
    <n v="2"/>
    <n v="68"/>
    <n v="68"/>
    <n v="0"/>
    <n v="31"/>
    <x v="0"/>
    <s v="Bəli"/>
    <n v="32.770000000000003"/>
    <n v="67.83"/>
    <n v="4.0159313725490198E-2"/>
    <n v="39.74"/>
    <s v="Car_8"/>
    <s v="Yaxşı"/>
    <n v="3"/>
    <n v="816"/>
    <x v="8"/>
    <n v="4"/>
    <n v="1"/>
    <n v="5"/>
    <s v="Lənkəran"/>
    <x v="0"/>
    <n v="4.75"/>
    <n v="1018"/>
    <n v="9.5"/>
    <n v="1059.8800000000001"/>
    <s v="Xeyr"/>
  </r>
  <r>
    <n v="10"/>
    <s v="2025-01-10"/>
    <x v="9"/>
    <x v="1"/>
    <n v="1"/>
    <n v="120"/>
    <n v="62"/>
    <n v="58"/>
    <n v="9"/>
    <x v="1"/>
    <s v="Xeyr"/>
    <n v="26.12"/>
    <n v="156.85"/>
    <n v="3.4641909814323607E-2"/>
    <n v="44.31"/>
    <s v="Car_7"/>
    <s v="Pis"/>
    <n v="1"/>
    <n v="754"/>
    <x v="7"/>
    <n v="1"/>
    <n v="1"/>
    <n v="2"/>
    <s v="Gəncə"/>
    <x v="3"/>
    <n v="4.84"/>
    <n v="1017"/>
    <n v="4.84"/>
    <n v="265.57"/>
    <s v="Xeyr"/>
  </r>
  <r>
    <n v="11"/>
    <s v="2025-01-11"/>
    <x v="10"/>
    <x v="2"/>
    <n v="3"/>
    <n v="43"/>
    <n v="66"/>
    <n v="-23"/>
    <n v="28"/>
    <x v="0"/>
    <s v="Xeyr"/>
    <n v="18.68"/>
    <n v="28.1"/>
    <n v="2.8048048048048047E-2"/>
    <n v="19.22"/>
    <s v="Car_7"/>
    <s v="Pis"/>
    <n v="9"/>
    <n v="666"/>
    <x v="6"/>
    <n v="4"/>
    <n v="0"/>
    <n v="4"/>
    <m/>
    <x v="3"/>
    <n v="8.08"/>
    <n v="1015"/>
    <n v="24.24"/>
    <n v="4570.63"/>
    <s v="Xeyr"/>
  </r>
  <r>
    <n v="12"/>
    <s v="2025-01-12"/>
    <x v="11"/>
    <x v="1"/>
    <n v="3"/>
    <n v="99"/>
    <n v="30"/>
    <n v="69"/>
    <n v="55"/>
    <x v="0"/>
    <s v="Bəli"/>
    <n v="44.85"/>
    <n v="70.39"/>
    <n v="7.8272251308900531E-2"/>
    <n v="8.19"/>
    <s v="Car_2"/>
    <s v="Yaxşı"/>
    <n v="10"/>
    <n v="573"/>
    <x v="3"/>
    <n v="3"/>
    <n v="1"/>
    <n v="4"/>
    <s v="Şəhər içi"/>
    <x v="3"/>
    <n v="9.2899999999999991"/>
    <n v="1016"/>
    <n v="27.87"/>
    <n v="2704.89"/>
    <s v="Bəli"/>
  </r>
  <r>
    <n v="13"/>
    <s v="2025-01-13"/>
    <x v="12"/>
    <x v="0"/>
    <n v="1"/>
    <n v="97"/>
    <n v="78"/>
    <n v="19"/>
    <n v="0"/>
    <x v="1"/>
    <s v="Xeyr"/>
    <n v="36.81"/>
    <n v="82.19"/>
    <n v="6.8166666666666667E-2"/>
    <n v="25.2"/>
    <s v="Car_12"/>
    <s v="Yaxşı"/>
    <n v="9"/>
    <n v="540"/>
    <x v="9"/>
    <n v="5"/>
    <n v="1"/>
    <n v="6"/>
    <s v="Gəncə"/>
    <x v="2"/>
    <n v="9.09"/>
    <n v="1003"/>
    <n v="9.09"/>
    <n v="1089.78"/>
    <s v="Xeyr"/>
  </r>
  <r>
    <n v="14"/>
    <s v="2025-01-14"/>
    <x v="13"/>
    <x v="4"/>
    <n v="5"/>
    <n v="114"/>
    <n v="46"/>
    <n v="68"/>
    <n v="38"/>
    <x v="0"/>
    <s v="Bəli"/>
    <n v="18.57"/>
    <n v="31.48"/>
    <n v="5.3670520231213874E-2"/>
    <n v="39.380000000000003"/>
    <s v="Car_13"/>
    <s v="Yaxşı"/>
    <n v="6"/>
    <n v="346"/>
    <x v="9"/>
    <n v="5"/>
    <n v="0"/>
    <n v="5"/>
    <m/>
    <x v="3"/>
    <n v="0.96"/>
    <n v="1007"/>
    <n v="4.8"/>
    <n v="868.4"/>
    <s v="Bəli"/>
  </r>
  <r>
    <n v="15"/>
    <s v="2025-01-15"/>
    <x v="14"/>
    <x v="2"/>
    <n v="2"/>
    <n v="119"/>
    <n v="39"/>
    <n v="80"/>
    <n v="56"/>
    <x v="0"/>
    <s v="Bəli"/>
    <n v="28.15"/>
    <n v="75.44"/>
    <n v="0.26064814814814813"/>
    <n v="45"/>
    <s v="Car_14"/>
    <s v="Pis"/>
    <n v="10"/>
    <n v="108"/>
    <x v="10"/>
    <n v="0"/>
    <n v="0"/>
    <n v="0"/>
    <m/>
    <x v="2"/>
    <n v="1"/>
    <n v="1002"/>
    <n v="2"/>
    <n v="193.69"/>
    <s v="Bəli"/>
  </r>
  <r>
    <n v="16"/>
    <s v="2025-01-16"/>
    <x v="15"/>
    <x v="4"/>
    <n v="4"/>
    <n v="61"/>
    <n v="79"/>
    <n v="-18"/>
    <n v="28"/>
    <x v="0"/>
    <s v="Xeyr"/>
    <n v="49.93"/>
    <n v="126.17"/>
    <n v="7.4745508982035927E-2"/>
    <n v="41.86"/>
    <s v="Car_15"/>
    <s v="Yaxşı"/>
    <n v="5"/>
    <n v="668"/>
    <x v="11"/>
    <n v="1"/>
    <n v="0"/>
    <n v="1"/>
    <m/>
    <x v="0"/>
    <n v="9.74"/>
    <n v="1012"/>
    <n v="38.96"/>
    <n v="3626.76"/>
    <s v="Bəli"/>
  </r>
  <r>
    <n v="17"/>
    <s v="2025-01-17"/>
    <x v="16"/>
    <x v="3"/>
    <n v="5"/>
    <n v="109"/>
    <n v="50"/>
    <n v="59"/>
    <n v="47"/>
    <x v="0"/>
    <s v="Bəli"/>
    <n v="27.59"/>
    <n v="101.83"/>
    <n v="3.1531428571428571E-2"/>
    <n v="21.69"/>
    <s v="Car_13"/>
    <s v="Orta"/>
    <n v="8"/>
    <n v="875"/>
    <x v="12"/>
    <n v="1"/>
    <n v="2"/>
    <n v="3"/>
    <s v="Bakı"/>
    <x v="0"/>
    <n v="3.97"/>
    <n v="1015"/>
    <n v="19.850000000000001"/>
    <n v="3208.45"/>
    <s v="Xeyr"/>
  </r>
  <r>
    <n v="18"/>
    <s v="2025-01-18"/>
    <x v="17"/>
    <x v="0"/>
    <n v="2"/>
    <n v="75"/>
    <n v="38"/>
    <n v="37"/>
    <n v="10"/>
    <x v="1"/>
    <s v="Xeyr"/>
    <n v="24.76"/>
    <n v="193.72"/>
    <n v="2.7945823927765238E-2"/>
    <n v="11.09"/>
    <s v="Car_8"/>
    <s v="Pis"/>
    <n v="8"/>
    <n v="886"/>
    <x v="3"/>
    <n v="1"/>
    <n v="0"/>
    <n v="1"/>
    <m/>
    <x v="3"/>
    <n v="4.25"/>
    <n v="1019"/>
    <n v="8.5"/>
    <n v="977.58"/>
    <s v="Xeyr"/>
  </r>
  <r>
    <n v="19"/>
    <s v="2025-01-19"/>
    <x v="18"/>
    <x v="5"/>
    <n v="3"/>
    <n v="41"/>
    <n v="75"/>
    <n v="-34"/>
    <n v="44"/>
    <x v="0"/>
    <s v="Bəli"/>
    <n v="15.86"/>
    <n v="152.96"/>
    <n v="4.3933518005540163E-2"/>
    <n v="23.97"/>
    <s v="Car_7"/>
    <s v="Orta"/>
    <n v="3"/>
    <n v="361"/>
    <x v="2"/>
    <n v="2"/>
    <n v="0"/>
    <n v="2"/>
    <m/>
    <x v="1"/>
    <n v="4.4400000000000004"/>
    <n v="1012"/>
    <n v="13.32"/>
    <n v="1735.02"/>
    <s v="Bəli"/>
  </r>
  <r>
    <n v="20"/>
    <s v="2025-01-20"/>
    <x v="19"/>
    <x v="1"/>
    <n v="5"/>
    <n v="78"/>
    <n v="24"/>
    <n v="54"/>
    <n v="49"/>
    <x v="0"/>
    <s v="Bəli"/>
    <n v="17.77"/>
    <n v="158.11000000000001"/>
    <n v="3.9932584269662917E-2"/>
    <n v="11.57"/>
    <s v="Car_8"/>
    <s v="Pis"/>
    <n v="7"/>
    <n v="445"/>
    <x v="11"/>
    <n v="2"/>
    <n v="2"/>
    <n v="4"/>
    <s v="Yol kəsişməsi"/>
    <x v="3"/>
    <n v="5.91"/>
    <n v="1012"/>
    <n v="29.55"/>
    <n v="2932.63"/>
    <s v="Bəli"/>
  </r>
  <r>
    <n v="21"/>
    <s v="2025-01-21"/>
    <x v="20"/>
    <x v="3"/>
    <n v="4"/>
    <n v="75"/>
    <n v="89"/>
    <n v="-14"/>
    <n v="48"/>
    <x v="0"/>
    <s v="Bəli"/>
    <n v="29.16"/>
    <n v="26.5"/>
    <n v="0.19311258278145696"/>
    <n v="22.65"/>
    <s v="Car_8"/>
    <s v="Yaxşı"/>
    <n v="10"/>
    <n v="151"/>
    <x v="11"/>
    <n v="0"/>
    <n v="2"/>
    <n v="2"/>
    <s v="Yol kəsişməsi"/>
    <x v="4"/>
    <n v="1.99"/>
    <n v="1012"/>
    <n v="7.96"/>
    <n v="727.99"/>
    <s v="Xeyr"/>
  </r>
  <r>
    <n v="22"/>
    <s v="2025-01-22"/>
    <x v="21"/>
    <x v="4"/>
    <n v="5"/>
    <n v="120"/>
    <n v="66"/>
    <n v="54"/>
    <n v="7"/>
    <x v="1"/>
    <s v="Xeyr"/>
    <n v="30.61"/>
    <n v="195.23"/>
    <n v="0.10628472222222222"/>
    <n v="23.27"/>
    <s v="Car_1"/>
    <s v="Orta"/>
    <n v="7"/>
    <n v="288"/>
    <x v="11"/>
    <n v="3"/>
    <n v="0"/>
    <n v="3"/>
    <m/>
    <x v="1"/>
    <n v="6.03"/>
    <n v="1012"/>
    <n v="30.15"/>
    <n v="5545.79"/>
    <s v="Bəli"/>
  </r>
  <r>
    <n v="23"/>
    <s v="2025-01-23"/>
    <x v="22"/>
    <x v="4"/>
    <n v="3"/>
    <n v="55"/>
    <n v="87"/>
    <n v="-32"/>
    <n v="9"/>
    <x v="1"/>
    <s v="Xeyr"/>
    <n v="21.71"/>
    <n v="33.44"/>
    <n v="4.8351893095768379E-2"/>
    <n v="49.4"/>
    <s v="Car_1"/>
    <s v="Orta"/>
    <n v="8"/>
    <n v="449"/>
    <x v="2"/>
    <n v="1"/>
    <n v="2"/>
    <n v="3"/>
    <s v="Şəhər içi"/>
    <x v="4"/>
    <n v="8.2200000000000006"/>
    <n v="1012"/>
    <n v="24.66"/>
    <n v="1491.79"/>
    <s v="Bəli"/>
  </r>
  <r>
    <n v="24"/>
    <s v="2025-01-24"/>
    <x v="23"/>
    <x v="5"/>
    <n v="2"/>
    <n v="69"/>
    <n v="47"/>
    <n v="22"/>
    <n v="14"/>
    <x v="1"/>
    <s v="Xeyr"/>
    <n v="18.670000000000002"/>
    <n v="63.85"/>
    <n v="2.5716253443526172E-2"/>
    <n v="43.95"/>
    <s v="Car_4"/>
    <s v="Yaxşı"/>
    <n v="6"/>
    <n v="726"/>
    <x v="13"/>
    <n v="2"/>
    <n v="0"/>
    <n v="2"/>
    <m/>
    <x v="0"/>
    <n v="7.07"/>
    <n v="1004"/>
    <n v="14.14"/>
    <n v="1283.77"/>
    <s v="Xeyr"/>
  </r>
  <r>
    <n v="25"/>
    <s v="2025-01-25"/>
    <x v="24"/>
    <x v="0"/>
    <n v="5"/>
    <n v="58"/>
    <n v="92"/>
    <n v="-34"/>
    <n v="5"/>
    <x v="1"/>
    <s v="Xeyr"/>
    <n v="12.03"/>
    <n v="155.66"/>
    <n v="1.6848739495798317E-2"/>
    <n v="10.96"/>
    <s v="Car_8"/>
    <s v="Orta"/>
    <n v="10"/>
    <n v="714"/>
    <x v="14"/>
    <n v="1"/>
    <n v="0"/>
    <n v="1"/>
    <m/>
    <x v="5"/>
    <n v="7.31"/>
    <n v="1007"/>
    <n v="36.549999999999997"/>
    <n v="5238.62"/>
    <s v="Bəli"/>
  </r>
  <r>
    <n v="26"/>
    <s v="2025-01-26"/>
    <x v="25"/>
    <x v="1"/>
    <n v="3"/>
    <n v="54"/>
    <n v="74"/>
    <n v="-20"/>
    <n v="11"/>
    <x v="1"/>
    <s v="Xeyr"/>
    <n v="18.09"/>
    <n v="63.11"/>
    <n v="3.3624535315985131E-2"/>
    <n v="31.34"/>
    <s v="Car_14"/>
    <s v="Orta"/>
    <n v="10"/>
    <n v="538"/>
    <x v="9"/>
    <n v="2"/>
    <n v="2"/>
    <n v="4"/>
    <s v="Şəhər içi"/>
    <x v="2"/>
    <n v="1.08"/>
    <n v="1003"/>
    <n v="3.24"/>
    <n v="539.54999999999995"/>
    <s v="Bəli"/>
  </r>
  <r>
    <n v="27"/>
    <s v="2025-01-27"/>
    <x v="26"/>
    <x v="3"/>
    <n v="2"/>
    <n v="69"/>
    <n v="29"/>
    <n v="40"/>
    <n v="51"/>
    <x v="0"/>
    <s v="Bəli"/>
    <n v="36.43"/>
    <n v="49.53"/>
    <n v="7.7182203389830506E-2"/>
    <n v="6.35"/>
    <s v="Car_12"/>
    <s v="Pis"/>
    <n v="9"/>
    <n v="472"/>
    <x v="15"/>
    <n v="0"/>
    <n v="1"/>
    <n v="1"/>
    <s v="Şəhər içi"/>
    <x v="3"/>
    <n v="1.21"/>
    <n v="1008"/>
    <n v="2.42"/>
    <n v="156.93"/>
    <s v="Xeyr"/>
  </r>
  <r>
    <n v="28"/>
    <s v="2025-01-28"/>
    <x v="27"/>
    <x v="3"/>
    <n v="3"/>
    <n v="119"/>
    <n v="43"/>
    <n v="76"/>
    <n v="34"/>
    <x v="0"/>
    <s v="Bəli"/>
    <n v="10.93"/>
    <n v="57.83"/>
    <n v="1.3152827918170878E-2"/>
    <n v="20.69"/>
    <s v="Car_12"/>
    <s v="Pis"/>
    <n v="1"/>
    <n v="831"/>
    <x v="11"/>
    <n v="1"/>
    <n v="2"/>
    <n v="3"/>
    <s v="Şəhər içi"/>
    <x v="2"/>
    <n v="5.82"/>
    <n v="1006"/>
    <n v="17.46"/>
    <n v="3166.7"/>
    <s v="Xeyr"/>
  </r>
  <r>
    <n v="29"/>
    <s v="2025-01-29"/>
    <x v="28"/>
    <x v="1"/>
    <n v="5"/>
    <n v="53"/>
    <n v="52"/>
    <n v="1"/>
    <n v="20"/>
    <x v="1"/>
    <s v="Xeyr"/>
    <n v="17.34"/>
    <n v="115.56"/>
    <n v="1.811912225705329E-2"/>
    <n v="38.18"/>
    <s v="Car_9"/>
    <s v="Yaxşı"/>
    <n v="1"/>
    <n v="957"/>
    <x v="16"/>
    <n v="5"/>
    <n v="2"/>
    <n v="7"/>
    <s v="Gəncə"/>
    <x v="1"/>
    <n v="6.8"/>
    <n v="1010"/>
    <n v="34"/>
    <n v="5930.88"/>
    <s v="Bəli"/>
  </r>
  <r>
    <n v="30"/>
    <s v="2025-01-30"/>
    <x v="29"/>
    <x v="3"/>
    <n v="3"/>
    <n v="33"/>
    <n v="54"/>
    <n v="-21"/>
    <n v="51"/>
    <x v="0"/>
    <s v="Bəli"/>
    <n v="11.03"/>
    <n v="16.690000000000001"/>
    <n v="2.7034313725490193E-2"/>
    <n v="38.47"/>
    <s v="Car_2"/>
    <s v="Orta"/>
    <n v="2"/>
    <n v="408"/>
    <x v="13"/>
    <n v="3"/>
    <n v="2"/>
    <n v="5"/>
    <s v="Şəki"/>
    <x v="4"/>
    <n v="6.03"/>
    <n v="1001"/>
    <n v="18.09"/>
    <n v="1950.35"/>
    <s v="Xeyr"/>
  </r>
  <r>
    <n v="31"/>
    <s v="2025-01-31"/>
    <x v="30"/>
    <x v="3"/>
    <n v="3"/>
    <n v="91"/>
    <n v="84"/>
    <n v="7"/>
    <n v="51"/>
    <x v="0"/>
    <s v="Bəli"/>
    <n v="10.19"/>
    <n v="136.81"/>
    <n v="1.0472764645426515E-2"/>
    <n v="31.9"/>
    <s v="Car_10"/>
    <s v="Yaxşı"/>
    <n v="5"/>
    <n v="973"/>
    <x v="16"/>
    <n v="0"/>
    <n v="2"/>
    <n v="2"/>
    <s v="Yol kəsişməsi"/>
    <x v="4"/>
    <n v="3.18"/>
    <n v="1007"/>
    <n v="9.5400000000000009"/>
    <n v="842.33"/>
    <s v="Xeyr"/>
  </r>
  <r>
    <n v="32"/>
    <s v="2025-02-01"/>
    <x v="31"/>
    <x v="2"/>
    <n v="2"/>
    <n v="87"/>
    <n v="42"/>
    <n v="45"/>
    <n v="29"/>
    <x v="0"/>
    <s v="Xeyr"/>
    <n v="46.95"/>
    <n v="4.21"/>
    <n v="0.17261029411764706"/>
    <n v="27.17"/>
    <s v="Car_11"/>
    <s v="Pis"/>
    <n v="10"/>
    <n v="272"/>
    <x v="8"/>
    <n v="4"/>
    <n v="0"/>
    <n v="4"/>
    <m/>
    <x v="1"/>
    <n v="2.21"/>
    <n v="1006"/>
    <n v="4.42"/>
    <n v="241.29"/>
    <s v="Xeyr"/>
  </r>
  <r>
    <n v="33"/>
    <s v="2025-02-02"/>
    <x v="32"/>
    <x v="3"/>
    <n v="3"/>
    <n v="84"/>
    <n v="75"/>
    <n v="9"/>
    <n v="29"/>
    <x v="0"/>
    <s v="Xeyr"/>
    <n v="39.47"/>
    <n v="87.9"/>
    <n v="4.7726723095525996E-2"/>
    <n v="41.7"/>
    <s v="Car_12"/>
    <s v="Pis"/>
    <n v="6"/>
    <n v="827"/>
    <x v="15"/>
    <n v="1"/>
    <n v="2"/>
    <n v="3"/>
    <s v="Yol kəsişməsi"/>
    <x v="2"/>
    <n v="8.18"/>
    <n v="1010"/>
    <n v="24.54"/>
    <n v="2634.66"/>
    <s v="Bəli"/>
  </r>
  <r>
    <n v="34"/>
    <s v="2025-02-03"/>
    <x v="33"/>
    <x v="2"/>
    <n v="2"/>
    <n v="114"/>
    <n v="54"/>
    <n v="60"/>
    <n v="15"/>
    <x v="1"/>
    <s v="Xeyr"/>
    <n v="49.12"/>
    <n v="91.59"/>
    <n v="5.6983758700696052E-2"/>
    <n v="15.45"/>
    <s v="Car_2"/>
    <s v="Pis"/>
    <n v="1"/>
    <n v="862"/>
    <x v="11"/>
    <n v="4"/>
    <n v="0"/>
    <n v="4"/>
    <m/>
    <x v="4"/>
    <n v="5.87"/>
    <n v="1005"/>
    <n v="11.74"/>
    <n v="1262.0899999999999"/>
    <s v="Bəli"/>
  </r>
  <r>
    <n v="35"/>
    <s v="2025-02-04"/>
    <x v="34"/>
    <x v="2"/>
    <n v="4"/>
    <n v="61"/>
    <n v="26"/>
    <n v="35"/>
    <n v="58"/>
    <x v="0"/>
    <s v="Bəli"/>
    <n v="33.43"/>
    <n v="14.15"/>
    <n v="4.0818070818070817E-2"/>
    <n v="27.23"/>
    <s v="Car_10"/>
    <s v="Orta"/>
    <n v="4"/>
    <n v="819"/>
    <x v="1"/>
    <n v="0"/>
    <n v="0"/>
    <n v="0"/>
    <m/>
    <x v="3"/>
    <n v="4.2699999999999996"/>
    <n v="1007"/>
    <n v="17.079999999999998"/>
    <n v="1074.03"/>
    <s v="Bəli"/>
  </r>
  <r>
    <n v="36"/>
    <s v="2025-02-05"/>
    <x v="35"/>
    <x v="1"/>
    <n v="5"/>
    <n v="83"/>
    <n v="81"/>
    <n v="2"/>
    <n v="14"/>
    <x v="1"/>
    <s v="Xeyr"/>
    <n v="27.59"/>
    <n v="72.88"/>
    <n v="5.0346715328467156E-2"/>
    <n v="35.25"/>
    <s v="Car_14"/>
    <s v="Orta"/>
    <n v="5"/>
    <n v="548"/>
    <x v="13"/>
    <n v="4"/>
    <n v="2"/>
    <n v="6"/>
    <s v="Avtomagistral"/>
    <x v="0"/>
    <n v="4.53"/>
    <n v="1015"/>
    <n v="22.65"/>
    <n v="1523.93"/>
    <s v="Xeyr"/>
  </r>
  <r>
    <n v="37"/>
    <s v="2025-02-06"/>
    <x v="36"/>
    <x v="3"/>
    <n v="5"/>
    <n v="102"/>
    <n v="76"/>
    <n v="26"/>
    <n v="44"/>
    <x v="0"/>
    <s v="Bəli"/>
    <n v="35.06"/>
    <n v="1.45"/>
    <n v="4.8830083565459613E-2"/>
    <n v="45.2"/>
    <s v="Car_6"/>
    <s v="Orta"/>
    <n v="2"/>
    <n v="718"/>
    <x v="7"/>
    <n v="2"/>
    <n v="0"/>
    <n v="2"/>
    <m/>
    <x v="5"/>
    <n v="7.58"/>
    <n v="1013"/>
    <n v="37.9"/>
    <n v="6387.72"/>
    <s v="Xeyr"/>
  </r>
  <r>
    <n v="38"/>
    <s v="2025-02-07"/>
    <x v="37"/>
    <x v="4"/>
    <n v="1"/>
    <n v="99"/>
    <n v="62"/>
    <n v="37"/>
    <n v="39"/>
    <x v="0"/>
    <s v="Bəli"/>
    <n v="31.57"/>
    <n v="167.96"/>
    <n v="0.16189743589743591"/>
    <n v="5.05"/>
    <s v="Car_10"/>
    <s v="Orta"/>
    <n v="9"/>
    <n v="195"/>
    <x v="1"/>
    <n v="3"/>
    <n v="2"/>
    <n v="5"/>
    <s v="Şəki"/>
    <x v="3"/>
    <n v="7.25"/>
    <n v="1009"/>
    <n v="7.25"/>
    <n v="503.08"/>
    <s v="Bəli"/>
  </r>
  <r>
    <n v="39"/>
    <s v="2025-02-08"/>
    <x v="38"/>
    <x v="1"/>
    <n v="4"/>
    <n v="103"/>
    <n v="50"/>
    <n v="53"/>
    <n v="54"/>
    <x v="0"/>
    <s v="Bəli"/>
    <n v="32.43"/>
    <n v="0.6"/>
    <n v="6.0166975881261596E-2"/>
    <n v="4.53"/>
    <s v="Car_1"/>
    <s v="Pis"/>
    <n v="9"/>
    <n v="539"/>
    <x v="2"/>
    <n v="1"/>
    <n v="1"/>
    <n v="2"/>
    <s v="Lənkəran"/>
    <x v="3"/>
    <n v="3.73"/>
    <n v="1004"/>
    <n v="14.92"/>
    <n v="1114.05"/>
    <s v="Xeyr"/>
  </r>
  <r>
    <n v="40"/>
    <s v="2025-02-09"/>
    <x v="39"/>
    <x v="2"/>
    <n v="1"/>
    <n v="68"/>
    <n v="86"/>
    <n v="-18"/>
    <n v="22"/>
    <x v="0"/>
    <s v="Xeyr"/>
    <n v="30.6"/>
    <n v="140.01"/>
    <n v="8.4065934065934073E-2"/>
    <n v="31.11"/>
    <s v="Car_14"/>
    <s v="Orta"/>
    <n v="8"/>
    <n v="364"/>
    <x v="17"/>
    <n v="5"/>
    <n v="2"/>
    <n v="7"/>
    <s v="Bakı"/>
    <x v="1"/>
    <n v="7.24"/>
    <n v="1013"/>
    <n v="7.24"/>
    <n v="769.89"/>
    <s v="Bəli"/>
  </r>
  <r>
    <n v="41"/>
    <s v="2025-02-10"/>
    <x v="40"/>
    <x v="4"/>
    <n v="3"/>
    <n v="120"/>
    <n v="57"/>
    <n v="63"/>
    <n v="20"/>
    <x v="1"/>
    <s v="Xeyr"/>
    <n v="47.72"/>
    <n v="44.55"/>
    <n v="7.1651651651651646E-2"/>
    <n v="22.26"/>
    <s v="Car_11"/>
    <s v="Pis"/>
    <n v="5"/>
    <n v="666"/>
    <x v="17"/>
    <n v="1"/>
    <n v="1"/>
    <n v="2"/>
    <s v="Şəki"/>
    <x v="3"/>
    <n v="7.68"/>
    <n v="1003"/>
    <n v="23.04"/>
    <n v="2204.6"/>
    <s v="Xeyr"/>
  </r>
  <r>
    <n v="42"/>
    <s v="2025-02-11"/>
    <x v="41"/>
    <x v="1"/>
    <n v="5"/>
    <n v="58"/>
    <n v="29"/>
    <n v="29"/>
    <n v="47"/>
    <x v="0"/>
    <s v="Bəli"/>
    <n v="38.1"/>
    <n v="178.36"/>
    <n v="6.4249578414839803E-2"/>
    <n v="39.28"/>
    <s v="Car_10"/>
    <s v="Yaxşı"/>
    <n v="10"/>
    <n v="593"/>
    <x v="12"/>
    <n v="0"/>
    <n v="1"/>
    <n v="1"/>
    <s v="Bakı"/>
    <x v="2"/>
    <n v="9.23"/>
    <n v="1018"/>
    <n v="46.150000000000013"/>
    <n v="7614.21"/>
    <s v="Bəli"/>
  </r>
  <r>
    <n v="43"/>
    <s v="2025-02-12"/>
    <x v="42"/>
    <x v="2"/>
    <n v="3"/>
    <n v="113"/>
    <n v="73"/>
    <n v="40"/>
    <n v="54"/>
    <x v="0"/>
    <s v="Bəli"/>
    <n v="18.38"/>
    <n v="74.569999999999993"/>
    <n v="1.8565656565656563E-2"/>
    <n v="40.450000000000003"/>
    <s v="Car_2"/>
    <s v="Orta"/>
    <n v="4"/>
    <n v="990"/>
    <x v="1"/>
    <n v="3"/>
    <n v="0"/>
    <n v="3"/>
    <m/>
    <x v="5"/>
    <n v="4.38"/>
    <n v="1013"/>
    <n v="13.14"/>
    <n v="1137.3900000000001"/>
    <s v="Bəli"/>
  </r>
  <r>
    <n v="44"/>
    <s v="2025-02-13"/>
    <x v="43"/>
    <x v="2"/>
    <n v="5"/>
    <n v="33"/>
    <n v="34"/>
    <n v="-1"/>
    <n v="28"/>
    <x v="0"/>
    <s v="Xeyr"/>
    <n v="24.99"/>
    <n v="86.02"/>
    <n v="0.12371287128712871"/>
    <n v="8.09"/>
    <s v="Car_12"/>
    <s v="Pis"/>
    <n v="10"/>
    <n v="202"/>
    <x v="7"/>
    <n v="0"/>
    <n v="1"/>
    <n v="1"/>
    <s v="Lənkəran"/>
    <x v="0"/>
    <n v="9.99"/>
    <n v="1010"/>
    <n v="49.95"/>
    <n v="6524.64"/>
    <s v="Bəli"/>
  </r>
  <r>
    <n v="45"/>
    <s v="2025-02-14"/>
    <x v="44"/>
    <x v="1"/>
    <n v="5"/>
    <n v="33"/>
    <n v="30"/>
    <n v="3"/>
    <n v="21"/>
    <x v="0"/>
    <s v="Xeyr"/>
    <n v="13.41"/>
    <n v="51.11"/>
    <n v="2.6660039761431411E-2"/>
    <n v="34.78"/>
    <s v="Car_6"/>
    <s v="Pis"/>
    <n v="8"/>
    <n v="503"/>
    <x v="4"/>
    <n v="4"/>
    <n v="2"/>
    <n v="6"/>
    <s v="Avtomagistral"/>
    <x v="4"/>
    <n v="9.69"/>
    <n v="1006"/>
    <n v="48.45"/>
    <n v="6854.86"/>
    <s v="Xeyr"/>
  </r>
  <r>
    <n v="46"/>
    <s v="2025-02-15"/>
    <x v="45"/>
    <x v="4"/>
    <n v="1"/>
    <n v="71"/>
    <n v="22"/>
    <n v="49"/>
    <n v="36"/>
    <x v="0"/>
    <s v="Bəli"/>
    <n v="18.73"/>
    <n v="42.94"/>
    <n v="5.1456043956043959E-2"/>
    <n v="0.59"/>
    <s v="Car_3"/>
    <s v="Pis"/>
    <n v="6"/>
    <n v="364"/>
    <x v="15"/>
    <n v="0"/>
    <n v="2"/>
    <n v="2"/>
    <s v="Gəncə"/>
    <x v="0"/>
    <n v="7.97"/>
    <n v="1008"/>
    <n v="7.97"/>
    <n v="1210.07"/>
    <s v="Bəli"/>
  </r>
  <r>
    <n v="47"/>
    <s v="2025-02-16"/>
    <x v="46"/>
    <x v="3"/>
    <n v="1"/>
    <n v="45"/>
    <n v="45"/>
    <n v="0"/>
    <n v="15"/>
    <x v="1"/>
    <s v="Xeyr"/>
    <n v="39.93"/>
    <n v="16.010000000000002"/>
    <n v="4.6055363321799304E-2"/>
    <n v="49.45"/>
    <s v="Car_1"/>
    <s v="Pis"/>
    <n v="5"/>
    <n v="867"/>
    <x v="16"/>
    <n v="2"/>
    <n v="1"/>
    <n v="3"/>
    <s v="Lənkəran"/>
    <x v="2"/>
    <n v="1.19"/>
    <n v="1008"/>
    <n v="1.19"/>
    <n v="192.69"/>
    <s v="Xeyr"/>
  </r>
  <r>
    <n v="48"/>
    <s v="2025-02-17"/>
    <x v="47"/>
    <x v="3"/>
    <n v="2"/>
    <n v="41"/>
    <n v="93"/>
    <n v="-52"/>
    <n v="5"/>
    <x v="1"/>
    <s v="Xeyr"/>
    <n v="10.56"/>
    <n v="69.88"/>
    <n v="7.5428571428571428E-2"/>
    <n v="42.81"/>
    <s v="Car_13"/>
    <s v="Yaxşı"/>
    <n v="7"/>
    <n v="140"/>
    <x v="17"/>
    <n v="0"/>
    <n v="1"/>
    <n v="1"/>
    <s v="Avtomagistral"/>
    <x v="1"/>
    <n v="0.7"/>
    <n v="1004"/>
    <n v="1.4"/>
    <n v="234.95"/>
    <s v="Bəli"/>
  </r>
  <r>
    <n v="49"/>
    <s v="2025-02-18"/>
    <x v="48"/>
    <x v="2"/>
    <n v="1"/>
    <n v="105"/>
    <n v="54"/>
    <n v="51"/>
    <n v="53"/>
    <x v="0"/>
    <s v="Bəli"/>
    <n v="10.72"/>
    <n v="172.75"/>
    <n v="1.3073170731707318E-2"/>
    <n v="12.81"/>
    <s v="Car_7"/>
    <s v="Orta"/>
    <n v="1"/>
    <n v="820"/>
    <x v="14"/>
    <n v="4"/>
    <n v="1"/>
    <n v="5"/>
    <s v="Şəhər içi"/>
    <x v="5"/>
    <n v="4.9000000000000004"/>
    <n v="1020"/>
    <n v="4.9000000000000004"/>
    <n v="736.4"/>
    <s v="Xeyr"/>
  </r>
  <r>
    <n v="50"/>
    <s v="2025-02-19"/>
    <x v="49"/>
    <x v="4"/>
    <n v="1"/>
    <n v="102"/>
    <n v="68"/>
    <n v="34"/>
    <n v="50"/>
    <x v="0"/>
    <s v="Bəli"/>
    <n v="27.34"/>
    <n v="70.19"/>
    <n v="5.6371134020618559E-2"/>
    <n v="23.1"/>
    <s v="Car_7"/>
    <s v="Orta"/>
    <n v="2"/>
    <n v="485"/>
    <x v="15"/>
    <n v="2"/>
    <n v="0"/>
    <n v="2"/>
    <m/>
    <x v="2"/>
    <n v="9.06"/>
    <n v="1017"/>
    <n v="9.06"/>
    <n v="1081.08"/>
    <s v="Bəli"/>
  </r>
  <r>
    <n v="51"/>
    <s v="2025-02-20"/>
    <x v="50"/>
    <x v="0"/>
    <n v="4"/>
    <n v="110"/>
    <n v="40"/>
    <n v="70"/>
    <n v="53"/>
    <x v="0"/>
    <s v="Bəli"/>
    <n v="25.76"/>
    <n v="182.88"/>
    <n v="2.9849362688296643E-2"/>
    <n v="12.99"/>
    <s v="Car_4"/>
    <s v="Pis"/>
    <n v="9"/>
    <n v="863"/>
    <x v="2"/>
    <n v="4"/>
    <n v="2"/>
    <n v="6"/>
    <s v="Gəncə"/>
    <x v="3"/>
    <n v="5.0199999999999996"/>
    <n v="1015"/>
    <n v="20.079999999999998"/>
    <n v="3805.29"/>
    <s v="Bəli"/>
  </r>
  <r>
    <n v="52"/>
    <s v="2025-02-21"/>
    <x v="51"/>
    <x v="1"/>
    <n v="3"/>
    <n v="46"/>
    <n v="67"/>
    <n v="-21"/>
    <n v="18"/>
    <x v="1"/>
    <s v="Xeyr"/>
    <n v="28.32"/>
    <n v="198.89"/>
    <n v="2.8986693961105425E-2"/>
    <n v="13.75"/>
    <s v="Car_7"/>
    <s v="Yaxşı"/>
    <n v="4"/>
    <n v="977"/>
    <x v="17"/>
    <n v="0"/>
    <n v="2"/>
    <n v="2"/>
    <s v="Şəki"/>
    <x v="1"/>
    <n v="0.57999999999999996"/>
    <n v="1002"/>
    <n v="1.74"/>
    <n v="167.1"/>
    <s v="Bəli"/>
  </r>
  <r>
    <n v="53"/>
    <s v="2025-02-22"/>
    <x v="52"/>
    <x v="2"/>
    <n v="2"/>
    <n v="93"/>
    <n v="100"/>
    <n v="-7"/>
    <n v="46"/>
    <x v="0"/>
    <s v="Bəli"/>
    <n v="43.73"/>
    <n v="185.24"/>
    <n v="6.5858433734939756E-2"/>
    <n v="26.84"/>
    <s v="Car_13"/>
    <s v="Orta"/>
    <n v="3"/>
    <n v="664"/>
    <x v="10"/>
    <n v="1"/>
    <n v="1"/>
    <n v="2"/>
    <s v="Bakı"/>
    <x v="4"/>
    <n v="4.3"/>
    <n v="1004"/>
    <n v="8.6"/>
    <n v="599.37"/>
    <s v="Bəli"/>
  </r>
  <r>
    <n v="54"/>
    <s v="2025-02-23"/>
    <x v="53"/>
    <x v="2"/>
    <n v="1"/>
    <n v="40"/>
    <n v="74"/>
    <n v="-34"/>
    <n v="14"/>
    <x v="1"/>
    <s v="Xeyr"/>
    <n v="26.52"/>
    <n v="56.93"/>
    <n v="2.7283950617283951E-2"/>
    <n v="32.950000000000003"/>
    <s v="Car_5"/>
    <s v="Yaxşı"/>
    <n v="5"/>
    <n v="972"/>
    <x v="16"/>
    <n v="4"/>
    <n v="0"/>
    <n v="4"/>
    <m/>
    <x v="0"/>
    <n v="2.52"/>
    <n v="1000"/>
    <n v="2.52"/>
    <n v="342.97"/>
    <s v="Xeyr"/>
  </r>
  <r>
    <n v="55"/>
    <s v="2025-02-24"/>
    <x v="54"/>
    <x v="1"/>
    <n v="5"/>
    <n v="96"/>
    <n v="49"/>
    <n v="47"/>
    <n v="17"/>
    <x v="1"/>
    <s v="Xeyr"/>
    <n v="10.5"/>
    <n v="131.30000000000001"/>
    <n v="1.3324873096446701E-2"/>
    <n v="40.1"/>
    <s v="Car_15"/>
    <s v="Orta"/>
    <n v="9"/>
    <n v="788"/>
    <x v="13"/>
    <n v="2"/>
    <n v="1"/>
    <n v="3"/>
    <s v="Avtomagistral"/>
    <x v="5"/>
    <n v="7.41"/>
    <n v="1016"/>
    <n v="37.049999999999997"/>
    <n v="2558.65"/>
    <s v="Bəli"/>
  </r>
  <r>
    <n v="56"/>
    <s v="2025-02-25"/>
    <x v="55"/>
    <x v="3"/>
    <n v="4"/>
    <n v="32"/>
    <n v="56"/>
    <n v="-24"/>
    <n v="1"/>
    <x v="1"/>
    <s v="Xeyr"/>
    <n v="42.65"/>
    <n v="82.12"/>
    <n v="6.5114503816793887E-2"/>
    <n v="41.91"/>
    <s v="Car_5"/>
    <s v="Yaxşı"/>
    <n v="7"/>
    <n v="655"/>
    <x v="8"/>
    <n v="3"/>
    <n v="0"/>
    <n v="3"/>
    <m/>
    <x v="4"/>
    <n v="5.21"/>
    <n v="1003"/>
    <n v="20.84"/>
    <n v="1768.74"/>
    <s v="Xeyr"/>
  </r>
  <r>
    <n v="57"/>
    <s v="2025-02-26"/>
    <x v="56"/>
    <x v="2"/>
    <n v="5"/>
    <n v="64"/>
    <n v="88"/>
    <n v="-24"/>
    <n v="7"/>
    <x v="1"/>
    <s v="Xeyr"/>
    <n v="40.49"/>
    <n v="181.42"/>
    <n v="0.14460714285714285"/>
    <n v="38.479999999999997"/>
    <s v="Car_4"/>
    <s v="Orta"/>
    <n v="9"/>
    <n v="280"/>
    <x v="2"/>
    <n v="2"/>
    <n v="0"/>
    <n v="2"/>
    <m/>
    <x v="1"/>
    <n v="8.26"/>
    <n v="1003"/>
    <n v="41.3"/>
    <n v="3100.07"/>
    <s v="Bəli"/>
  </r>
  <r>
    <n v="58"/>
    <s v="2025-02-27"/>
    <x v="57"/>
    <x v="2"/>
    <n v="3"/>
    <n v="71"/>
    <n v="46"/>
    <n v="25"/>
    <n v="41"/>
    <x v="0"/>
    <s v="Bəli"/>
    <n v="17.64"/>
    <n v="91.67"/>
    <n v="3.8017241379310347E-2"/>
    <n v="36.19"/>
    <s v="Car_1"/>
    <s v="Orta"/>
    <n v="2"/>
    <n v="464"/>
    <x v="10"/>
    <n v="3"/>
    <n v="0"/>
    <n v="3"/>
    <m/>
    <x v="3"/>
    <n v="2.38"/>
    <n v="1005"/>
    <n v="7.14"/>
    <n v="1098.3499999999999"/>
    <s v="Xeyr"/>
  </r>
  <r>
    <n v="59"/>
    <s v="2025-02-28"/>
    <x v="58"/>
    <x v="1"/>
    <n v="1"/>
    <n v="110"/>
    <n v="26"/>
    <n v="84"/>
    <n v="47"/>
    <x v="0"/>
    <s v="Bəli"/>
    <n v="33.29"/>
    <n v="101.98"/>
    <n v="0.11059800664451827"/>
    <n v="41.75"/>
    <s v="Car_12"/>
    <s v="Pis"/>
    <n v="10"/>
    <n v="301"/>
    <x v="1"/>
    <n v="5"/>
    <n v="2"/>
    <n v="7"/>
    <s v="Avtomagistral"/>
    <x v="5"/>
    <n v="6.27"/>
    <n v="1004"/>
    <n v="6.27"/>
    <n v="469.54"/>
    <s v="Xeyr"/>
  </r>
  <r>
    <n v="60"/>
    <s v="2025-03-01"/>
    <x v="59"/>
    <x v="3"/>
    <n v="2"/>
    <n v="66"/>
    <n v="99"/>
    <n v="-33"/>
    <n v="8"/>
    <x v="1"/>
    <s v="Xeyr"/>
    <n v="37.75"/>
    <n v="158.4"/>
    <n v="0.13929889298892989"/>
    <n v="33.54"/>
    <s v="Car_1"/>
    <s v="Pis"/>
    <n v="8"/>
    <n v="271"/>
    <x v="4"/>
    <n v="4"/>
    <n v="0"/>
    <n v="4"/>
    <m/>
    <x v="2"/>
    <n v="0.79"/>
    <n v="1010"/>
    <n v="1.58"/>
    <n v="204.57"/>
    <s v="Bəli"/>
  </r>
  <r>
    <n v="61"/>
    <s v="2025-03-02"/>
    <x v="60"/>
    <x v="1"/>
    <n v="1"/>
    <n v="60"/>
    <n v="39"/>
    <n v="21"/>
    <n v="11"/>
    <x v="1"/>
    <s v="Xeyr"/>
    <n v="31.17"/>
    <n v="69.5"/>
    <n v="8.4016172506738554E-2"/>
    <n v="32.61"/>
    <s v="Car_5"/>
    <s v="Orta"/>
    <n v="10"/>
    <n v="371"/>
    <x v="0"/>
    <n v="5"/>
    <n v="2"/>
    <n v="7"/>
    <s v="Bakı"/>
    <x v="0"/>
    <n v="2.79"/>
    <n v="1014"/>
    <n v="2.79"/>
    <n v="210.51"/>
    <s v="Xeyr"/>
  </r>
  <r>
    <n v="62"/>
    <s v="2025-03-03"/>
    <x v="61"/>
    <x v="0"/>
    <n v="4"/>
    <n v="50"/>
    <n v="46"/>
    <n v="4"/>
    <n v="16"/>
    <x v="1"/>
    <s v="Xeyr"/>
    <n v="28.64"/>
    <n v="176.68"/>
    <n v="0.10265232974910395"/>
    <n v="48.18"/>
    <s v="Car_11"/>
    <s v="Pis"/>
    <n v="9"/>
    <n v="279"/>
    <x v="16"/>
    <n v="0"/>
    <n v="1"/>
    <n v="1"/>
    <s v="Gəncə"/>
    <x v="1"/>
    <n v="6.33"/>
    <n v="1007"/>
    <n v="25.32"/>
    <n v="3269.31"/>
    <s v="Bəli"/>
  </r>
  <r>
    <n v="63"/>
    <s v="2025-03-04"/>
    <x v="62"/>
    <x v="3"/>
    <n v="2"/>
    <n v="71"/>
    <n v="79"/>
    <n v="-8"/>
    <n v="7"/>
    <x v="1"/>
    <s v="Xeyr"/>
    <n v="43.38"/>
    <n v="104.11"/>
    <n v="6.6944444444444445E-2"/>
    <n v="26.24"/>
    <s v="Car_14"/>
    <s v="Orta"/>
    <n v="5"/>
    <n v="648"/>
    <x v="13"/>
    <n v="3"/>
    <n v="1"/>
    <n v="4"/>
    <s v="Yol kəsişməsi"/>
    <x v="3"/>
    <n v="4.34"/>
    <n v="1017"/>
    <n v="8.68"/>
    <n v="1218"/>
    <s v="Bəli"/>
  </r>
  <r>
    <n v="64"/>
    <s v="2025-03-05"/>
    <x v="63"/>
    <x v="0"/>
    <n v="3"/>
    <n v="109"/>
    <n v="95"/>
    <n v="14"/>
    <n v="56"/>
    <x v="0"/>
    <s v="Bəli"/>
    <n v="20.86"/>
    <n v="147.29"/>
    <n v="2.2454251883745963E-2"/>
    <n v="28.56"/>
    <s v="Car_14"/>
    <s v="Pis"/>
    <n v="1"/>
    <n v="929"/>
    <x v="15"/>
    <n v="5"/>
    <n v="1"/>
    <n v="6"/>
    <s v="Şəhər içi"/>
    <x v="3"/>
    <n v="9.93"/>
    <n v="1005"/>
    <n v="29.79"/>
    <n v="3744.76"/>
    <s v="Xeyr"/>
  </r>
  <r>
    <n v="65"/>
    <s v="2025-03-06"/>
    <x v="64"/>
    <x v="5"/>
    <n v="4"/>
    <n v="30"/>
    <n v="30"/>
    <n v="0"/>
    <n v="16"/>
    <x v="1"/>
    <s v="Xeyr"/>
    <n v="34.61"/>
    <n v="111.93"/>
    <n v="6.0086805555555553E-2"/>
    <n v="37.950000000000003"/>
    <s v="Car_13"/>
    <s v="Yaxşı"/>
    <n v="3"/>
    <n v="576"/>
    <x v="15"/>
    <n v="2"/>
    <n v="2"/>
    <n v="4"/>
    <s v="Bakı"/>
    <x v="5"/>
    <n v="9.73"/>
    <n v="1019"/>
    <n v="38.92"/>
    <n v="5113.62"/>
    <s v="Xeyr"/>
  </r>
  <r>
    <n v="66"/>
    <s v="2025-03-07"/>
    <x v="65"/>
    <x v="4"/>
    <n v="2"/>
    <n v="45"/>
    <n v="30"/>
    <n v="15"/>
    <n v="59"/>
    <x v="0"/>
    <s v="Bəli"/>
    <n v="16.79"/>
    <n v="118.42"/>
    <n v="2.9404553415061294E-2"/>
    <n v="43.74"/>
    <s v="Car_14"/>
    <s v="Pis"/>
    <n v="1"/>
    <n v="571"/>
    <x v="15"/>
    <n v="3"/>
    <n v="1"/>
    <n v="4"/>
    <s v="Lənkəran"/>
    <x v="5"/>
    <n v="2.2200000000000002"/>
    <n v="1000"/>
    <n v="4.4400000000000004"/>
    <n v="436.5"/>
    <s v="Bəli"/>
  </r>
  <r>
    <n v="67"/>
    <s v="2025-03-08"/>
    <x v="66"/>
    <x v="5"/>
    <n v="5"/>
    <n v="34"/>
    <n v="21"/>
    <n v="13"/>
    <n v="55"/>
    <x v="0"/>
    <s v="Bəli"/>
    <n v="28.14"/>
    <n v="68.58"/>
    <n v="3.2419354838709676E-2"/>
    <n v="37.950000000000003"/>
    <s v="Car_1"/>
    <s v="Pis"/>
    <n v="8"/>
    <n v="868"/>
    <x v="12"/>
    <n v="1"/>
    <n v="2"/>
    <n v="3"/>
    <s v="Avtomagistral"/>
    <x v="0"/>
    <n v="9.61"/>
    <n v="1011"/>
    <n v="48.05"/>
    <n v="9513.26"/>
    <s v="Bəli"/>
  </r>
  <r>
    <n v="68"/>
    <s v="2025-03-09"/>
    <x v="67"/>
    <x v="3"/>
    <n v="3"/>
    <n v="94"/>
    <n v="61"/>
    <n v="33"/>
    <n v="44"/>
    <x v="0"/>
    <s v="Bəli"/>
    <n v="27.83"/>
    <n v="60.12"/>
    <n v="3.9032258064516129E-2"/>
    <n v="8.8800000000000008"/>
    <s v="Car_6"/>
    <s v="Yaxşı"/>
    <n v="9"/>
    <n v="713"/>
    <x v="12"/>
    <n v="5"/>
    <n v="0"/>
    <n v="5"/>
    <m/>
    <x v="0"/>
    <n v="9.61"/>
    <n v="1011"/>
    <n v="28.83"/>
    <n v="1885.22"/>
    <s v="Xeyr"/>
  </r>
  <r>
    <n v="69"/>
    <s v="2025-03-10"/>
    <x v="68"/>
    <x v="5"/>
    <n v="3"/>
    <n v="41"/>
    <n v="65"/>
    <n v="-24"/>
    <n v="57"/>
    <x v="0"/>
    <s v="Bəli"/>
    <n v="34.67"/>
    <n v="196.01"/>
    <n v="6.2581227436823109E-2"/>
    <n v="14.15"/>
    <s v="Car_11"/>
    <s v="Orta"/>
    <n v="10"/>
    <n v="554"/>
    <x v="15"/>
    <n v="3"/>
    <n v="1"/>
    <n v="4"/>
    <s v="Avtomagistral"/>
    <x v="1"/>
    <n v="7.8"/>
    <n v="1012"/>
    <n v="23.4"/>
    <n v="3570.69"/>
    <s v="Bəli"/>
  </r>
  <r>
    <n v="70"/>
    <s v="2025-03-11"/>
    <x v="69"/>
    <x v="0"/>
    <n v="1"/>
    <n v="96"/>
    <n v="36"/>
    <n v="60"/>
    <n v="2"/>
    <x v="1"/>
    <s v="Xeyr"/>
    <n v="27.96"/>
    <n v="98.14"/>
    <n v="4.568627450980392E-2"/>
    <n v="42.21"/>
    <s v="Car_9"/>
    <s v="Orta"/>
    <n v="3"/>
    <n v="612"/>
    <x v="4"/>
    <n v="2"/>
    <n v="2"/>
    <n v="4"/>
    <s v="Bakı"/>
    <x v="5"/>
    <n v="6.73"/>
    <n v="1020"/>
    <n v="6.73"/>
    <n v="914.29"/>
    <s v="Xeyr"/>
  </r>
  <r>
    <n v="71"/>
    <s v="2025-03-12"/>
    <x v="70"/>
    <x v="0"/>
    <n v="3"/>
    <n v="63"/>
    <n v="31"/>
    <n v="32"/>
    <n v="40"/>
    <x v="0"/>
    <s v="Bəli"/>
    <n v="13.27"/>
    <n v="194.24"/>
    <n v="1.4646799116997792E-2"/>
    <n v="44.46"/>
    <s v="Car_11"/>
    <s v="Pis"/>
    <n v="8"/>
    <n v="906"/>
    <x v="9"/>
    <n v="3"/>
    <n v="2"/>
    <n v="5"/>
    <s v="Gəncə"/>
    <x v="4"/>
    <n v="9.17"/>
    <n v="1020"/>
    <n v="27.51"/>
    <n v="4414.2299999999996"/>
    <s v="Bəli"/>
  </r>
  <r>
    <n v="72"/>
    <s v="2025-03-13"/>
    <x v="71"/>
    <x v="0"/>
    <n v="2"/>
    <n v="117"/>
    <n v="97"/>
    <n v="20"/>
    <n v="46"/>
    <x v="0"/>
    <s v="Bəli"/>
    <n v="29.96"/>
    <n v="135.28"/>
    <n v="7.0827423167848708E-2"/>
    <n v="38.82"/>
    <s v="Car_6"/>
    <s v="Yaxşı"/>
    <n v="9"/>
    <n v="423"/>
    <x v="16"/>
    <n v="1"/>
    <n v="2"/>
    <n v="3"/>
    <s v="Lənkəran"/>
    <x v="2"/>
    <n v="4.57"/>
    <n v="1012"/>
    <n v="9.14"/>
    <n v="1603.66"/>
    <s v="Xeyr"/>
  </r>
  <r>
    <n v="73"/>
    <s v="2025-03-14"/>
    <x v="72"/>
    <x v="5"/>
    <n v="4"/>
    <n v="120"/>
    <n v="87"/>
    <n v="33"/>
    <n v="8"/>
    <x v="1"/>
    <s v="Xeyr"/>
    <n v="28.87"/>
    <n v="109.36"/>
    <n v="3.7887139107611552E-2"/>
    <n v="7.67"/>
    <s v="Car_11"/>
    <s v="Yaxşı"/>
    <n v="8"/>
    <n v="762"/>
    <x v="1"/>
    <n v="3"/>
    <n v="0"/>
    <n v="3"/>
    <m/>
    <x v="5"/>
    <n v="0.78"/>
    <n v="1012"/>
    <n v="3.12"/>
    <n v="191.01"/>
    <s v="Bəli"/>
  </r>
  <r>
    <n v="74"/>
    <s v="2025-03-15"/>
    <x v="73"/>
    <x v="2"/>
    <n v="4"/>
    <n v="92"/>
    <n v="77"/>
    <n v="15"/>
    <n v="23"/>
    <x v="0"/>
    <s v="Xeyr"/>
    <n v="38.32"/>
    <n v="196.91"/>
    <n v="0.24564102564102563"/>
    <n v="29.71"/>
    <s v="Car_7"/>
    <s v="Orta"/>
    <n v="1"/>
    <n v="156"/>
    <x v="10"/>
    <n v="5"/>
    <n v="0"/>
    <n v="5"/>
    <m/>
    <x v="3"/>
    <n v="1.81"/>
    <n v="1000"/>
    <n v="7.24"/>
    <n v="704.32"/>
    <s v="Bəli"/>
  </r>
  <r>
    <n v="75"/>
    <s v="2025-03-16"/>
    <x v="74"/>
    <x v="0"/>
    <n v="1"/>
    <n v="36"/>
    <n v="57"/>
    <n v="-21"/>
    <n v="40"/>
    <x v="0"/>
    <s v="Bəli"/>
    <n v="48.03"/>
    <n v="59.55"/>
    <n v="0.18688715953307394"/>
    <n v="38.479999999999997"/>
    <s v="Car_1"/>
    <s v="Orta"/>
    <n v="4"/>
    <n v="257"/>
    <x v="16"/>
    <n v="0"/>
    <n v="1"/>
    <n v="1"/>
    <s v="Gəncə"/>
    <x v="2"/>
    <n v="7.94"/>
    <n v="1019"/>
    <n v="7.94"/>
    <n v="471.71"/>
    <s v="Bəli"/>
  </r>
  <r>
    <n v="76"/>
    <s v="2025-03-17"/>
    <x v="75"/>
    <x v="1"/>
    <n v="4"/>
    <n v="59"/>
    <n v="29"/>
    <n v="30"/>
    <n v="57"/>
    <x v="0"/>
    <s v="Bəli"/>
    <n v="19.71"/>
    <n v="118.42"/>
    <n v="2.6635135135135136E-2"/>
    <n v="37.53"/>
    <s v="Car_3"/>
    <s v="Orta"/>
    <n v="7"/>
    <n v="740"/>
    <x v="1"/>
    <n v="3"/>
    <n v="1"/>
    <n v="4"/>
    <s v="Bakı"/>
    <x v="0"/>
    <n v="2.5299999999999998"/>
    <n v="1012"/>
    <n v="10.119999999999999"/>
    <n v="1417.77"/>
    <s v="Xeyr"/>
  </r>
  <r>
    <n v="77"/>
    <s v="2025-03-18"/>
    <x v="76"/>
    <x v="1"/>
    <n v="1"/>
    <n v="61"/>
    <n v="91"/>
    <n v="-30"/>
    <n v="30"/>
    <x v="0"/>
    <s v="Xeyr"/>
    <n v="20.420000000000002"/>
    <n v="138.97999999999999"/>
    <n v="2.4080188679245284E-2"/>
    <n v="49.66"/>
    <s v="Car_9"/>
    <s v="Orta"/>
    <n v="9"/>
    <n v="848"/>
    <x v="3"/>
    <n v="0"/>
    <n v="1"/>
    <n v="1"/>
    <s v="Şəki"/>
    <x v="0"/>
    <n v="4.54"/>
    <n v="1007"/>
    <n v="4.54"/>
    <n v="572.12"/>
    <s v="Bəli"/>
  </r>
  <r>
    <n v="78"/>
    <s v="2025-03-19"/>
    <x v="77"/>
    <x v="3"/>
    <n v="2"/>
    <n v="120"/>
    <n v="55"/>
    <n v="65"/>
    <n v="14"/>
    <x v="1"/>
    <s v="Xeyr"/>
    <n v="22.52"/>
    <n v="109.43"/>
    <n v="3.8694158075601372E-2"/>
    <n v="25.89"/>
    <s v="Car_2"/>
    <s v="Orta"/>
    <n v="1"/>
    <n v="582"/>
    <x v="3"/>
    <n v="3"/>
    <n v="1"/>
    <n v="4"/>
    <s v="Lənkəran"/>
    <x v="4"/>
    <n v="7.33"/>
    <n v="1014"/>
    <n v="14.66"/>
    <n v="2312.15"/>
    <s v="Xeyr"/>
  </r>
  <r>
    <n v="79"/>
    <s v="2025-03-20"/>
    <x v="78"/>
    <x v="1"/>
    <n v="1"/>
    <n v="59"/>
    <n v="35"/>
    <n v="24"/>
    <n v="57"/>
    <x v="0"/>
    <s v="Bəli"/>
    <n v="29.58"/>
    <n v="102.85"/>
    <n v="3.8515624999999998E-2"/>
    <n v="42.04"/>
    <s v="Car_5"/>
    <s v="Yaxşı"/>
    <n v="7"/>
    <n v="768"/>
    <x v="4"/>
    <n v="3"/>
    <n v="0"/>
    <n v="3"/>
    <m/>
    <x v="4"/>
    <n v="6.65"/>
    <n v="1005"/>
    <n v="6.65"/>
    <n v="1240.77"/>
    <s v="Bəli"/>
  </r>
  <r>
    <n v="80"/>
    <s v="2025-03-21"/>
    <x v="79"/>
    <x v="1"/>
    <n v="1"/>
    <n v="92"/>
    <n v="50"/>
    <n v="42"/>
    <n v="44"/>
    <x v="0"/>
    <s v="Bəli"/>
    <n v="15.16"/>
    <n v="65.42"/>
    <n v="1.5220883534136547E-2"/>
    <n v="4.83"/>
    <s v="Car_12"/>
    <s v="Yaxşı"/>
    <n v="8"/>
    <n v="996"/>
    <x v="13"/>
    <n v="3"/>
    <n v="0"/>
    <n v="3"/>
    <m/>
    <x v="5"/>
    <n v="3.59"/>
    <n v="1018"/>
    <n v="3.59"/>
    <n v="334.55"/>
    <s v="Xeyr"/>
  </r>
  <r>
    <n v="81"/>
    <s v="2025-03-22"/>
    <x v="80"/>
    <x v="5"/>
    <n v="1"/>
    <n v="74"/>
    <n v="69"/>
    <n v="5"/>
    <n v="43"/>
    <x v="0"/>
    <s v="Bəli"/>
    <n v="46.93"/>
    <n v="76.08"/>
    <n v="9.3672654690618765E-2"/>
    <n v="43.79"/>
    <s v="Car_3"/>
    <s v="Orta"/>
    <n v="2"/>
    <n v="501"/>
    <x v="6"/>
    <n v="5"/>
    <n v="1"/>
    <n v="6"/>
    <s v="Avtomagistral"/>
    <x v="4"/>
    <n v="7.1"/>
    <n v="1018"/>
    <n v="7.1"/>
    <n v="868.91"/>
    <s v="Xeyr"/>
  </r>
  <r>
    <n v="82"/>
    <s v="2025-03-23"/>
    <x v="81"/>
    <x v="4"/>
    <n v="2"/>
    <n v="108"/>
    <n v="62"/>
    <n v="46"/>
    <n v="21"/>
    <x v="0"/>
    <s v="Xeyr"/>
    <n v="22.6"/>
    <n v="172.94"/>
    <n v="0.12625698324022347"/>
    <n v="38.47"/>
    <s v="Car_1"/>
    <s v="Yaxşı"/>
    <n v="5"/>
    <n v="179"/>
    <x v="5"/>
    <n v="0"/>
    <n v="0"/>
    <n v="0"/>
    <m/>
    <x v="3"/>
    <n v="6.82"/>
    <n v="1008"/>
    <n v="13.64"/>
    <n v="1336.23"/>
    <s v="Bəli"/>
  </r>
  <r>
    <n v="83"/>
    <s v="2025-03-24"/>
    <x v="82"/>
    <x v="5"/>
    <n v="2"/>
    <n v="93"/>
    <n v="26"/>
    <n v="67"/>
    <n v="48"/>
    <x v="0"/>
    <s v="Bəli"/>
    <n v="13.62"/>
    <n v="108.86"/>
    <n v="5.1984732824427476E-2"/>
    <n v="21.99"/>
    <s v="Car_9"/>
    <s v="Yaxşı"/>
    <n v="2"/>
    <n v="262"/>
    <x v="15"/>
    <n v="1"/>
    <n v="2"/>
    <n v="3"/>
    <s v="Avtomagistral"/>
    <x v="4"/>
    <n v="8.0399999999999991"/>
    <n v="1019"/>
    <n v="16.079999999999998"/>
    <n v="2900.54"/>
    <s v="Bəli"/>
  </r>
  <r>
    <n v="84"/>
    <s v="2025-03-25"/>
    <x v="83"/>
    <x v="3"/>
    <n v="4"/>
    <n v="106"/>
    <n v="99"/>
    <n v="7"/>
    <n v="14"/>
    <x v="1"/>
    <s v="Xeyr"/>
    <n v="36.979999999999997"/>
    <n v="123.02"/>
    <n v="0.11206060606060606"/>
    <n v="49.31"/>
    <s v="Car_11"/>
    <s v="Pis"/>
    <n v="8"/>
    <n v="330"/>
    <x v="11"/>
    <n v="5"/>
    <n v="2"/>
    <n v="7"/>
    <s v="Lənkəran"/>
    <x v="0"/>
    <n v="9.8699999999999992"/>
    <n v="1000"/>
    <n v="39.479999999999997"/>
    <n v="7634.06"/>
    <s v="Bəli"/>
  </r>
  <r>
    <n v="85"/>
    <s v="2025-03-26"/>
    <x v="84"/>
    <x v="1"/>
    <n v="2"/>
    <n v="73"/>
    <n v="48"/>
    <n v="25"/>
    <n v="32"/>
    <x v="0"/>
    <s v="Bəli"/>
    <n v="17.989999999999998"/>
    <n v="158.38"/>
    <n v="0.14508064516129032"/>
    <n v="5.9"/>
    <s v="Car_5"/>
    <s v="Orta"/>
    <n v="7"/>
    <n v="124"/>
    <x v="2"/>
    <n v="2"/>
    <n v="1"/>
    <n v="3"/>
    <s v="Yol kəsişməsi"/>
    <x v="5"/>
    <n v="1.65"/>
    <n v="1009"/>
    <n v="3.3"/>
    <n v="272.18"/>
    <s v="Bəli"/>
  </r>
  <r>
    <n v="86"/>
    <s v="2025-03-27"/>
    <x v="85"/>
    <x v="5"/>
    <n v="1"/>
    <n v="53"/>
    <n v="68"/>
    <n v="-15"/>
    <n v="0"/>
    <x v="1"/>
    <s v="Xeyr"/>
    <n v="35.130000000000003"/>
    <n v="8.5"/>
    <n v="0.10517964071856288"/>
    <n v="21.3"/>
    <s v="Car_9"/>
    <s v="Orta"/>
    <n v="4"/>
    <n v="334"/>
    <x v="6"/>
    <n v="1"/>
    <n v="1"/>
    <n v="2"/>
    <s v="Şəhər içi"/>
    <x v="5"/>
    <n v="2.69"/>
    <n v="1015"/>
    <n v="2.69"/>
    <n v="355.21"/>
    <s v="Xeyr"/>
  </r>
  <r>
    <n v="87"/>
    <s v="2025-03-28"/>
    <x v="86"/>
    <x v="2"/>
    <n v="5"/>
    <n v="119"/>
    <n v="46"/>
    <n v="73"/>
    <n v="18"/>
    <x v="1"/>
    <s v="Xeyr"/>
    <n v="16.43"/>
    <n v="140.03"/>
    <n v="1.7553418803418801E-2"/>
    <n v="37.65"/>
    <s v="Car_13"/>
    <s v="Yaxşı"/>
    <n v="3"/>
    <n v="936"/>
    <x v="7"/>
    <n v="1"/>
    <n v="0"/>
    <n v="1"/>
    <m/>
    <x v="5"/>
    <n v="2.08"/>
    <n v="1011"/>
    <n v="10.4"/>
    <n v="820.54"/>
    <s v="Xeyr"/>
  </r>
  <r>
    <n v="88"/>
    <s v="2025-03-29"/>
    <x v="87"/>
    <x v="0"/>
    <n v="1"/>
    <n v="81"/>
    <n v="23"/>
    <n v="58"/>
    <n v="41"/>
    <x v="0"/>
    <s v="Bəli"/>
    <n v="31.76"/>
    <n v="38.659999999999997"/>
    <n v="7.0265486725663726E-2"/>
    <n v="20.07"/>
    <s v="Car_10"/>
    <s v="Orta"/>
    <n v="7"/>
    <n v="452"/>
    <x v="15"/>
    <n v="0"/>
    <n v="0"/>
    <n v="0"/>
    <m/>
    <x v="0"/>
    <n v="5.18"/>
    <n v="1007"/>
    <n v="5.18"/>
    <n v="646.86"/>
    <s v="Xeyr"/>
  </r>
  <r>
    <n v="89"/>
    <s v="2025-03-30"/>
    <x v="88"/>
    <x v="5"/>
    <n v="2"/>
    <n v="81"/>
    <n v="60"/>
    <n v="21"/>
    <n v="12"/>
    <x v="1"/>
    <s v="Xeyr"/>
    <n v="29.91"/>
    <n v="76.510000000000005"/>
    <n v="3.8945312500000002E-2"/>
    <n v="40.369999999999997"/>
    <s v="Car_8"/>
    <s v="Yaxşı"/>
    <n v="1"/>
    <n v="768"/>
    <x v="15"/>
    <n v="3"/>
    <n v="1"/>
    <n v="4"/>
    <s v="Gəncə"/>
    <x v="4"/>
    <n v="2.23"/>
    <n v="1004"/>
    <n v="4.46"/>
    <n v="353.84"/>
    <s v="Xeyr"/>
  </r>
  <r>
    <n v="90"/>
    <s v="2025-03-31"/>
    <x v="89"/>
    <x v="3"/>
    <n v="1"/>
    <n v="78"/>
    <n v="68"/>
    <n v="10"/>
    <n v="25"/>
    <x v="0"/>
    <s v="Xeyr"/>
    <n v="45.04"/>
    <n v="82.45"/>
    <n v="4.6100307062436029E-2"/>
    <n v="37.47"/>
    <s v="Car_14"/>
    <s v="Yaxşı"/>
    <n v="8"/>
    <n v="977"/>
    <x v="1"/>
    <n v="1"/>
    <n v="2"/>
    <n v="3"/>
    <s v="Şəki"/>
    <x v="4"/>
    <n v="9.2899999999999991"/>
    <n v="1010"/>
    <n v="9.2899999999999991"/>
    <n v="1325.43"/>
    <s v="Xeyr"/>
  </r>
  <r>
    <n v="91"/>
    <s v="2025-04-01"/>
    <x v="90"/>
    <x v="4"/>
    <n v="1"/>
    <n v="77"/>
    <n v="60"/>
    <n v="17"/>
    <n v="42"/>
    <x v="0"/>
    <s v="Bəli"/>
    <n v="14.11"/>
    <n v="74.42"/>
    <n v="2.5937499999999999E-2"/>
    <n v="10.52"/>
    <s v="Car_14"/>
    <s v="Pis"/>
    <n v="4"/>
    <n v="544"/>
    <x v="8"/>
    <n v="3"/>
    <n v="1"/>
    <n v="4"/>
    <s v="Avtomagistral"/>
    <x v="1"/>
    <n v="0.56000000000000005"/>
    <n v="1014"/>
    <n v="0.56000000000000005"/>
    <n v="55.36"/>
    <s v="Bəli"/>
  </r>
  <r>
    <n v="92"/>
    <s v="2025-04-02"/>
    <x v="91"/>
    <x v="5"/>
    <n v="3"/>
    <n v="93"/>
    <n v="46"/>
    <n v="47"/>
    <n v="21"/>
    <x v="0"/>
    <s v="Xeyr"/>
    <n v="11.43"/>
    <n v="127.94"/>
    <n v="2.1938579654510557E-2"/>
    <n v="30.66"/>
    <s v="Car_1"/>
    <s v="Orta"/>
    <n v="5"/>
    <n v="521"/>
    <x v="18"/>
    <n v="2"/>
    <n v="1"/>
    <n v="3"/>
    <s v="Lənkəran"/>
    <x v="3"/>
    <n v="6.11"/>
    <n v="1005"/>
    <n v="18.329999999999998"/>
    <n v="2730.75"/>
    <s v="Xeyr"/>
  </r>
  <r>
    <n v="93"/>
    <s v="2025-04-03"/>
    <x v="92"/>
    <x v="2"/>
    <n v="3"/>
    <n v="31"/>
    <n v="80"/>
    <n v="-49"/>
    <n v="35"/>
    <x v="0"/>
    <s v="Bəli"/>
    <n v="15.62"/>
    <n v="145.57"/>
    <n v="3.2746331236897276E-2"/>
    <n v="9.5"/>
    <s v="Car_6"/>
    <s v="Orta"/>
    <n v="8"/>
    <n v="477"/>
    <x v="14"/>
    <n v="5"/>
    <n v="0"/>
    <n v="5"/>
    <m/>
    <x v="3"/>
    <n v="4.59"/>
    <n v="1015"/>
    <n v="13.77"/>
    <n v="1209.1400000000001"/>
    <s v="Xeyr"/>
  </r>
  <r>
    <n v="94"/>
    <s v="2025-04-04"/>
    <x v="93"/>
    <x v="0"/>
    <n v="1"/>
    <n v="84"/>
    <n v="73"/>
    <n v="11"/>
    <n v="32"/>
    <x v="0"/>
    <s v="Bəli"/>
    <n v="13.64"/>
    <n v="176.06"/>
    <n v="6.4952380952380956E-2"/>
    <n v="34.700000000000003"/>
    <s v="Car_10"/>
    <s v="Yaxşı"/>
    <n v="10"/>
    <n v="210"/>
    <x v="12"/>
    <n v="5"/>
    <n v="2"/>
    <n v="7"/>
    <s v="Yol kəsişməsi"/>
    <x v="2"/>
    <n v="4.95"/>
    <n v="1008"/>
    <n v="4.95"/>
    <n v="436.35"/>
    <s v="Bəli"/>
  </r>
  <r>
    <n v="95"/>
    <s v="2025-04-05"/>
    <x v="94"/>
    <x v="0"/>
    <n v="3"/>
    <n v="41"/>
    <n v="47"/>
    <n v="-6"/>
    <n v="19"/>
    <x v="1"/>
    <s v="Xeyr"/>
    <n v="19.48"/>
    <n v="143.66999999999999"/>
    <n v="4.1097046413502113E-2"/>
    <n v="32.299999999999997"/>
    <s v="Car_14"/>
    <s v="Yaxşı"/>
    <n v="9"/>
    <n v="474"/>
    <x v="9"/>
    <n v="5"/>
    <n v="2"/>
    <n v="7"/>
    <s v="Yol kəsişməsi"/>
    <x v="3"/>
    <n v="2.5299999999999998"/>
    <n v="1004"/>
    <n v="7.59"/>
    <n v="1431.98"/>
    <s v="Bəli"/>
  </r>
  <r>
    <n v="96"/>
    <s v="2025-04-06"/>
    <x v="95"/>
    <x v="1"/>
    <n v="3"/>
    <n v="97"/>
    <n v="83"/>
    <n v="14"/>
    <n v="14"/>
    <x v="1"/>
    <s v="Xeyr"/>
    <n v="15.28"/>
    <n v="194.37"/>
    <n v="2.3081570996978849E-2"/>
    <n v="33.89"/>
    <s v="Car_7"/>
    <s v="Pis"/>
    <n v="5"/>
    <n v="662"/>
    <x v="1"/>
    <n v="5"/>
    <n v="0"/>
    <n v="5"/>
    <m/>
    <x v="2"/>
    <n v="0.87"/>
    <n v="1012"/>
    <n v="2.61"/>
    <n v="217.04"/>
    <s v="Xeyr"/>
  </r>
  <r>
    <n v="97"/>
    <s v="2025-04-07"/>
    <x v="96"/>
    <x v="0"/>
    <n v="5"/>
    <n v="83"/>
    <n v="99"/>
    <n v="-16"/>
    <n v="19"/>
    <x v="1"/>
    <s v="Xeyr"/>
    <n v="17.46"/>
    <n v="73.319999999999993"/>
    <n v="2.2704811443433032E-2"/>
    <n v="39.78"/>
    <s v="Car_15"/>
    <s v="Orta"/>
    <n v="9"/>
    <n v="769"/>
    <x v="12"/>
    <n v="4"/>
    <n v="0"/>
    <n v="4"/>
    <m/>
    <x v="4"/>
    <n v="9.07"/>
    <n v="1010"/>
    <n v="45.35"/>
    <n v="4378.01"/>
    <s v="Xeyr"/>
  </r>
  <r>
    <n v="98"/>
    <s v="2025-04-08"/>
    <x v="97"/>
    <x v="0"/>
    <n v="4"/>
    <n v="69"/>
    <n v="100"/>
    <n v="-31"/>
    <n v="32"/>
    <x v="0"/>
    <s v="Bəli"/>
    <n v="46.84"/>
    <n v="3.36"/>
    <n v="0.11396593673965938"/>
    <n v="39.130000000000003"/>
    <s v="Car_14"/>
    <s v="Yaxşı"/>
    <n v="3"/>
    <n v="411"/>
    <x v="5"/>
    <n v="3"/>
    <n v="2"/>
    <n v="5"/>
    <s v="Bakı"/>
    <x v="0"/>
    <n v="1.44"/>
    <n v="1008"/>
    <n v="5.76"/>
    <n v="613.45000000000005"/>
    <s v="Xeyr"/>
  </r>
  <r>
    <n v="99"/>
    <s v="2025-04-09"/>
    <x v="98"/>
    <x v="5"/>
    <n v="1"/>
    <n v="101"/>
    <n v="68"/>
    <n v="33"/>
    <n v="1"/>
    <x v="1"/>
    <s v="Xeyr"/>
    <n v="40.74"/>
    <n v="85.24"/>
    <n v="6.9760273972602746E-2"/>
    <n v="15.45"/>
    <s v="Car_14"/>
    <s v="Orta"/>
    <n v="5"/>
    <n v="584"/>
    <x v="13"/>
    <n v="3"/>
    <n v="2"/>
    <n v="5"/>
    <s v="Avtomagistral"/>
    <x v="3"/>
    <n v="0.73"/>
    <n v="1019"/>
    <n v="0.73"/>
    <n v="65.73"/>
    <s v="Bəli"/>
  </r>
  <r>
    <n v="100"/>
    <s v="2025-04-10"/>
    <x v="99"/>
    <x v="1"/>
    <n v="1"/>
    <n v="33"/>
    <n v="40"/>
    <n v="-7"/>
    <n v="7"/>
    <x v="1"/>
    <s v="Xeyr"/>
    <n v="24.17"/>
    <n v="58.56"/>
    <n v="3.6510574018126893E-2"/>
    <n v="43.33"/>
    <s v="Car_7"/>
    <s v="Orta"/>
    <n v="8"/>
    <n v="662"/>
    <x v="3"/>
    <n v="2"/>
    <n v="1"/>
    <n v="3"/>
    <s v="Avtomagistral"/>
    <x v="4"/>
    <n v="4.7300000000000004"/>
    <n v="1001"/>
    <n v="4.7300000000000004"/>
    <n v="636.08000000000004"/>
    <s v="Bə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B2A9D-F0D6-481B-89F3-87AECD2CDCBA}" name="PivotTable7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8:E11" firstHeaderRow="0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Çatdırılma statusu" fld="9" subtotal="count" baseField="0" baseItem="0"/>
    <dataField name="Count of Çatdırılma %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C9EAF-7250-45D2-92F4-1BDEA5E60D42}" name="PivotTable15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F24" firstHeaderRow="0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7"/>
        <item x="16"/>
        <item x="5"/>
        <item x="11"/>
        <item x="7"/>
        <item x="1"/>
        <item x="13"/>
        <item x="9"/>
        <item x="8"/>
        <item x="3"/>
        <item x="12"/>
        <item x="10"/>
        <item x="15"/>
        <item x="14"/>
        <item x="2"/>
        <item x="0"/>
        <item x="6"/>
        <item x="4"/>
        <item x="18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ürət_Aşımı (sayı)" fld="20" baseField="0" baseItem="0"/>
    <dataField name="Sum of Qəza_Sayı" fld="21" baseField="0" baseItem="0"/>
    <dataField name="Sum of Ümumi Risk Halları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3F2F-2A53-4AB9-A8A5-BACA49A9CC03}" name="PivotTable16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9" firstHeaderRow="1" firstDataRow="1" firstDataCol="1"/>
  <pivotFields count="36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Ümumi Risk Halları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17876-1ED5-4F07-93D5-0DBC1D2CE8BE}" name="PivotTable6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arix">
  <location ref="C4:D31" firstHeaderRow="1" firstDataRow="1" firstDataCol="1"/>
  <pivotFields count="36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2"/>
        <item x="0"/>
        <item x="5"/>
        <item x="4"/>
        <item x="1"/>
        <item x="3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27"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Ümumi Reys_Sayı" fld="4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BE9BA-D148-4073-87AB-DD389FBA9B41}" name="PivotTable8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5:N12" firstHeaderRow="0" firstDataRow="1" firstDataCol="2"/>
  <pivotFields count="36">
    <pivotField dataField="1" compact="0" outline="0" showAll="0" defaultSubtotal="0"/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7">
        <item x="2"/>
        <item x="0"/>
        <item x="5"/>
        <item x="4"/>
        <item x="1"/>
        <item x="3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dataField="1" compact="0" outline="0" showAll="0" defaultSubtotal="0">
      <items count="2">
        <item x="0"/>
        <item h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9"/>
  </rowFields>
  <rowItems count="7">
    <i>
      <x/>
      <x/>
    </i>
    <i>
      <x v="1"/>
      <x/>
    </i>
    <i>
      <x v="2"/>
      <x/>
    </i>
    <i>
      <x v="3"/>
      <x/>
    </i>
    <i>
      <x v="4"/>
      <x/>
    </i>
    <i>
      <x v="5"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eys_ID" fld="0" subtotal="count" baseField="3" baseItem="0"/>
    <dataField name="Average of  Reysin ümumi müddəti" fld="7" subtotal="average" baseField="3" baseItem="0"/>
    <dataField name="Count of Çatdırılma statusu" fld="9" subtotal="count" baseField="0" baseItem="0"/>
    <dataField name="Count of Çatdırılma statusu2" fld="9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24401-6F91-477B-8DF0-9D4A1E7B8D95}" name="PivotTable13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6:L33" firstHeaderRow="0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rvis_Xərci (AZN)" fld="12" subtotal="average" baseField="23" baseItem="0"/>
    <dataField name="Count of Servis_Xərci (AZN)" fld="12" subtotal="count" baseField="23" baseItem="3"/>
  </dataFields>
  <formats count="12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24" type="button" dataOnly="0" labelOnly="1" outline="0" axis="axisRow" fieldPosition="0"/>
    </format>
    <format dxfId="25">
      <pivotArea dataOnly="0" labelOnly="1" fieldPosition="0">
        <references count="1">
          <reference field="24" count="0"/>
        </references>
      </pivotArea>
    </format>
    <format dxfId="26">
      <pivotArea dataOnly="0" labelOnly="1" grandRow="1" outline="0" fieldPosition="0"/>
    </format>
    <format dxfId="27">
      <pivotArea dataOnly="0" labelOnly="1" outline="0" axis="axisValues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24" type="button" dataOnly="0" labelOnly="1" outline="0" axis="axisRow" fieldPosition="0"/>
    </format>
    <format dxfId="31">
      <pivotArea dataOnly="0" labelOnly="1" fieldPosition="0">
        <references count="1">
          <reference field="24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1E298-0BAE-4920-9EFD-0252F0B4B89A}" name="PivotTable14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0:H37" firstHeaderRow="0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2"/>
        <item x="0"/>
        <item x="5"/>
        <item x="4"/>
        <item x="1"/>
        <item x="3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ərimə (AZN) " fld="14" baseField="3" baseItem="0"/>
    <dataField name="Servis_Xərci (AZN) " fld="12" baseField="3" baseItem="0"/>
    <dataField name="Ümumi xərclər" fld="32" baseField="3" baseItem="0"/>
    <dataField name="Reys_Sayı " fld="4" baseField="3" baseItem="0"/>
    <dataField name="Ümumi orta xərc" fld="33" baseField="3" baseItem="0"/>
  </dataFields>
  <formats count="3">
    <format dxfId="34">
      <pivotArea dataOnly="0" fieldPosition="0">
        <references count="1">
          <reference field="3" count="0"/>
        </references>
      </pivotArea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90238-4750-47FF-BA89-73FC26697357}" name="PivotTable9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F11" firstHeaderRow="0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2"/>
        <item x="0"/>
        <item x="5"/>
        <item x="4"/>
        <item x="1"/>
        <item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anacaq_Litr" fld="11" baseField="0" baseItem="0"/>
    <dataField name="Sum of İstismar_Məsafə (km)" fld="18" baseField="0" baseItem="0"/>
    <dataField name="Average of Yanacaq/km (səmərəlilik göstəricisi)" fld="13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CAB6-5036-4D87-980B-8FF4B9D09C2E}" name="PivotTable11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5:D22" firstHeaderRow="1" firstDataRow="1" firstDataCol="1"/>
  <pivotFields count="36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ervis_Xərci (AZN)" fld="12" baseField="0" baseItem="0"/>
  </dataFields>
  <formats count="6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24" type="button" dataOnly="0" labelOnly="1" outline="0" axis="axisRow" fieldPosition="0"/>
    </format>
    <format dxfId="14">
      <pivotArea dataOnly="0" labelOnly="1" fieldPosition="0">
        <references count="1">
          <reference field="24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C16DA-F0E3-4516-9BE1-47BE7C29AF66}" name="PivotTable12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5:G20" firstHeaderRow="1" firstDataRow="1" firstDataCol="1"/>
  <pivotFields count="36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rvis_Xərci (AZN)" fld="12" baseField="0" baseItem="0"/>
  </dataFields>
  <formats count="5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24" type="button" dataOnly="0" labelOnly="1" outline="0"/>
    </format>
    <format dxfId="20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8295B-6E3F-4FE1-AD94-D778B3C11AD4}" name="PivotTable17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2:L32" firstHeaderRow="0" firstDataRow="1" firstDataCol="1"/>
  <pivotFields count="36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0">
        <item x="17"/>
        <item x="16"/>
        <item x="5"/>
        <item x="11"/>
        <item x="7"/>
        <item x="1"/>
        <item x="13"/>
        <item x="9"/>
        <item x="8"/>
        <item x="3"/>
        <item x="12"/>
        <item x="10"/>
        <item x="15"/>
        <item x="14"/>
        <item x="2"/>
        <item x="0"/>
        <item x="6"/>
        <item x="4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İstismar_Məsafə (km)" fld="18" baseField="0" baseItem="0"/>
    <dataField name="Sum of Qəza_Sayı" fld="21" baseField="0" baseItem="0"/>
    <dataField name="Sum of Field4" fld="35" baseField="0" baseItem="0" numFmtId="178"/>
  </dataFields>
  <formats count="2">
    <format dxfId="9">
      <pivotArea collapsedLevelsAreSubtotals="1" fieldPosition="0">
        <references count="2">
          <reference field="4294967294" count="1" selected="0">
            <x v="2"/>
          </reference>
          <reference field="19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FDE3C-AAB6-41A3-8403-E6BE390CFBD3}" name="Matanat_A" displayName="Matanat_A" ref="A1:AD101" totalsRowShown="0" headerRowDxfId="45" dataDxfId="46" headerRowBorderDxfId="69" tableBorderDxfId="70">
  <autoFilter ref="A1:AD101" xr:uid="{2FFC9A18-7203-4D90-81FD-F1126BBC3A87}"/>
  <tableColumns count="30">
    <tableColumn id="1" xr3:uid="{FAFF1567-70D0-44D7-BD71-883DE4E63D42}" name="Reys_ID" dataDxfId="44"/>
    <tableColumn id="2" xr3:uid="{83A1F057-4E58-422D-A396-2806CFC9A6D4}" name="Tarix" dataDxfId="43"/>
    <tableColumn id="27" xr3:uid="{552182D1-4D3E-4D16-A309-CFCF43CAFFB0}" name="Tarix 3" dataDxfId="41">
      <calculatedColumnFormula>DATEVALUE(Matanat_A[[#This Row],[Tarix]])</calculatedColumnFormula>
    </tableColumn>
    <tableColumn id="3" xr3:uid="{AAB5E47C-21FE-4E66-ACBB-5124445B0BD7}" name="Marşrut" dataDxfId="42"/>
    <tableColumn id="4" xr3:uid="{EC2C2321-923D-45D1-B009-B88027A33FAA}" name="Reys_Sayı" dataDxfId="68"/>
    <tableColumn id="5" xr3:uid="{52992E9A-ACC3-484F-A207-2C54A5363B46}" name="Yükləmə_Vaxtı (dəq)" dataDxfId="67"/>
    <tableColumn id="6" xr3:uid="{68FF4498-295D-4919-B2AA-B9CF30AC99FA}" name="Boşaltma_Vaxtı (dəq)" dataDxfId="66"/>
    <tableColumn id="28" xr3:uid="{18254ABC-D25D-4406-9AC0-B4B278E1E718}" name=" Reysin ümumi müddəti" dataDxfId="40">
      <calculatedColumnFormula>Matanat_A[[#This Row],[Yükləmə_Vaxtı (dəq)]]-Matanat_A[[#This Row],[Boşaltma_Vaxtı (dəq)]]</calculatedColumnFormula>
    </tableColumn>
    <tableColumn id="7" xr3:uid="{68539884-F95B-4268-AF77-56DC1158FE2C}" name="Gecikmə (dəq)" dataDxfId="65"/>
    <tableColumn id="29" xr3:uid="{8A1A0125-B830-4BFA-BD10-697BB8B93196}" name="Çatdırılma statusu" dataDxfId="39">
      <calculatedColumnFormula>IF(Matanat_A[[#This Row],[Gecikmə (dəq)]]&gt;20, "Gecikdi", "Vaxtında")</calculatedColumnFormula>
    </tableColumn>
    <tableColumn id="8" xr3:uid="{10F5DB3B-4D19-4690-9A6E-D1033B2CEEC7}" name="SLA_Pozuntu" dataDxfId="64"/>
    <tableColumn id="9" xr3:uid="{0A55D4E1-1E20-4EF3-A66D-EC539A620D5E}" name="Yanacaq_Litr" dataDxfId="63"/>
    <tableColumn id="10" xr3:uid="{75EA99C7-C93D-4801-9CF7-85D851AF796B}" name="Servis_Xərci (AZN)" dataDxfId="62"/>
    <tableColumn id="31" xr3:uid="{29644027-47C0-46C1-A933-4D34CBC8030A}" name="Yanacaq/km (səmərəlilik göstəricisi)" dataDxfId="38">
      <calculatedColumnFormula>Matanat_A[[#This Row],[Yanacaq_Litr]]/Matanat_A[[#This Row],[İstismar_Məsafə (km)]]</calculatedColumnFormula>
    </tableColumn>
    <tableColumn id="11" xr3:uid="{35A4D5FF-19EB-4D23-A75E-49BF9CE94181}" name="Cərimə (AZN)" dataDxfId="61"/>
    <tableColumn id="12" xr3:uid="{3DE50402-7B91-4356-942D-D9D9FF662E6C}" name="Avtomobil_ID" dataDxfId="60"/>
    <tableColumn id="13" xr3:uid="{0AD3F58C-C61D-47BB-A3FE-C0C642A26FF5}" name="Texniki_Vəziyyət" dataDxfId="59"/>
    <tableColumn id="14" xr3:uid="{10F34808-CBC9-4AD5-AE5F-52DBD09F915F}" name="Avtomobil_Yaşı" dataDxfId="58"/>
    <tableColumn id="15" xr3:uid="{71D6B050-4EE8-4B64-96B7-26E4E206D1A0}" name="İstismar_Məsafə (km)" dataDxfId="57"/>
    <tableColumn id="16" xr3:uid="{07C08EAC-60AA-4467-95E3-64D338D4123F}" name="Sürücü_ID" dataDxfId="56"/>
    <tableColumn id="17" xr3:uid="{A4087D7F-A623-4C9E-8795-0B0EAF3BF4F5}" name="Sürət_Aşımı (sayı)" dataDxfId="55"/>
    <tableColumn id="18" xr3:uid="{B89D1550-CD1B-453C-A815-FDDE5719FF88}" name="Qəza_Sayı" dataDxfId="54"/>
    <tableColumn id="32" xr3:uid="{6B4DE0B3-1BAD-4B8B-8B8D-F1E77A803802}" name="Ümumi Risk Halları" dataDxfId="37">
      <calculatedColumnFormula>Matanat_A[[#This Row],[Sürət_Aşımı (sayı)]]+Matanat_A[[#This Row],[Qəza_Sayı]]</calculatedColumnFormula>
    </tableColumn>
    <tableColumn id="19" xr3:uid="{D616EC3B-31B7-47ED-A856-90451ADCD41B}" name="Qəza_Yer" dataDxfId="53"/>
    <tableColumn id="20" xr3:uid="{67109300-63FB-4BA0-9F01-5F012B5159F8}" name="Nəqliyyat" dataDxfId="52"/>
    <tableColumn id="21" xr3:uid="{12C2CB84-1D2D-468C-9EBF-08C8F0F04571}" name="Məhsul_Tonaj" dataDxfId="51"/>
    <tableColumn id="22" xr3:uid="{CB9FA6A9-F89F-4B14-9EFE-D9E4AA7A3EF0}" name="Müştəri_ID" dataDxfId="50"/>
    <tableColumn id="23" xr3:uid="{BCD7E67F-61FC-45EE-9918-B8AE27074C3B}" name="Daşınan_Yük_Ton" dataDxfId="49"/>
    <tableColumn id="24" xr3:uid="{08E54DEA-4ED4-456C-919E-2AC2F0273F13}" name="Gəlir (AZN)" dataDxfId="48"/>
    <tableColumn id="25" xr3:uid="{AA398806-3689-4826-B7A2-5ED61CB49340}" name="Yük_Zədələnməsi" dataDxfId="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98EC-2626-42A6-9FFC-949BBA28ADCE}">
  <dimension ref="C1:E15"/>
  <sheetViews>
    <sheetView workbookViewId="0">
      <selection activeCell="H4" sqref="H4"/>
    </sheetView>
  </sheetViews>
  <sheetFormatPr defaultRowHeight="15" x14ac:dyDescent="0.25"/>
  <cols>
    <col min="3" max="3" width="13.140625" bestFit="1" customWidth="1"/>
    <col min="4" max="4" width="25.5703125" bestFit="1" customWidth="1"/>
    <col min="5" max="5" width="20.42578125" bestFit="1" customWidth="1"/>
    <col min="13" max="13" width="28" customWidth="1"/>
  </cols>
  <sheetData>
    <row r="1" spans="3:5" ht="15.75" thickBot="1" x14ac:dyDescent="0.3">
      <c r="C1" s="19" t="s">
        <v>187</v>
      </c>
    </row>
    <row r="2" spans="3:5" ht="15.75" thickBot="1" x14ac:dyDescent="0.3">
      <c r="C2" s="18" t="s">
        <v>188</v>
      </c>
    </row>
    <row r="4" spans="3:5" ht="15.75" thickBot="1" x14ac:dyDescent="0.3">
      <c r="C4" s="11" t="s">
        <v>189</v>
      </c>
      <c r="D4" s="11"/>
      <c r="E4" s="11"/>
    </row>
    <row r="5" spans="3:5" ht="15.75" thickBot="1" x14ac:dyDescent="0.3">
      <c r="C5" s="15">
        <f>COUNTIF(Matanat_A[Çatdırılma statusu], C2) / COUNTA(Matanat_A[Çatdırılma statusu])</f>
        <v>0.38</v>
      </c>
      <c r="D5" s="16"/>
      <c r="E5" s="17"/>
    </row>
    <row r="7" spans="3:5" x14ac:dyDescent="0.25">
      <c r="C7" s="11" t="s">
        <v>189</v>
      </c>
      <c r="D7" s="11"/>
      <c r="E7" s="11"/>
    </row>
    <row r="8" spans="3:5" x14ac:dyDescent="0.25">
      <c r="C8" s="5" t="s">
        <v>176</v>
      </c>
      <c r="D8" t="s">
        <v>190</v>
      </c>
      <c r="E8" t="s">
        <v>192</v>
      </c>
    </row>
    <row r="9" spans="3:5" x14ac:dyDescent="0.25">
      <c r="C9" s="6" t="s">
        <v>187</v>
      </c>
      <c r="D9" s="4">
        <v>62</v>
      </c>
      <c r="E9" s="20">
        <v>0.62</v>
      </c>
    </row>
    <row r="10" spans="3:5" x14ac:dyDescent="0.25">
      <c r="C10" s="6" t="s">
        <v>188</v>
      </c>
      <c r="D10" s="4">
        <v>38</v>
      </c>
      <c r="E10" s="20">
        <v>0.38</v>
      </c>
    </row>
    <row r="11" spans="3:5" x14ac:dyDescent="0.25">
      <c r="C11" s="6" t="s">
        <v>177</v>
      </c>
      <c r="D11" s="4">
        <v>100</v>
      </c>
      <c r="E11" s="20">
        <v>1</v>
      </c>
    </row>
    <row r="14" spans="3:5" ht="15.75" thickBot="1" x14ac:dyDescent="0.3">
      <c r="C14" s="11" t="s">
        <v>193</v>
      </c>
      <c r="D14" s="11"/>
      <c r="E14" s="11"/>
    </row>
    <row r="15" spans="3:5" ht="15.75" thickBot="1" x14ac:dyDescent="0.3">
      <c r="C15" s="21">
        <f>AVERAGE(Matanat_A[Gecikmə (dəq)])</f>
        <v>29.78</v>
      </c>
      <c r="D15" s="22"/>
      <c r="E15" s="23"/>
    </row>
  </sheetData>
  <mergeCells count="5">
    <mergeCell ref="C4:E4"/>
    <mergeCell ref="C5:E5"/>
    <mergeCell ref="C7:E7"/>
    <mergeCell ref="C14:E14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DA6D-9960-4501-B01A-F5B99F41272E}">
  <dimension ref="C2:N31"/>
  <sheetViews>
    <sheetView topLeftCell="H1" workbookViewId="0">
      <selection activeCell="J22" sqref="J22"/>
    </sheetView>
  </sheetViews>
  <sheetFormatPr defaultRowHeight="15" x14ac:dyDescent="0.25"/>
  <cols>
    <col min="2" max="2" width="13.140625" bestFit="1" customWidth="1"/>
    <col min="3" max="3" width="17" bestFit="1" customWidth="1"/>
    <col min="4" max="4" width="16.85546875" bestFit="1" customWidth="1"/>
    <col min="9" max="9" width="15.5703125" bestFit="1" customWidth="1"/>
    <col min="10" max="10" width="19.5703125" bestFit="1" customWidth="1"/>
    <col min="11" max="11" width="16.140625" bestFit="1" customWidth="1"/>
    <col min="12" max="12" width="32.7109375" bestFit="1" customWidth="1"/>
    <col min="13" max="13" width="25.5703125" bestFit="1" customWidth="1"/>
    <col min="14" max="14" width="26.5703125" bestFit="1" customWidth="1"/>
  </cols>
  <sheetData>
    <row r="2" spans="3:14" ht="15.75" thickBot="1" x14ac:dyDescent="0.3"/>
    <row r="3" spans="3:14" ht="15.75" thickBot="1" x14ac:dyDescent="0.3">
      <c r="C3" s="12" t="s">
        <v>183</v>
      </c>
      <c r="D3" s="13"/>
      <c r="E3" s="13"/>
      <c r="F3" s="14"/>
      <c r="I3" s="27" t="s">
        <v>194</v>
      </c>
      <c r="J3" s="28"/>
      <c r="K3" s="28"/>
      <c r="L3" s="28"/>
      <c r="M3" s="28"/>
      <c r="N3" s="28"/>
    </row>
    <row r="4" spans="3:14" x14ac:dyDescent="0.25">
      <c r="C4" s="5" t="s">
        <v>1</v>
      </c>
      <c r="D4" t="s">
        <v>184</v>
      </c>
    </row>
    <row r="5" spans="3:14" x14ac:dyDescent="0.25">
      <c r="C5" s="8" t="s">
        <v>179</v>
      </c>
      <c r="D5" s="4">
        <v>93</v>
      </c>
      <c r="I5" s="5" t="s">
        <v>2</v>
      </c>
      <c r="J5" s="5" t="s">
        <v>186</v>
      </c>
      <c r="K5" t="s">
        <v>195</v>
      </c>
      <c r="L5" t="s">
        <v>196</v>
      </c>
      <c r="M5" t="s">
        <v>190</v>
      </c>
      <c r="N5" t="s">
        <v>191</v>
      </c>
    </row>
    <row r="6" spans="3:14" x14ac:dyDescent="0.25">
      <c r="C6" s="9" t="s">
        <v>126</v>
      </c>
      <c r="D6" s="4">
        <v>8</v>
      </c>
      <c r="I6" t="s">
        <v>126</v>
      </c>
      <c r="J6" t="s">
        <v>187</v>
      </c>
      <c r="K6" s="4">
        <v>14</v>
      </c>
      <c r="L6" s="4">
        <v>11.571428571428571</v>
      </c>
      <c r="M6" s="4">
        <v>14</v>
      </c>
      <c r="N6" s="20">
        <v>0.22580645161290322</v>
      </c>
    </row>
    <row r="7" spans="3:14" x14ac:dyDescent="0.25">
      <c r="C7" s="9" t="s">
        <v>124</v>
      </c>
      <c r="D7" s="4">
        <v>14</v>
      </c>
      <c r="I7" t="s">
        <v>124</v>
      </c>
      <c r="J7" t="s">
        <v>187</v>
      </c>
      <c r="K7" s="4">
        <v>10</v>
      </c>
      <c r="L7" s="4">
        <v>11.3</v>
      </c>
      <c r="M7" s="4">
        <v>10</v>
      </c>
      <c r="N7" s="20">
        <v>0.16129032258064516</v>
      </c>
    </row>
    <row r="8" spans="3:14" x14ac:dyDescent="0.25">
      <c r="C8" s="9" t="s">
        <v>129</v>
      </c>
      <c r="D8" s="4">
        <v>7</v>
      </c>
      <c r="I8" t="s">
        <v>129</v>
      </c>
      <c r="J8" t="s">
        <v>187</v>
      </c>
      <c r="K8" s="4">
        <v>7</v>
      </c>
      <c r="L8" s="4">
        <v>10.571428571428571</v>
      </c>
      <c r="M8" s="4">
        <v>7</v>
      </c>
      <c r="N8" s="20">
        <v>0.11290322580645161</v>
      </c>
    </row>
    <row r="9" spans="3:14" x14ac:dyDescent="0.25">
      <c r="C9" s="9" t="s">
        <v>128</v>
      </c>
      <c r="D9" s="4">
        <v>18</v>
      </c>
      <c r="I9" t="s">
        <v>128</v>
      </c>
      <c r="J9" t="s">
        <v>187</v>
      </c>
      <c r="K9" s="4">
        <v>9</v>
      </c>
      <c r="L9" s="4">
        <v>29.777777777777779</v>
      </c>
      <c r="M9" s="4">
        <v>9</v>
      </c>
      <c r="N9" s="20">
        <v>0.14516129032258066</v>
      </c>
    </row>
    <row r="10" spans="3:14" x14ac:dyDescent="0.25">
      <c r="C10" s="9" t="s">
        <v>125</v>
      </c>
      <c r="D10" s="4">
        <v>21</v>
      </c>
      <c r="I10" t="s">
        <v>125</v>
      </c>
      <c r="J10" t="s">
        <v>187</v>
      </c>
      <c r="K10" s="4">
        <v>11</v>
      </c>
      <c r="L10" s="4">
        <v>34.81818181818182</v>
      </c>
      <c r="M10" s="4">
        <v>11</v>
      </c>
      <c r="N10" s="20">
        <v>0.17741935483870969</v>
      </c>
    </row>
    <row r="11" spans="3:14" x14ac:dyDescent="0.25">
      <c r="C11" s="9" t="s">
        <v>127</v>
      </c>
      <c r="D11" s="4">
        <v>25</v>
      </c>
      <c r="I11" t="s">
        <v>127</v>
      </c>
      <c r="J11" t="s">
        <v>187</v>
      </c>
      <c r="K11" s="4">
        <v>11</v>
      </c>
      <c r="L11" s="4">
        <v>28.545454545454547</v>
      </c>
      <c r="M11" s="4">
        <v>11</v>
      </c>
      <c r="N11" s="20">
        <v>0.17741935483870969</v>
      </c>
    </row>
    <row r="12" spans="3:14" x14ac:dyDescent="0.25">
      <c r="C12" s="8" t="s">
        <v>180</v>
      </c>
      <c r="D12" s="4">
        <v>82</v>
      </c>
      <c r="I12" t="s">
        <v>177</v>
      </c>
      <c r="K12" s="4">
        <v>62</v>
      </c>
      <c r="L12" s="4">
        <v>21.193548387096776</v>
      </c>
      <c r="M12" s="4">
        <v>62</v>
      </c>
      <c r="N12" s="20">
        <v>1</v>
      </c>
    </row>
    <row r="13" spans="3:14" x14ac:dyDescent="0.25">
      <c r="C13" s="9" t="s">
        <v>126</v>
      </c>
      <c r="D13" s="4">
        <v>29</v>
      </c>
    </row>
    <row r="14" spans="3:14" x14ac:dyDescent="0.25">
      <c r="C14" s="9" t="s">
        <v>124</v>
      </c>
      <c r="D14" s="4">
        <v>4</v>
      </c>
    </row>
    <row r="15" spans="3:14" x14ac:dyDescent="0.25">
      <c r="C15" s="9" t="s">
        <v>128</v>
      </c>
      <c r="D15" s="4">
        <v>6</v>
      </c>
    </row>
    <row r="16" spans="3:14" x14ac:dyDescent="0.25">
      <c r="C16" s="9" t="s">
        <v>125</v>
      </c>
      <c r="D16" s="4">
        <v>28</v>
      </c>
    </row>
    <row r="17" spans="3:4" x14ac:dyDescent="0.25">
      <c r="C17" s="9" t="s">
        <v>127</v>
      </c>
      <c r="D17" s="4">
        <v>15</v>
      </c>
    </row>
    <row r="18" spans="3:4" x14ac:dyDescent="0.25">
      <c r="C18" s="8" t="s">
        <v>181</v>
      </c>
      <c r="D18" s="4">
        <v>74</v>
      </c>
    </row>
    <row r="19" spans="3:4" x14ac:dyDescent="0.25">
      <c r="C19" s="9" t="s">
        <v>126</v>
      </c>
      <c r="D19" s="4">
        <v>9</v>
      </c>
    </row>
    <row r="20" spans="3:4" x14ac:dyDescent="0.25">
      <c r="C20" s="9" t="s">
        <v>124</v>
      </c>
      <c r="D20" s="4">
        <v>15</v>
      </c>
    </row>
    <row r="21" spans="3:4" x14ac:dyDescent="0.25">
      <c r="C21" s="9" t="s">
        <v>129</v>
      </c>
      <c r="D21" s="4">
        <v>22</v>
      </c>
    </row>
    <row r="22" spans="3:4" x14ac:dyDescent="0.25">
      <c r="C22" s="9" t="s">
        <v>128</v>
      </c>
      <c r="D22" s="4">
        <v>4</v>
      </c>
    </row>
    <row r="23" spans="3:4" x14ac:dyDescent="0.25">
      <c r="C23" s="9" t="s">
        <v>125</v>
      </c>
      <c r="D23" s="4">
        <v>10</v>
      </c>
    </row>
    <row r="24" spans="3:4" x14ac:dyDescent="0.25">
      <c r="C24" s="9" t="s">
        <v>127</v>
      </c>
      <c r="D24" s="4">
        <v>14</v>
      </c>
    </row>
    <row r="25" spans="3:4" x14ac:dyDescent="0.25">
      <c r="C25" s="8" t="s">
        <v>182</v>
      </c>
      <c r="D25" s="4">
        <v>25</v>
      </c>
    </row>
    <row r="26" spans="3:4" x14ac:dyDescent="0.25">
      <c r="C26" s="9" t="s">
        <v>126</v>
      </c>
      <c r="D26" s="4">
        <v>3</v>
      </c>
    </row>
    <row r="27" spans="3:4" x14ac:dyDescent="0.25">
      <c r="C27" s="9" t="s">
        <v>124</v>
      </c>
      <c r="D27" s="4">
        <v>13</v>
      </c>
    </row>
    <row r="28" spans="3:4" x14ac:dyDescent="0.25">
      <c r="C28" s="9" t="s">
        <v>129</v>
      </c>
      <c r="D28" s="4">
        <v>4</v>
      </c>
    </row>
    <row r="29" spans="3:4" x14ac:dyDescent="0.25">
      <c r="C29" s="9" t="s">
        <v>128</v>
      </c>
      <c r="D29" s="4">
        <v>1</v>
      </c>
    </row>
    <row r="30" spans="3:4" x14ac:dyDescent="0.25">
      <c r="C30" s="9" t="s">
        <v>125</v>
      </c>
      <c r="D30" s="4">
        <v>4</v>
      </c>
    </row>
    <row r="31" spans="3:4" x14ac:dyDescent="0.25">
      <c r="C31" s="8" t="s">
        <v>177</v>
      </c>
      <c r="D31" s="4">
        <v>274</v>
      </c>
    </row>
  </sheetData>
  <mergeCells count="2">
    <mergeCell ref="C3:F3"/>
    <mergeCell ref="I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E40D-4D0F-4AF6-BB6E-88BFF067126D}">
  <dimension ref="C2:L37"/>
  <sheetViews>
    <sheetView topLeftCell="A13" workbookViewId="0">
      <selection activeCell="F17" sqref="F16:F19"/>
    </sheetView>
  </sheetViews>
  <sheetFormatPr defaultRowHeight="15" x14ac:dyDescent="0.25"/>
  <cols>
    <col min="3" max="3" width="15.42578125" bestFit="1" customWidth="1"/>
    <col min="4" max="4" width="24.28515625" bestFit="1" customWidth="1"/>
    <col min="5" max="5" width="27.42578125" bestFit="1" customWidth="1"/>
    <col min="6" max="6" width="15.42578125" bestFit="1" customWidth="1"/>
    <col min="7" max="7" width="24.28515625" bestFit="1" customWidth="1"/>
    <col min="8" max="8" width="15.85546875" bestFit="1" customWidth="1"/>
    <col min="9" max="10" width="15.42578125" bestFit="1" customWidth="1"/>
    <col min="11" max="11" width="27.85546875" bestFit="1" customWidth="1"/>
    <col min="12" max="12" width="25.85546875" bestFit="1" customWidth="1"/>
  </cols>
  <sheetData>
    <row r="2" spans="3:11" ht="15.75" thickBot="1" x14ac:dyDescent="0.3"/>
    <row r="3" spans="3:11" ht="19.5" customHeight="1" thickBot="1" x14ac:dyDescent="0.3">
      <c r="C3" s="24" t="s">
        <v>201</v>
      </c>
      <c r="D3" s="25"/>
      <c r="E3" s="25"/>
      <c r="F3" s="26"/>
    </row>
    <row r="4" spans="3:11" x14ac:dyDescent="0.25">
      <c r="C4" s="5" t="s">
        <v>176</v>
      </c>
      <c r="D4" t="s">
        <v>197</v>
      </c>
      <c r="E4" t="s">
        <v>198</v>
      </c>
      <c r="F4" t="s">
        <v>200</v>
      </c>
    </row>
    <row r="5" spans="3:11" x14ac:dyDescent="0.25">
      <c r="C5" s="6" t="s">
        <v>126</v>
      </c>
      <c r="D5" s="4">
        <v>506.50000000000006</v>
      </c>
      <c r="E5" s="4">
        <v>9846</v>
      </c>
      <c r="F5" s="4">
        <v>8.2239515675380723E-2</v>
      </c>
    </row>
    <row r="6" spans="3:11" x14ac:dyDescent="0.25">
      <c r="C6" s="6" t="s">
        <v>124</v>
      </c>
      <c r="D6" s="4">
        <v>437.62</v>
      </c>
      <c r="E6" s="4">
        <v>9535</v>
      </c>
      <c r="F6" s="4">
        <v>6.5357538831878823E-2</v>
      </c>
    </row>
    <row r="7" spans="3:11" x14ac:dyDescent="0.25">
      <c r="C7" s="6" t="s">
        <v>129</v>
      </c>
      <c r="D7" s="4">
        <v>371.35000000000008</v>
      </c>
      <c r="E7" s="4">
        <v>7633</v>
      </c>
      <c r="F7" s="4">
        <v>5.2635754344152214E-2</v>
      </c>
    </row>
    <row r="8" spans="3:11" x14ac:dyDescent="0.25">
      <c r="C8" s="6" t="s">
        <v>128</v>
      </c>
      <c r="D8" s="4">
        <v>315.01000000000005</v>
      </c>
      <c r="E8" s="4">
        <v>5103</v>
      </c>
      <c r="F8" s="4">
        <v>7.0839972570850521E-2</v>
      </c>
    </row>
    <row r="9" spans="3:11" x14ac:dyDescent="0.25">
      <c r="C9" s="6" t="s">
        <v>125</v>
      </c>
      <c r="D9" s="4">
        <v>529.54000000000008</v>
      </c>
      <c r="E9" s="4">
        <v>13476</v>
      </c>
      <c r="F9" s="4">
        <v>4.9218737324743023E-2</v>
      </c>
    </row>
    <row r="10" spans="3:11" x14ac:dyDescent="0.25">
      <c r="C10" s="6" t="s">
        <v>127</v>
      </c>
      <c r="D10" s="4">
        <v>520.16999999999996</v>
      </c>
      <c r="E10" s="4">
        <v>11200</v>
      </c>
      <c r="F10" s="4">
        <v>6.0872870305689969E-2</v>
      </c>
    </row>
    <row r="11" spans="3:11" x14ac:dyDescent="0.25">
      <c r="C11" s="6" t="s">
        <v>177</v>
      </c>
      <c r="D11" s="4">
        <v>2680.1899999999987</v>
      </c>
      <c r="E11" s="4">
        <v>56793</v>
      </c>
      <c r="F11" s="4">
        <v>6.3042578062697446E-2</v>
      </c>
    </row>
    <row r="13" spans="3:11" ht="15.75" thickBot="1" x14ac:dyDescent="0.3"/>
    <row r="14" spans="3:11" ht="15.75" thickBot="1" x14ac:dyDescent="0.3">
      <c r="C14" s="24" t="s">
        <v>209</v>
      </c>
      <c r="D14" s="25"/>
      <c r="E14" s="25"/>
      <c r="F14" s="25"/>
      <c r="G14" s="25"/>
      <c r="H14" s="25"/>
      <c r="I14" s="25"/>
      <c r="J14" s="25"/>
      <c r="K14" s="26"/>
    </row>
    <row r="15" spans="3:11" x14ac:dyDescent="0.25">
      <c r="C15" s="29" t="s">
        <v>176</v>
      </c>
      <c r="D15" s="1" t="s">
        <v>210</v>
      </c>
      <c r="F15" s="29" t="s">
        <v>176</v>
      </c>
      <c r="G15" s="1" t="s">
        <v>210</v>
      </c>
      <c r="I15" s="35" t="s">
        <v>208</v>
      </c>
      <c r="J15" s="35" t="s">
        <v>211</v>
      </c>
    </row>
    <row r="16" spans="3:11" x14ac:dyDescent="0.25">
      <c r="C16" s="1" t="s">
        <v>202</v>
      </c>
      <c r="D16" s="30">
        <v>1371.87</v>
      </c>
      <c r="F16" s="31" t="s">
        <v>179</v>
      </c>
      <c r="G16" s="30">
        <v>2924.38</v>
      </c>
      <c r="I16" s="32" t="s">
        <v>202</v>
      </c>
      <c r="J16" s="33">
        <f>AVERAGEIFS(Data!M:M, Data!Y:Y, '💸 2. Xərc Analizi'!I16)</f>
        <v>76.214999999999989</v>
      </c>
    </row>
    <row r="17" spans="3:12" x14ac:dyDescent="0.25">
      <c r="C17" s="1" t="s">
        <v>203</v>
      </c>
      <c r="D17" s="30">
        <v>2032.3600000000001</v>
      </c>
      <c r="F17" s="31" t="s">
        <v>180</v>
      </c>
      <c r="G17" s="30">
        <v>2599.5600000000004</v>
      </c>
      <c r="I17" s="32" t="s">
        <v>203</v>
      </c>
      <c r="J17" s="33">
        <f>AVERAGEIFS(Data!M:M, Data!Y:Y, '💸 2. Xərc Analizi'!I17)</f>
        <v>135.49066666666667</v>
      </c>
    </row>
    <row r="18" spans="3:12" x14ac:dyDescent="0.25">
      <c r="C18" s="1" t="s">
        <v>204</v>
      </c>
      <c r="D18" s="30">
        <v>1370.38</v>
      </c>
      <c r="F18" s="31" t="s">
        <v>181</v>
      </c>
      <c r="G18" s="30">
        <v>3525.05</v>
      </c>
      <c r="I18" s="32" t="s">
        <v>204</v>
      </c>
      <c r="J18" s="33">
        <f>AVERAGEIFS(Data!M:M, Data!Y:Y, '💸 2. Xərc Analizi'!I18)</f>
        <v>97.884285714285724</v>
      </c>
    </row>
    <row r="19" spans="3:12" x14ac:dyDescent="0.25">
      <c r="C19" s="1" t="s">
        <v>205</v>
      </c>
      <c r="D19" s="30">
        <v>2403.2000000000003</v>
      </c>
      <c r="F19" s="31" t="s">
        <v>182</v>
      </c>
      <c r="G19" s="30">
        <v>1082.51</v>
      </c>
      <c r="I19" s="32" t="s">
        <v>205</v>
      </c>
      <c r="J19" s="33">
        <f>AVERAGEIFS(Data!M:M, Data!Y:Y, '💸 2. Xərc Analizi'!I19)</f>
        <v>109.23636363636365</v>
      </c>
    </row>
    <row r="20" spans="3:12" x14ac:dyDescent="0.25">
      <c r="C20" s="1" t="s">
        <v>206</v>
      </c>
      <c r="D20" s="30">
        <v>1505.7999999999997</v>
      </c>
      <c r="F20" s="31" t="s">
        <v>177</v>
      </c>
      <c r="G20" s="30">
        <v>10131.500000000002</v>
      </c>
      <c r="I20" s="32" t="s">
        <v>206</v>
      </c>
      <c r="J20" s="33">
        <f>AVERAGEIFS(Data!M:M, Data!Y:Y, '💸 2. Xərc Analizi'!I20)</f>
        <v>88.576470588235281</v>
      </c>
    </row>
    <row r="21" spans="3:12" x14ac:dyDescent="0.25">
      <c r="C21" s="1" t="s">
        <v>207</v>
      </c>
      <c r="D21" s="30">
        <v>1447.89</v>
      </c>
      <c r="I21" s="32" t="s">
        <v>207</v>
      </c>
      <c r="J21" s="33">
        <f>AVERAGEIFS(Data!M:M, Data!Y:Y, '💸 2. Xərc Analizi'!I21)</f>
        <v>103.4207142857143</v>
      </c>
    </row>
    <row r="22" spans="3:12" x14ac:dyDescent="0.25">
      <c r="C22" s="1" t="s">
        <v>177</v>
      </c>
      <c r="D22" s="30">
        <v>10131.5</v>
      </c>
    </row>
    <row r="24" spans="3:12" ht="15.75" thickBot="1" x14ac:dyDescent="0.3"/>
    <row r="25" spans="3:12" ht="15.75" thickBot="1" x14ac:dyDescent="0.3">
      <c r="C25" s="38" t="s">
        <v>215</v>
      </c>
      <c r="D25" s="42"/>
      <c r="E25" s="42"/>
      <c r="F25" s="39"/>
    </row>
    <row r="26" spans="3:12" ht="15.75" thickBot="1" x14ac:dyDescent="0.3">
      <c r="C26" s="40">
        <f>SUM(Data!M:M,Data!O:O)/SUM(Matanat_A[Reys_Sayı])</f>
        <v>47.83802919708031</v>
      </c>
      <c r="D26" s="41"/>
      <c r="J26" s="34" t="s">
        <v>176</v>
      </c>
      <c r="K26" s="2" t="s">
        <v>212</v>
      </c>
      <c r="L26" s="2" t="s">
        <v>213</v>
      </c>
    </row>
    <row r="27" spans="3:12" x14ac:dyDescent="0.25">
      <c r="J27" s="2" t="s">
        <v>202</v>
      </c>
      <c r="K27" s="10">
        <v>76.214999999999989</v>
      </c>
      <c r="L27" s="10">
        <v>18</v>
      </c>
    </row>
    <row r="28" spans="3:12" ht="15.75" thickBot="1" x14ac:dyDescent="0.3">
      <c r="J28" s="2" t="s">
        <v>203</v>
      </c>
      <c r="K28" s="10">
        <v>135.49066666666667</v>
      </c>
      <c r="L28" s="10">
        <v>15</v>
      </c>
    </row>
    <row r="29" spans="3:12" ht="15.75" thickBot="1" x14ac:dyDescent="0.3">
      <c r="C29" s="38" t="s">
        <v>214</v>
      </c>
      <c r="D29" s="42"/>
      <c r="E29" s="42"/>
      <c r="F29" s="42"/>
      <c r="G29" s="42"/>
      <c r="H29" s="39"/>
      <c r="J29" s="2" t="s">
        <v>204</v>
      </c>
      <c r="K29" s="10">
        <v>97.884285714285724</v>
      </c>
      <c r="L29" s="10">
        <v>14</v>
      </c>
    </row>
    <row r="30" spans="3:12" x14ac:dyDescent="0.25">
      <c r="C30" s="29" t="s">
        <v>176</v>
      </c>
      <c r="D30" s="1" t="s">
        <v>218</v>
      </c>
      <c r="E30" s="1" t="s">
        <v>219</v>
      </c>
      <c r="F30" s="1" t="s">
        <v>217</v>
      </c>
      <c r="G30" t="s">
        <v>220</v>
      </c>
      <c r="H30" t="s">
        <v>216</v>
      </c>
      <c r="J30" s="2" t="s">
        <v>205</v>
      </c>
      <c r="K30" s="10">
        <v>109.23636363636365</v>
      </c>
      <c r="L30" s="10">
        <v>22</v>
      </c>
    </row>
    <row r="31" spans="3:12" x14ac:dyDescent="0.25">
      <c r="C31" s="1" t="s">
        <v>126</v>
      </c>
      <c r="D31" s="30">
        <v>504.2399999999999</v>
      </c>
      <c r="E31" s="30">
        <v>1868.64</v>
      </c>
      <c r="F31" s="30">
        <v>2372.88</v>
      </c>
      <c r="G31" s="30">
        <v>49</v>
      </c>
      <c r="H31" s="30">
        <v>48.426122448979591</v>
      </c>
      <c r="J31" s="2" t="s">
        <v>206</v>
      </c>
      <c r="K31" s="10">
        <v>88.576470588235281</v>
      </c>
      <c r="L31" s="10">
        <v>17</v>
      </c>
    </row>
    <row r="32" spans="3:12" x14ac:dyDescent="0.25">
      <c r="C32" s="1" t="s">
        <v>124</v>
      </c>
      <c r="D32" s="30">
        <v>550.62</v>
      </c>
      <c r="E32" s="30">
        <v>2040.6</v>
      </c>
      <c r="F32" s="30">
        <v>2591.2199999999998</v>
      </c>
      <c r="G32" s="30">
        <v>46</v>
      </c>
      <c r="H32" s="30">
        <v>56.330869565217384</v>
      </c>
      <c r="J32" s="2" t="s">
        <v>207</v>
      </c>
      <c r="K32" s="10">
        <v>103.4207142857143</v>
      </c>
      <c r="L32" s="10">
        <v>14</v>
      </c>
    </row>
    <row r="33" spans="3:12" x14ac:dyDescent="0.25">
      <c r="C33" s="1" t="s">
        <v>129</v>
      </c>
      <c r="D33" s="30">
        <v>378.94</v>
      </c>
      <c r="E33" s="30">
        <v>1253.6500000000003</v>
      </c>
      <c r="F33" s="30">
        <v>1632.5900000000004</v>
      </c>
      <c r="G33" s="30">
        <v>33</v>
      </c>
      <c r="H33" s="30">
        <v>49.472424242424253</v>
      </c>
      <c r="J33" s="2" t="s">
        <v>177</v>
      </c>
      <c r="K33" s="10">
        <v>101.315</v>
      </c>
      <c r="L33" s="10">
        <v>100</v>
      </c>
    </row>
    <row r="34" spans="3:12" x14ac:dyDescent="0.25">
      <c r="C34" s="1" t="s">
        <v>128</v>
      </c>
      <c r="D34" s="30">
        <v>317.14</v>
      </c>
      <c r="E34" s="30">
        <v>1159.3899999999999</v>
      </c>
      <c r="F34" s="30">
        <v>1476.5299999999997</v>
      </c>
      <c r="G34" s="30">
        <v>29</v>
      </c>
      <c r="H34" s="30">
        <v>50.91482758620689</v>
      </c>
    </row>
    <row r="35" spans="3:12" x14ac:dyDescent="0.25">
      <c r="C35" s="1" t="s">
        <v>125</v>
      </c>
      <c r="D35" s="30">
        <v>655.29999999999995</v>
      </c>
      <c r="E35" s="30">
        <v>2407.7199999999998</v>
      </c>
      <c r="F35" s="30">
        <v>3063.0199999999995</v>
      </c>
      <c r="G35" s="30">
        <v>63</v>
      </c>
      <c r="H35" s="30">
        <v>48.619365079365075</v>
      </c>
    </row>
    <row r="36" spans="3:12" x14ac:dyDescent="0.25">
      <c r="C36" s="1" t="s">
        <v>127</v>
      </c>
      <c r="D36" s="30">
        <v>569.88</v>
      </c>
      <c r="E36" s="30">
        <v>1401.5</v>
      </c>
      <c r="F36" s="30">
        <v>1971.38</v>
      </c>
      <c r="G36" s="30">
        <v>54</v>
      </c>
      <c r="H36" s="30">
        <v>36.507037037037037</v>
      </c>
    </row>
    <row r="37" spans="3:12" x14ac:dyDescent="0.25">
      <c r="C37" s="6" t="s">
        <v>177</v>
      </c>
      <c r="D37" s="4">
        <v>2976.12</v>
      </c>
      <c r="E37" s="4">
        <v>10131.5</v>
      </c>
      <c r="F37" s="4">
        <v>13107.619999999999</v>
      </c>
      <c r="G37" s="4">
        <v>274</v>
      </c>
      <c r="H37" s="4">
        <v>47.838029197080289</v>
      </c>
    </row>
  </sheetData>
  <mergeCells count="5">
    <mergeCell ref="C26:D26"/>
    <mergeCell ref="C25:F25"/>
    <mergeCell ref="C29:H29"/>
    <mergeCell ref="C3:F3"/>
    <mergeCell ref="C14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7E0E-574D-4CE2-A938-1F9070C568D9}">
  <dimension ref="C1:I8"/>
  <sheetViews>
    <sheetView workbookViewId="0">
      <selection activeCell="E6" sqref="E6"/>
    </sheetView>
  </sheetViews>
  <sheetFormatPr defaultRowHeight="15" x14ac:dyDescent="0.25"/>
  <sheetData>
    <row r="1" spans="3:9" ht="13.5" customHeight="1" x14ac:dyDescent="0.25"/>
    <row r="2" spans="3:9" ht="13.5" customHeight="1" thickBot="1" x14ac:dyDescent="0.3"/>
    <row r="3" spans="3:9" ht="13.5" customHeight="1" thickBot="1" x14ac:dyDescent="0.3">
      <c r="C3" s="43" t="s">
        <v>221</v>
      </c>
      <c r="D3" s="44"/>
      <c r="E3" s="44"/>
      <c r="F3" s="44"/>
      <c r="G3" s="44"/>
      <c r="H3" s="44"/>
      <c r="I3" s="45"/>
    </row>
    <row r="4" spans="3:9" ht="13.5" customHeight="1" x14ac:dyDescent="0.25"/>
    <row r="5" spans="3:9" ht="13.5" customHeight="1" x14ac:dyDescent="0.25"/>
    <row r="6" spans="3:9" ht="13.5" customHeight="1" x14ac:dyDescent="0.25"/>
    <row r="7" spans="3:9" ht="13.5" customHeight="1" x14ac:dyDescent="0.25"/>
    <row r="8" spans="3:9" ht="13.5" customHeight="1" x14ac:dyDescent="0.25"/>
  </sheetData>
  <mergeCells count="1">
    <mergeCell ref="C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zoomScale="85" zoomScaleNormal="85" workbookViewId="0">
      <selection activeCell="C4" sqref="C4"/>
    </sheetView>
  </sheetViews>
  <sheetFormatPr defaultRowHeight="15" x14ac:dyDescent="0.25"/>
  <cols>
    <col min="1" max="1" width="13.42578125" style="2" bestFit="1" customWidth="1"/>
    <col min="2" max="2" width="10.7109375" style="2" bestFit="1" customWidth="1"/>
    <col min="3" max="3" width="12.28515625" style="2" bestFit="1" customWidth="1"/>
    <col min="4" max="4" width="13.85546875" style="2" bestFit="1" customWidth="1"/>
    <col min="5" max="5" width="15.140625" style="2" bestFit="1" customWidth="1"/>
    <col min="6" max="6" width="24.5703125" style="2" bestFit="1" customWidth="1"/>
    <col min="7" max="7" width="25" style="2" bestFit="1" customWidth="1"/>
    <col min="8" max="8" width="27" style="2" bestFit="1" customWidth="1"/>
    <col min="9" max="9" width="18.85546875" style="2" bestFit="1" customWidth="1"/>
    <col min="10" max="10" width="21.42578125" style="2" bestFit="1" customWidth="1"/>
    <col min="11" max="11" width="17" style="2" bestFit="1" customWidth="1"/>
    <col min="12" max="12" width="16.7109375" style="2" bestFit="1" customWidth="1"/>
    <col min="13" max="13" width="22.140625" style="2" bestFit="1" customWidth="1"/>
    <col min="14" max="14" width="38.5703125" style="2" bestFit="1" customWidth="1"/>
    <col min="15" max="15" width="17.7109375" style="2" bestFit="1" customWidth="1"/>
    <col min="16" max="16" width="17.85546875" style="2" bestFit="1" customWidth="1"/>
    <col min="17" max="17" width="20.85546875" style="2" bestFit="1" customWidth="1"/>
    <col min="18" max="18" width="19.5703125" style="2" bestFit="1" customWidth="1"/>
    <col min="19" max="19" width="25.140625" style="2" bestFit="1" customWidth="1"/>
    <col min="20" max="20" width="14.42578125" style="2" bestFit="1" customWidth="1"/>
    <col min="21" max="21" width="22" style="2" bestFit="1" customWidth="1"/>
    <col min="22" max="22" width="15.28515625" style="2" bestFit="1" customWidth="1"/>
    <col min="23" max="23" width="23.140625" style="2" bestFit="1" customWidth="1"/>
    <col min="24" max="24" width="14.42578125" style="2" bestFit="1" customWidth="1"/>
    <col min="25" max="25" width="21.85546875" style="2" customWidth="1"/>
    <col min="26" max="26" width="18.28515625" style="2" bestFit="1" customWidth="1"/>
    <col min="27" max="27" width="15.42578125" style="2" bestFit="1" customWidth="1"/>
    <col min="28" max="28" width="21.28515625" style="2" bestFit="1" customWidth="1"/>
    <col min="29" max="29" width="15.5703125" style="2" bestFit="1" customWidth="1"/>
    <col min="30" max="30" width="21.5703125" style="2" bestFit="1" customWidth="1"/>
    <col min="31" max="34" width="9.140625" style="2"/>
    <col min="35" max="35" width="21.85546875" style="2" customWidth="1"/>
    <col min="36" max="16384" width="9.140625" style="2"/>
  </cols>
  <sheetData>
    <row r="1" spans="1:35" x14ac:dyDescent="0.25">
      <c r="A1" s="3" t="s">
        <v>0</v>
      </c>
      <c r="B1" s="3" t="s">
        <v>1</v>
      </c>
      <c r="C1" s="3" t="s">
        <v>178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185</v>
      </c>
      <c r="I1" s="3" t="s">
        <v>6</v>
      </c>
      <c r="J1" s="3" t="s">
        <v>186</v>
      </c>
      <c r="K1" s="3" t="s">
        <v>7</v>
      </c>
      <c r="L1" s="3" t="s">
        <v>8</v>
      </c>
      <c r="M1" s="3" t="s">
        <v>9</v>
      </c>
      <c r="N1" s="3" t="s">
        <v>199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222</v>
      </c>
      <c r="X1" s="3" t="s">
        <v>18</v>
      </c>
      <c r="Y1" s="3" t="s">
        <v>208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I1" s="3" t="s">
        <v>208</v>
      </c>
    </row>
    <row r="2" spans="1:35" x14ac:dyDescent="0.25">
      <c r="A2" s="2">
        <v>1</v>
      </c>
      <c r="B2" s="7" t="s">
        <v>24</v>
      </c>
      <c r="C2" s="7">
        <f>DATEVALUE(Matanat_A[[#This Row],[Tarix]])</f>
        <v>45658</v>
      </c>
      <c r="D2" s="2" t="s">
        <v>124</v>
      </c>
      <c r="E2" s="2">
        <v>3</v>
      </c>
      <c r="F2" s="2">
        <v>36</v>
      </c>
      <c r="G2" s="2">
        <v>51</v>
      </c>
      <c r="H2" s="2">
        <f>Matanat_A[[#This Row],[Yükləmə_Vaxtı (dəq)]]-Matanat_A[[#This Row],[Boşaltma_Vaxtı (dəq)]]</f>
        <v>-15</v>
      </c>
      <c r="I2" s="2">
        <v>31</v>
      </c>
      <c r="J2" s="2" t="str">
        <f>IF(Matanat_A[[#This Row],[Gecikmə (dəq)]]&gt;20, "Gecikdi", "Vaxtında")</f>
        <v>Gecikdi</v>
      </c>
      <c r="K2" s="2" t="s">
        <v>130</v>
      </c>
      <c r="L2" s="2">
        <v>22.98</v>
      </c>
      <c r="M2" s="2">
        <v>15.36</v>
      </c>
      <c r="N2" s="2">
        <f>Matanat_A[[#This Row],[Yanacaq_Litr]]/Matanat_A[[#This Row],[İstismar_Məsafə (km)]]</f>
        <v>0.18682926829268293</v>
      </c>
      <c r="O2" s="2">
        <v>35.01</v>
      </c>
      <c r="P2" s="2" t="s">
        <v>132</v>
      </c>
      <c r="Q2" s="2" t="s">
        <v>147</v>
      </c>
      <c r="R2" s="2">
        <v>9</v>
      </c>
      <c r="S2" s="2">
        <v>123</v>
      </c>
      <c r="T2" s="2" t="s">
        <v>150</v>
      </c>
      <c r="U2" s="2">
        <v>3</v>
      </c>
      <c r="V2" s="2">
        <v>1</v>
      </c>
      <c r="W2" s="2">
        <f>Matanat_A[[#This Row],[Sürət_Aşımı (sayı)]]+Matanat_A[[#This Row],[Qəza_Sayı]]</f>
        <v>4</v>
      </c>
      <c r="X2" s="2" t="s">
        <v>169</v>
      </c>
      <c r="Y2" s="2" t="s">
        <v>202</v>
      </c>
      <c r="Z2" s="2">
        <v>3.65</v>
      </c>
      <c r="AA2" s="2">
        <v>1002</v>
      </c>
      <c r="AB2" s="2">
        <v>10.95</v>
      </c>
      <c r="AC2" s="2">
        <v>1579.87</v>
      </c>
      <c r="AD2" s="2" t="s">
        <v>131</v>
      </c>
      <c r="AI2" s="2" t="s">
        <v>202</v>
      </c>
    </row>
    <row r="3" spans="1:35" x14ac:dyDescent="0.25">
      <c r="A3" s="2">
        <v>2</v>
      </c>
      <c r="B3" s="7" t="s">
        <v>25</v>
      </c>
      <c r="C3" s="7">
        <f>DATEVALUE(Matanat_A[[#This Row],[Tarix]])</f>
        <v>45659</v>
      </c>
      <c r="D3" s="2" t="s">
        <v>125</v>
      </c>
      <c r="E3" s="2">
        <v>1</v>
      </c>
      <c r="F3" s="2">
        <v>60</v>
      </c>
      <c r="G3" s="2">
        <v>72</v>
      </c>
      <c r="H3" s="2">
        <f>Matanat_A[[#This Row],[Yükləmə_Vaxtı (dəq)]]-Matanat_A[[#This Row],[Boşaltma_Vaxtı (dəq)]]</f>
        <v>-12</v>
      </c>
      <c r="I3" s="2">
        <v>3</v>
      </c>
      <c r="J3" s="2" t="str">
        <f>IF(Matanat_A[[#This Row],[Gecikmə (dəq)]]&gt;20, "Gecikdi", "Vaxtında")</f>
        <v>Vaxtında</v>
      </c>
      <c r="K3" s="2" t="s">
        <v>131</v>
      </c>
      <c r="L3" s="2">
        <v>24.76</v>
      </c>
      <c r="M3" s="2">
        <v>186.41</v>
      </c>
      <c r="N3" s="2">
        <f>Matanat_A[[#This Row],[Yanacaq_Litr]]/Matanat_A[[#This Row],[İstismar_Məsafə (km)]]</f>
        <v>8.2809364548494982E-2</v>
      </c>
      <c r="O3" s="2">
        <v>19.07</v>
      </c>
      <c r="P3" s="2" t="s">
        <v>133</v>
      </c>
      <c r="Q3" s="2" t="s">
        <v>147</v>
      </c>
      <c r="R3" s="2">
        <v>7</v>
      </c>
      <c r="S3" s="2">
        <v>299</v>
      </c>
      <c r="T3" s="2" t="s">
        <v>151</v>
      </c>
      <c r="U3" s="2">
        <v>1</v>
      </c>
      <c r="V3" s="2">
        <v>1</v>
      </c>
      <c r="W3" s="2">
        <f>Matanat_A[[#This Row],[Sürət_Aşımı (sayı)]]+Matanat_A[[#This Row],[Qəza_Sayı]]</f>
        <v>2</v>
      </c>
      <c r="X3" s="2" t="s">
        <v>170</v>
      </c>
      <c r="Y3" s="2" t="s">
        <v>203</v>
      </c>
      <c r="Z3" s="2">
        <v>8.7200000000000006</v>
      </c>
      <c r="AA3" s="2">
        <v>1009</v>
      </c>
      <c r="AB3" s="2">
        <v>8.7200000000000006</v>
      </c>
      <c r="AC3" s="2">
        <v>1514.02</v>
      </c>
      <c r="AD3" s="2" t="s">
        <v>130</v>
      </c>
      <c r="AI3" s="2" t="s">
        <v>203</v>
      </c>
    </row>
    <row r="4" spans="1:35" x14ac:dyDescent="0.25">
      <c r="A4" s="2">
        <v>3</v>
      </c>
      <c r="B4" s="7" t="s">
        <v>26</v>
      </c>
      <c r="C4" s="7">
        <f>DATEVALUE(Matanat_A[[#This Row],[Tarix]])</f>
        <v>45660</v>
      </c>
      <c r="D4" s="2" t="s">
        <v>125</v>
      </c>
      <c r="E4" s="2">
        <v>3</v>
      </c>
      <c r="F4" s="2">
        <v>35</v>
      </c>
      <c r="G4" s="2">
        <v>93</v>
      </c>
      <c r="H4" s="2">
        <f>Matanat_A[[#This Row],[Yükləmə_Vaxtı (dəq)]]-Matanat_A[[#This Row],[Boşaltma_Vaxtı (dəq)]]</f>
        <v>-58</v>
      </c>
      <c r="I4" s="2">
        <v>5</v>
      </c>
      <c r="J4" s="2" t="str">
        <f>IF(Matanat_A[[#This Row],[Gecikmə (dəq)]]&gt;20, "Gecikdi", "Vaxtında")</f>
        <v>Vaxtında</v>
      </c>
      <c r="K4" s="2" t="s">
        <v>131</v>
      </c>
      <c r="L4" s="2">
        <v>23.49</v>
      </c>
      <c r="M4" s="2">
        <v>15.69</v>
      </c>
      <c r="N4" s="2">
        <f>Matanat_A[[#This Row],[Yanacaq_Litr]]/Matanat_A[[#This Row],[İstismar_Məsafə (km)]]</f>
        <v>4.7938775510204076E-2</v>
      </c>
      <c r="O4" s="2">
        <v>43.41</v>
      </c>
      <c r="P4" s="2" t="s">
        <v>134</v>
      </c>
      <c r="Q4" s="2" t="s">
        <v>147</v>
      </c>
      <c r="R4" s="2">
        <v>7</v>
      </c>
      <c r="S4" s="2">
        <v>490</v>
      </c>
      <c r="T4" s="2" t="s">
        <v>152</v>
      </c>
      <c r="U4" s="2">
        <v>3</v>
      </c>
      <c r="V4" s="2">
        <v>0</v>
      </c>
      <c r="W4" s="2">
        <f>Matanat_A[[#This Row],[Sürət_Aşımı (sayı)]]+Matanat_A[[#This Row],[Qəza_Sayı]]</f>
        <v>3</v>
      </c>
      <c r="Y4" s="2" t="s">
        <v>204</v>
      </c>
      <c r="Z4" s="2">
        <v>9.0399999999999991</v>
      </c>
      <c r="AA4" s="2">
        <v>1002</v>
      </c>
      <c r="AB4" s="2">
        <v>27.12</v>
      </c>
      <c r="AC4" s="2">
        <v>1442</v>
      </c>
      <c r="AD4" s="2" t="s">
        <v>130</v>
      </c>
      <c r="AI4" s="2" t="s">
        <v>204</v>
      </c>
    </row>
    <row r="5" spans="1:35" x14ac:dyDescent="0.25">
      <c r="A5" s="2">
        <v>4</v>
      </c>
      <c r="B5" s="7" t="s">
        <v>27</v>
      </c>
      <c r="C5" s="7">
        <f>DATEVALUE(Matanat_A[[#This Row],[Tarix]])</f>
        <v>45661</v>
      </c>
      <c r="D5" s="2" t="s">
        <v>126</v>
      </c>
      <c r="E5" s="2">
        <v>1</v>
      </c>
      <c r="F5" s="2">
        <v>39</v>
      </c>
      <c r="G5" s="2">
        <v>77</v>
      </c>
      <c r="H5" s="2">
        <f>Matanat_A[[#This Row],[Yükləmə_Vaxtı (dəq)]]-Matanat_A[[#This Row],[Boşaltma_Vaxtı (dəq)]]</f>
        <v>-38</v>
      </c>
      <c r="I5" s="2">
        <v>35</v>
      </c>
      <c r="J5" s="2" t="str">
        <f>IF(Matanat_A[[#This Row],[Gecikmə (dəq)]]&gt;20, "Gecikdi", "Vaxtında")</f>
        <v>Gecikdi</v>
      </c>
      <c r="K5" s="2" t="s">
        <v>130</v>
      </c>
      <c r="L5" s="2">
        <v>10.78</v>
      </c>
      <c r="M5" s="2">
        <v>94.49</v>
      </c>
      <c r="N5" s="2">
        <f>Matanat_A[[#This Row],[Yanacaq_Litr]]/Matanat_A[[#This Row],[İstismar_Məsafə (km)]]</f>
        <v>3.2765957446808512E-2</v>
      </c>
      <c r="O5" s="2">
        <v>33.58</v>
      </c>
      <c r="P5" s="2" t="s">
        <v>135</v>
      </c>
      <c r="Q5" s="2" t="s">
        <v>147</v>
      </c>
      <c r="R5" s="2">
        <v>8</v>
      </c>
      <c r="S5" s="2">
        <v>329</v>
      </c>
      <c r="T5" s="2" t="s">
        <v>153</v>
      </c>
      <c r="U5" s="2">
        <v>2</v>
      </c>
      <c r="V5" s="2">
        <v>1</v>
      </c>
      <c r="W5" s="2">
        <f>Matanat_A[[#This Row],[Sürət_Aşımı (sayı)]]+Matanat_A[[#This Row],[Qəza_Sayı]]</f>
        <v>3</v>
      </c>
      <c r="X5" s="2" t="s">
        <v>171</v>
      </c>
      <c r="Y5" s="2" t="s">
        <v>203</v>
      </c>
      <c r="Z5" s="2">
        <v>4.9800000000000004</v>
      </c>
      <c r="AA5" s="2">
        <v>1000</v>
      </c>
      <c r="AB5" s="2">
        <v>4.9800000000000004</v>
      </c>
      <c r="AC5" s="2">
        <v>482.25</v>
      </c>
      <c r="AD5" s="2" t="s">
        <v>130</v>
      </c>
      <c r="AI5" s="2" t="s">
        <v>205</v>
      </c>
    </row>
    <row r="6" spans="1:35" x14ac:dyDescent="0.25">
      <c r="A6" s="2">
        <v>5</v>
      </c>
      <c r="B6" s="7" t="s">
        <v>28</v>
      </c>
      <c r="C6" s="7">
        <f>DATEVALUE(Matanat_A[[#This Row],[Tarix]])</f>
        <v>45662</v>
      </c>
      <c r="D6" s="2" t="s">
        <v>126</v>
      </c>
      <c r="E6" s="2">
        <v>2</v>
      </c>
      <c r="F6" s="2">
        <v>38</v>
      </c>
      <c r="G6" s="2">
        <v>31</v>
      </c>
      <c r="H6" s="2">
        <f>Matanat_A[[#This Row],[Yükləmə_Vaxtı (dəq)]]-Matanat_A[[#This Row],[Boşaltma_Vaxtı (dəq)]]</f>
        <v>7</v>
      </c>
      <c r="I6" s="2">
        <v>55</v>
      </c>
      <c r="J6" s="2" t="str">
        <f>IF(Matanat_A[[#This Row],[Gecikmə (dəq)]]&gt;20, "Gecikdi", "Vaxtında")</f>
        <v>Gecikdi</v>
      </c>
      <c r="K6" s="2" t="s">
        <v>130</v>
      </c>
      <c r="L6" s="2">
        <v>35.950000000000003</v>
      </c>
      <c r="M6" s="2">
        <v>89.54</v>
      </c>
      <c r="N6" s="2">
        <f>Matanat_A[[#This Row],[Yanacaq_Litr]]/Matanat_A[[#This Row],[İstismar_Məsafə (km)]]</f>
        <v>7.7311827956989251E-2</v>
      </c>
      <c r="O6" s="2">
        <v>32.81</v>
      </c>
      <c r="P6" s="2" t="s">
        <v>136</v>
      </c>
      <c r="Q6" s="2" t="s">
        <v>147</v>
      </c>
      <c r="R6" s="2">
        <v>1</v>
      </c>
      <c r="S6" s="2">
        <v>465</v>
      </c>
      <c r="T6" s="2" t="s">
        <v>154</v>
      </c>
      <c r="U6" s="2">
        <v>5</v>
      </c>
      <c r="V6" s="2">
        <v>0</v>
      </c>
      <c r="W6" s="2">
        <f>Matanat_A[[#This Row],[Sürət_Aşımı (sayı)]]+Matanat_A[[#This Row],[Qəza_Sayı]]</f>
        <v>5</v>
      </c>
      <c r="Y6" s="2" t="s">
        <v>205</v>
      </c>
      <c r="Z6" s="2">
        <v>8.49</v>
      </c>
      <c r="AA6" s="2">
        <v>1012</v>
      </c>
      <c r="AB6" s="2">
        <v>16.98</v>
      </c>
      <c r="AC6" s="2">
        <v>2861.49</v>
      </c>
      <c r="AD6" s="2" t="s">
        <v>130</v>
      </c>
      <c r="AI6" s="2" t="s">
        <v>206</v>
      </c>
    </row>
    <row r="7" spans="1:35" x14ac:dyDescent="0.25">
      <c r="A7" s="2">
        <v>6</v>
      </c>
      <c r="B7" s="7" t="s">
        <v>29</v>
      </c>
      <c r="C7" s="7">
        <f>DATEVALUE(Matanat_A[[#This Row],[Tarix]])</f>
        <v>45663</v>
      </c>
      <c r="D7" s="2" t="s">
        <v>127</v>
      </c>
      <c r="E7" s="2">
        <v>5</v>
      </c>
      <c r="F7" s="2">
        <v>111</v>
      </c>
      <c r="G7" s="2">
        <v>22</v>
      </c>
      <c r="H7" s="2">
        <f>Matanat_A[[#This Row],[Yükləmə_Vaxtı (dəq)]]-Matanat_A[[#This Row],[Boşaltma_Vaxtı (dəq)]]</f>
        <v>89</v>
      </c>
      <c r="I7" s="2">
        <v>37</v>
      </c>
      <c r="J7" s="2" t="str">
        <f>IF(Matanat_A[[#This Row],[Gecikmə (dəq)]]&gt;20, "Gecikdi", "Vaxtında")</f>
        <v>Gecikdi</v>
      </c>
      <c r="K7" s="2" t="s">
        <v>130</v>
      </c>
      <c r="L7" s="2">
        <v>13.67</v>
      </c>
      <c r="M7" s="2">
        <v>117.42</v>
      </c>
      <c r="N7" s="2">
        <f>Matanat_A[[#This Row],[Yanacaq_Litr]]/Matanat_A[[#This Row],[İstismar_Məsafə (km)]]</f>
        <v>1.7939632545931759E-2</v>
      </c>
      <c r="O7" s="2">
        <v>25.73</v>
      </c>
      <c r="P7" s="2" t="s">
        <v>137</v>
      </c>
      <c r="Q7" s="2" t="s">
        <v>147</v>
      </c>
      <c r="R7" s="2">
        <v>4</v>
      </c>
      <c r="S7" s="2">
        <v>762</v>
      </c>
      <c r="T7" s="2" t="s">
        <v>155</v>
      </c>
      <c r="U7" s="2">
        <v>5</v>
      </c>
      <c r="V7" s="2">
        <v>0</v>
      </c>
      <c r="W7" s="2">
        <f>Matanat_A[[#This Row],[Sürət_Aşımı (sayı)]]+Matanat_A[[#This Row],[Qəza_Sayı]]</f>
        <v>5</v>
      </c>
      <c r="Y7" s="2" t="s">
        <v>202</v>
      </c>
      <c r="Z7" s="2">
        <v>2.98</v>
      </c>
      <c r="AA7" s="2">
        <v>1010</v>
      </c>
      <c r="AB7" s="2">
        <v>14.9</v>
      </c>
      <c r="AC7" s="2">
        <v>2475.0300000000002</v>
      </c>
      <c r="AD7" s="2" t="s">
        <v>131</v>
      </c>
      <c r="AI7" s="2" t="s">
        <v>207</v>
      </c>
    </row>
    <row r="8" spans="1:35" x14ac:dyDescent="0.25">
      <c r="A8" s="2">
        <v>7</v>
      </c>
      <c r="B8" s="7" t="s">
        <v>30</v>
      </c>
      <c r="C8" s="7">
        <f>DATEVALUE(Matanat_A[[#This Row],[Tarix]])</f>
        <v>45664</v>
      </c>
      <c r="D8" s="2" t="s">
        <v>124</v>
      </c>
      <c r="E8" s="2">
        <v>3</v>
      </c>
      <c r="F8" s="2">
        <v>72</v>
      </c>
      <c r="G8" s="2">
        <v>97</v>
      </c>
      <c r="H8" s="2">
        <f>Matanat_A[[#This Row],[Yükləmə_Vaxtı (dəq)]]-Matanat_A[[#This Row],[Boşaltma_Vaxtı (dəq)]]</f>
        <v>-25</v>
      </c>
      <c r="I8" s="2">
        <v>33</v>
      </c>
      <c r="J8" s="2" t="str">
        <f>IF(Matanat_A[[#This Row],[Gecikmə (dəq)]]&gt;20, "Gecikdi", "Vaxtında")</f>
        <v>Gecikdi</v>
      </c>
      <c r="K8" s="2" t="s">
        <v>130</v>
      </c>
      <c r="L8" s="2">
        <v>17.38</v>
      </c>
      <c r="M8" s="2">
        <v>164.54</v>
      </c>
      <c r="N8" s="2">
        <f>Matanat_A[[#This Row],[Yanacaq_Litr]]/Matanat_A[[#This Row],[İstismar_Məsafə (km)]]</f>
        <v>2.5298398835516739E-2</v>
      </c>
      <c r="O8" s="2">
        <v>48.68</v>
      </c>
      <c r="P8" s="2" t="s">
        <v>136</v>
      </c>
      <c r="Q8" s="2" t="s">
        <v>148</v>
      </c>
      <c r="R8" s="2">
        <v>2</v>
      </c>
      <c r="S8" s="2">
        <v>687</v>
      </c>
      <c r="T8" s="2" t="s">
        <v>156</v>
      </c>
      <c r="U8" s="2">
        <v>1</v>
      </c>
      <c r="V8" s="2">
        <v>0</v>
      </c>
      <c r="W8" s="2">
        <f>Matanat_A[[#This Row],[Sürət_Aşımı (sayı)]]+Matanat_A[[#This Row],[Qəza_Sayı]]</f>
        <v>1</v>
      </c>
      <c r="Y8" s="2" t="s">
        <v>203</v>
      </c>
      <c r="Z8" s="2">
        <v>7.08</v>
      </c>
      <c r="AA8" s="2">
        <v>1018</v>
      </c>
      <c r="AB8" s="2">
        <v>21.24</v>
      </c>
      <c r="AC8" s="2">
        <v>2286.5100000000002</v>
      </c>
      <c r="AD8" s="2" t="s">
        <v>131</v>
      </c>
      <c r="AI8"/>
    </row>
    <row r="9" spans="1:35" x14ac:dyDescent="0.25">
      <c r="A9" s="2">
        <v>8</v>
      </c>
      <c r="B9" s="7" t="s">
        <v>31</v>
      </c>
      <c r="C9" s="7">
        <f>DATEVALUE(Matanat_A[[#This Row],[Tarix]])</f>
        <v>45665</v>
      </c>
      <c r="D9" s="2" t="s">
        <v>128</v>
      </c>
      <c r="E9" s="2">
        <v>1</v>
      </c>
      <c r="F9" s="2">
        <v>94</v>
      </c>
      <c r="G9" s="2">
        <v>74</v>
      </c>
      <c r="H9" s="2">
        <f>Matanat_A[[#This Row],[Yükləmə_Vaxtı (dəq)]]-Matanat_A[[#This Row],[Boşaltma_Vaxtı (dəq)]]</f>
        <v>20</v>
      </c>
      <c r="I9" s="2">
        <v>40</v>
      </c>
      <c r="J9" s="2" t="str">
        <f>IF(Matanat_A[[#This Row],[Gecikmə (dəq)]]&gt;20, "Gecikdi", "Vaxtında")</f>
        <v>Gecikdi</v>
      </c>
      <c r="K9" s="2" t="s">
        <v>130</v>
      </c>
      <c r="L9" s="2">
        <v>15.33</v>
      </c>
      <c r="M9" s="2">
        <v>81.650000000000006</v>
      </c>
      <c r="N9" s="2">
        <f>Matanat_A[[#This Row],[Yanacaq_Litr]]/Matanat_A[[#This Row],[İstismar_Məsafə (km)]]</f>
        <v>4.4051724137931035E-2</v>
      </c>
      <c r="O9" s="2">
        <v>19.5</v>
      </c>
      <c r="P9" s="2" t="s">
        <v>138</v>
      </c>
      <c r="Q9" s="2" t="s">
        <v>147</v>
      </c>
      <c r="R9" s="2">
        <v>6</v>
      </c>
      <c r="S9" s="2">
        <v>348</v>
      </c>
      <c r="T9" s="2" t="s">
        <v>157</v>
      </c>
      <c r="U9" s="2">
        <v>0</v>
      </c>
      <c r="V9" s="2">
        <v>0</v>
      </c>
      <c r="W9" s="2">
        <f>Matanat_A[[#This Row],[Sürət_Aşımı (sayı)]]+Matanat_A[[#This Row],[Qəza_Sayı]]</f>
        <v>0</v>
      </c>
      <c r="Y9" s="2" t="s">
        <v>203</v>
      </c>
      <c r="Z9" s="2">
        <v>4.3600000000000003</v>
      </c>
      <c r="AA9" s="2">
        <v>1010</v>
      </c>
      <c r="AB9" s="2">
        <v>4.3600000000000003</v>
      </c>
      <c r="AC9" s="2">
        <v>601.94000000000005</v>
      </c>
      <c r="AD9" s="2" t="s">
        <v>131</v>
      </c>
      <c r="AI9"/>
    </row>
    <row r="10" spans="1:35" x14ac:dyDescent="0.25">
      <c r="A10" s="2">
        <v>9</v>
      </c>
      <c r="B10" s="7" t="s">
        <v>32</v>
      </c>
      <c r="C10" s="7">
        <f>DATEVALUE(Matanat_A[[#This Row],[Tarix]])</f>
        <v>45666</v>
      </c>
      <c r="D10" s="2" t="s">
        <v>129</v>
      </c>
      <c r="E10" s="2">
        <v>2</v>
      </c>
      <c r="F10" s="2">
        <v>68</v>
      </c>
      <c r="G10" s="2">
        <v>68</v>
      </c>
      <c r="H10" s="2">
        <f>Matanat_A[[#This Row],[Yükləmə_Vaxtı (dəq)]]-Matanat_A[[#This Row],[Boşaltma_Vaxtı (dəq)]]</f>
        <v>0</v>
      </c>
      <c r="I10" s="2">
        <v>31</v>
      </c>
      <c r="J10" s="2" t="str">
        <f>IF(Matanat_A[[#This Row],[Gecikmə (dəq)]]&gt;20, "Gecikdi", "Vaxtında")</f>
        <v>Gecikdi</v>
      </c>
      <c r="K10" s="2" t="s">
        <v>130</v>
      </c>
      <c r="L10" s="2">
        <v>32.770000000000003</v>
      </c>
      <c r="M10" s="2">
        <v>67.83</v>
      </c>
      <c r="N10" s="2">
        <f>Matanat_A[[#This Row],[Yanacaq_Litr]]/Matanat_A[[#This Row],[İstismar_Məsafə (km)]]</f>
        <v>4.0159313725490198E-2</v>
      </c>
      <c r="O10" s="2">
        <v>39.74</v>
      </c>
      <c r="P10" s="2" t="s">
        <v>139</v>
      </c>
      <c r="Q10" s="2" t="s">
        <v>147</v>
      </c>
      <c r="R10" s="2">
        <v>3</v>
      </c>
      <c r="S10" s="2">
        <v>816</v>
      </c>
      <c r="T10" s="2" t="s">
        <v>158</v>
      </c>
      <c r="U10" s="2">
        <v>4</v>
      </c>
      <c r="V10" s="2">
        <v>1</v>
      </c>
      <c r="W10" s="2">
        <f>Matanat_A[[#This Row],[Sürət_Aşımı (sayı)]]+Matanat_A[[#This Row],[Qəza_Sayı]]</f>
        <v>5</v>
      </c>
      <c r="X10" s="2" t="s">
        <v>172</v>
      </c>
      <c r="Y10" s="2" t="s">
        <v>202</v>
      </c>
      <c r="Z10" s="2">
        <v>4.75</v>
      </c>
      <c r="AA10" s="2">
        <v>1018</v>
      </c>
      <c r="AB10" s="2">
        <v>9.5</v>
      </c>
      <c r="AC10" s="2">
        <v>1059.8800000000001</v>
      </c>
      <c r="AD10" s="2" t="s">
        <v>131</v>
      </c>
      <c r="AI10"/>
    </row>
    <row r="11" spans="1:35" x14ac:dyDescent="0.25">
      <c r="A11" s="2">
        <v>10</v>
      </c>
      <c r="B11" s="7" t="s">
        <v>33</v>
      </c>
      <c r="C11" s="7">
        <f>DATEVALUE(Matanat_A[[#This Row],[Tarix]])</f>
        <v>45667</v>
      </c>
      <c r="D11" s="2" t="s">
        <v>125</v>
      </c>
      <c r="E11" s="2">
        <v>1</v>
      </c>
      <c r="F11" s="2">
        <v>120</v>
      </c>
      <c r="G11" s="2">
        <v>62</v>
      </c>
      <c r="H11" s="2">
        <f>Matanat_A[[#This Row],[Yükləmə_Vaxtı (dəq)]]-Matanat_A[[#This Row],[Boşaltma_Vaxtı (dəq)]]</f>
        <v>58</v>
      </c>
      <c r="I11" s="2">
        <v>9</v>
      </c>
      <c r="J11" s="2" t="str">
        <f>IF(Matanat_A[[#This Row],[Gecikmə (dəq)]]&gt;20, "Gecikdi", "Vaxtında")</f>
        <v>Vaxtında</v>
      </c>
      <c r="K11" s="2" t="s">
        <v>131</v>
      </c>
      <c r="L11" s="2">
        <v>26.12</v>
      </c>
      <c r="M11" s="2">
        <v>156.85</v>
      </c>
      <c r="N11" s="2">
        <f>Matanat_A[[#This Row],[Yanacaq_Litr]]/Matanat_A[[#This Row],[İstismar_Məsafə (km)]]</f>
        <v>3.4641909814323607E-2</v>
      </c>
      <c r="O11" s="2">
        <v>44.31</v>
      </c>
      <c r="P11" s="2" t="s">
        <v>137</v>
      </c>
      <c r="Q11" s="2" t="s">
        <v>149</v>
      </c>
      <c r="R11" s="2">
        <v>1</v>
      </c>
      <c r="S11" s="2">
        <v>754</v>
      </c>
      <c r="T11" s="2" t="s">
        <v>157</v>
      </c>
      <c r="U11" s="2">
        <v>1</v>
      </c>
      <c r="V11" s="2">
        <v>1</v>
      </c>
      <c r="W11" s="2">
        <f>Matanat_A[[#This Row],[Sürət_Aşımı (sayı)]]+Matanat_A[[#This Row],[Qəza_Sayı]]</f>
        <v>2</v>
      </c>
      <c r="X11" s="2" t="s">
        <v>169</v>
      </c>
      <c r="Y11" s="2" t="s">
        <v>205</v>
      </c>
      <c r="Z11" s="2">
        <v>4.84</v>
      </c>
      <c r="AA11" s="2">
        <v>1017</v>
      </c>
      <c r="AB11" s="2">
        <v>4.84</v>
      </c>
      <c r="AC11" s="2">
        <v>265.57</v>
      </c>
      <c r="AD11" s="2" t="s">
        <v>131</v>
      </c>
      <c r="AI11"/>
    </row>
    <row r="12" spans="1:35" x14ac:dyDescent="0.25">
      <c r="A12" s="2">
        <v>11</v>
      </c>
      <c r="B12" s="7" t="s">
        <v>34</v>
      </c>
      <c r="C12" s="7">
        <f>DATEVALUE(Matanat_A[[#This Row],[Tarix]])</f>
        <v>45668</v>
      </c>
      <c r="D12" s="2" t="s">
        <v>126</v>
      </c>
      <c r="E12" s="2">
        <v>3</v>
      </c>
      <c r="F12" s="2">
        <v>43</v>
      </c>
      <c r="G12" s="2">
        <v>66</v>
      </c>
      <c r="H12" s="2">
        <f>Matanat_A[[#This Row],[Yükləmə_Vaxtı (dəq)]]-Matanat_A[[#This Row],[Boşaltma_Vaxtı (dəq)]]</f>
        <v>-23</v>
      </c>
      <c r="I12" s="2">
        <v>28</v>
      </c>
      <c r="J12" s="2" t="str">
        <f>IF(Matanat_A[[#This Row],[Gecikmə (dəq)]]&gt;20, "Gecikdi", "Vaxtında")</f>
        <v>Gecikdi</v>
      </c>
      <c r="K12" s="2" t="s">
        <v>131</v>
      </c>
      <c r="L12" s="2">
        <v>18.68</v>
      </c>
      <c r="M12" s="2">
        <v>28.1</v>
      </c>
      <c r="N12" s="2">
        <f>Matanat_A[[#This Row],[Yanacaq_Litr]]/Matanat_A[[#This Row],[İstismar_Məsafə (km)]]</f>
        <v>2.8048048048048047E-2</v>
      </c>
      <c r="O12" s="2">
        <v>19.22</v>
      </c>
      <c r="P12" s="2" t="s">
        <v>137</v>
      </c>
      <c r="Q12" s="2" t="s">
        <v>149</v>
      </c>
      <c r="R12" s="2">
        <v>9</v>
      </c>
      <c r="S12" s="2">
        <v>666</v>
      </c>
      <c r="T12" s="2" t="s">
        <v>156</v>
      </c>
      <c r="U12" s="2">
        <v>4</v>
      </c>
      <c r="V12" s="2">
        <v>0</v>
      </c>
      <c r="W12" s="2">
        <f>Matanat_A[[#This Row],[Sürət_Aşımı (sayı)]]+Matanat_A[[#This Row],[Qəza_Sayı]]</f>
        <v>4</v>
      </c>
      <c r="Y12" s="2" t="s">
        <v>205</v>
      </c>
      <c r="Z12" s="2">
        <v>8.08</v>
      </c>
      <c r="AA12" s="2">
        <v>1015</v>
      </c>
      <c r="AB12" s="2">
        <v>24.24</v>
      </c>
      <c r="AC12" s="2">
        <v>4570.63</v>
      </c>
      <c r="AD12" s="2" t="s">
        <v>131</v>
      </c>
      <c r="AI12"/>
    </row>
    <row r="13" spans="1:35" x14ac:dyDescent="0.25">
      <c r="A13" s="2">
        <v>12</v>
      </c>
      <c r="B13" s="7" t="s">
        <v>35</v>
      </c>
      <c r="C13" s="7">
        <f>DATEVALUE(Matanat_A[[#This Row],[Tarix]])</f>
        <v>45669</v>
      </c>
      <c r="D13" s="2" t="s">
        <v>125</v>
      </c>
      <c r="E13" s="2">
        <v>3</v>
      </c>
      <c r="F13" s="2">
        <v>99</v>
      </c>
      <c r="G13" s="2">
        <v>30</v>
      </c>
      <c r="H13" s="2">
        <f>Matanat_A[[#This Row],[Yükləmə_Vaxtı (dəq)]]-Matanat_A[[#This Row],[Boşaltma_Vaxtı (dəq)]]</f>
        <v>69</v>
      </c>
      <c r="I13" s="2">
        <v>55</v>
      </c>
      <c r="J13" s="2" t="str">
        <f>IF(Matanat_A[[#This Row],[Gecikmə (dəq)]]&gt;20, "Gecikdi", "Vaxtında")</f>
        <v>Gecikdi</v>
      </c>
      <c r="K13" s="2" t="s">
        <v>130</v>
      </c>
      <c r="L13" s="2">
        <v>44.85</v>
      </c>
      <c r="M13" s="2">
        <v>70.39</v>
      </c>
      <c r="N13" s="2">
        <f>Matanat_A[[#This Row],[Yanacaq_Litr]]/Matanat_A[[#This Row],[İstismar_Məsafə (km)]]</f>
        <v>7.8272251308900531E-2</v>
      </c>
      <c r="O13" s="2">
        <v>8.19</v>
      </c>
      <c r="P13" s="2" t="s">
        <v>140</v>
      </c>
      <c r="Q13" s="2" t="s">
        <v>147</v>
      </c>
      <c r="R13" s="2">
        <v>10</v>
      </c>
      <c r="S13" s="2">
        <v>573</v>
      </c>
      <c r="T13" s="2" t="s">
        <v>153</v>
      </c>
      <c r="U13" s="2">
        <v>3</v>
      </c>
      <c r="V13" s="2">
        <v>1</v>
      </c>
      <c r="W13" s="2">
        <f>Matanat_A[[#This Row],[Sürət_Aşımı (sayı)]]+Matanat_A[[#This Row],[Qəza_Sayı]]</f>
        <v>4</v>
      </c>
      <c r="X13" s="2" t="s">
        <v>170</v>
      </c>
      <c r="Y13" s="2" t="s">
        <v>205</v>
      </c>
      <c r="Z13" s="2">
        <v>9.2899999999999991</v>
      </c>
      <c r="AA13" s="2">
        <v>1016</v>
      </c>
      <c r="AB13" s="2">
        <v>27.87</v>
      </c>
      <c r="AC13" s="2">
        <v>2704.89</v>
      </c>
      <c r="AD13" s="2" t="s">
        <v>130</v>
      </c>
      <c r="AI13"/>
    </row>
    <row r="14" spans="1:35" x14ac:dyDescent="0.25">
      <c r="A14" s="2">
        <v>13</v>
      </c>
      <c r="B14" s="7" t="s">
        <v>36</v>
      </c>
      <c r="C14" s="7">
        <f>DATEVALUE(Matanat_A[[#This Row],[Tarix]])</f>
        <v>45670</v>
      </c>
      <c r="D14" s="2" t="s">
        <v>124</v>
      </c>
      <c r="E14" s="2">
        <v>1</v>
      </c>
      <c r="F14" s="2">
        <v>97</v>
      </c>
      <c r="G14" s="2">
        <v>78</v>
      </c>
      <c r="H14" s="2">
        <f>Matanat_A[[#This Row],[Yükləmə_Vaxtı (dəq)]]-Matanat_A[[#This Row],[Boşaltma_Vaxtı (dəq)]]</f>
        <v>19</v>
      </c>
      <c r="I14" s="2">
        <v>0</v>
      </c>
      <c r="J14" s="2" t="str">
        <f>IF(Matanat_A[[#This Row],[Gecikmə (dəq)]]&gt;20, "Gecikdi", "Vaxtında")</f>
        <v>Vaxtında</v>
      </c>
      <c r="K14" s="2" t="s">
        <v>131</v>
      </c>
      <c r="L14" s="2">
        <v>36.81</v>
      </c>
      <c r="M14" s="2">
        <v>82.19</v>
      </c>
      <c r="N14" s="2">
        <f>Matanat_A[[#This Row],[Yanacaq_Litr]]/Matanat_A[[#This Row],[İstismar_Məsafə (km)]]</f>
        <v>6.8166666666666667E-2</v>
      </c>
      <c r="O14" s="2">
        <v>25.2</v>
      </c>
      <c r="P14" s="2" t="s">
        <v>141</v>
      </c>
      <c r="Q14" s="2" t="s">
        <v>147</v>
      </c>
      <c r="R14" s="2">
        <v>9</v>
      </c>
      <c r="S14" s="2">
        <v>540</v>
      </c>
      <c r="T14" s="2" t="s">
        <v>159</v>
      </c>
      <c r="U14" s="2">
        <v>5</v>
      </c>
      <c r="V14" s="2">
        <v>1</v>
      </c>
      <c r="W14" s="2">
        <f>Matanat_A[[#This Row],[Sürət_Aşımı (sayı)]]+Matanat_A[[#This Row],[Qəza_Sayı]]</f>
        <v>6</v>
      </c>
      <c r="X14" s="2" t="s">
        <v>169</v>
      </c>
      <c r="Y14" s="2" t="s">
        <v>204</v>
      </c>
      <c r="Z14" s="2">
        <v>9.09</v>
      </c>
      <c r="AA14" s="2">
        <v>1003</v>
      </c>
      <c r="AB14" s="2">
        <v>9.09</v>
      </c>
      <c r="AC14" s="2">
        <v>1089.78</v>
      </c>
      <c r="AD14" s="2" t="s">
        <v>131</v>
      </c>
      <c r="AI14"/>
    </row>
    <row r="15" spans="1:35" x14ac:dyDescent="0.25">
      <c r="A15" s="2">
        <v>14</v>
      </c>
      <c r="B15" s="7" t="s">
        <v>37</v>
      </c>
      <c r="C15" s="7">
        <f>DATEVALUE(Matanat_A[[#This Row],[Tarix]])</f>
        <v>45671</v>
      </c>
      <c r="D15" s="2" t="s">
        <v>128</v>
      </c>
      <c r="E15" s="2">
        <v>5</v>
      </c>
      <c r="F15" s="2">
        <v>114</v>
      </c>
      <c r="G15" s="2">
        <v>46</v>
      </c>
      <c r="H15" s="2">
        <f>Matanat_A[[#This Row],[Yükləmə_Vaxtı (dəq)]]-Matanat_A[[#This Row],[Boşaltma_Vaxtı (dəq)]]</f>
        <v>68</v>
      </c>
      <c r="I15" s="2">
        <v>38</v>
      </c>
      <c r="J15" s="2" t="str">
        <f>IF(Matanat_A[[#This Row],[Gecikmə (dəq)]]&gt;20, "Gecikdi", "Vaxtında")</f>
        <v>Gecikdi</v>
      </c>
      <c r="K15" s="2" t="s">
        <v>130</v>
      </c>
      <c r="L15" s="2">
        <v>18.57</v>
      </c>
      <c r="M15" s="2">
        <v>31.48</v>
      </c>
      <c r="N15" s="2">
        <f>Matanat_A[[#This Row],[Yanacaq_Litr]]/Matanat_A[[#This Row],[İstismar_Məsafə (km)]]</f>
        <v>5.3670520231213874E-2</v>
      </c>
      <c r="O15" s="2">
        <v>39.380000000000003</v>
      </c>
      <c r="P15" s="2" t="s">
        <v>142</v>
      </c>
      <c r="Q15" s="2" t="s">
        <v>147</v>
      </c>
      <c r="R15" s="2">
        <v>6</v>
      </c>
      <c r="S15" s="2">
        <v>346</v>
      </c>
      <c r="T15" s="2" t="s">
        <v>159</v>
      </c>
      <c r="U15" s="2">
        <v>5</v>
      </c>
      <c r="V15" s="2">
        <v>0</v>
      </c>
      <c r="W15" s="2">
        <f>Matanat_A[[#This Row],[Sürət_Aşımı (sayı)]]+Matanat_A[[#This Row],[Qəza_Sayı]]</f>
        <v>5</v>
      </c>
      <c r="Y15" s="2" t="s">
        <v>205</v>
      </c>
      <c r="Z15" s="2">
        <v>0.96</v>
      </c>
      <c r="AA15" s="2">
        <v>1007</v>
      </c>
      <c r="AB15" s="2">
        <v>4.8</v>
      </c>
      <c r="AC15" s="2">
        <v>868.4</v>
      </c>
      <c r="AD15" s="2" t="s">
        <v>130</v>
      </c>
      <c r="AI15"/>
    </row>
    <row r="16" spans="1:35" x14ac:dyDescent="0.25">
      <c r="A16" s="2">
        <v>15</v>
      </c>
      <c r="B16" s="7" t="s">
        <v>38</v>
      </c>
      <c r="C16" s="7">
        <f>DATEVALUE(Matanat_A[[#This Row],[Tarix]])</f>
        <v>45672</v>
      </c>
      <c r="D16" s="2" t="s">
        <v>126</v>
      </c>
      <c r="E16" s="2">
        <v>2</v>
      </c>
      <c r="F16" s="2">
        <v>119</v>
      </c>
      <c r="G16" s="2">
        <v>39</v>
      </c>
      <c r="H16" s="2">
        <f>Matanat_A[[#This Row],[Yükləmə_Vaxtı (dəq)]]-Matanat_A[[#This Row],[Boşaltma_Vaxtı (dəq)]]</f>
        <v>80</v>
      </c>
      <c r="I16" s="2">
        <v>56</v>
      </c>
      <c r="J16" s="2" t="str">
        <f>IF(Matanat_A[[#This Row],[Gecikmə (dəq)]]&gt;20, "Gecikdi", "Vaxtında")</f>
        <v>Gecikdi</v>
      </c>
      <c r="K16" s="2" t="s">
        <v>130</v>
      </c>
      <c r="L16" s="2">
        <v>28.15</v>
      </c>
      <c r="M16" s="2">
        <v>75.44</v>
      </c>
      <c r="N16" s="2">
        <f>Matanat_A[[#This Row],[Yanacaq_Litr]]/Matanat_A[[#This Row],[İstismar_Məsafə (km)]]</f>
        <v>0.26064814814814813</v>
      </c>
      <c r="O16" s="2">
        <v>45</v>
      </c>
      <c r="P16" s="2" t="s">
        <v>135</v>
      </c>
      <c r="Q16" s="2" t="s">
        <v>149</v>
      </c>
      <c r="R16" s="2">
        <v>10</v>
      </c>
      <c r="S16" s="2">
        <v>108</v>
      </c>
      <c r="T16" s="2" t="s">
        <v>160</v>
      </c>
      <c r="U16" s="2">
        <v>0</v>
      </c>
      <c r="V16" s="2">
        <v>0</v>
      </c>
      <c r="W16" s="2">
        <f>Matanat_A[[#This Row],[Sürət_Aşımı (sayı)]]+Matanat_A[[#This Row],[Qəza_Sayı]]</f>
        <v>0</v>
      </c>
      <c r="Y16" s="2" t="s">
        <v>204</v>
      </c>
      <c r="Z16" s="2">
        <v>1</v>
      </c>
      <c r="AA16" s="2">
        <v>1002</v>
      </c>
      <c r="AB16" s="2">
        <v>2</v>
      </c>
      <c r="AC16" s="2">
        <v>193.69</v>
      </c>
      <c r="AD16" s="2" t="s">
        <v>130</v>
      </c>
      <c r="AI16"/>
    </row>
    <row r="17" spans="1:35" x14ac:dyDescent="0.25">
      <c r="A17" s="2">
        <v>16</v>
      </c>
      <c r="B17" s="7" t="s">
        <v>39</v>
      </c>
      <c r="C17" s="7">
        <f>DATEVALUE(Matanat_A[[#This Row],[Tarix]])</f>
        <v>45673</v>
      </c>
      <c r="D17" s="2" t="s">
        <v>128</v>
      </c>
      <c r="E17" s="2">
        <v>4</v>
      </c>
      <c r="F17" s="2">
        <v>61</v>
      </c>
      <c r="G17" s="2">
        <v>79</v>
      </c>
      <c r="H17" s="2">
        <f>Matanat_A[[#This Row],[Yükləmə_Vaxtı (dəq)]]-Matanat_A[[#This Row],[Boşaltma_Vaxtı (dəq)]]</f>
        <v>-18</v>
      </c>
      <c r="I17" s="2">
        <v>28</v>
      </c>
      <c r="J17" s="2" t="str">
        <f>IF(Matanat_A[[#This Row],[Gecikmə (dəq)]]&gt;20, "Gecikdi", "Vaxtında")</f>
        <v>Gecikdi</v>
      </c>
      <c r="K17" s="2" t="s">
        <v>131</v>
      </c>
      <c r="L17" s="2">
        <v>49.93</v>
      </c>
      <c r="M17" s="2">
        <v>126.17</v>
      </c>
      <c r="N17" s="2">
        <f>Matanat_A[[#This Row],[Yanacaq_Litr]]/Matanat_A[[#This Row],[İstismar_Məsafə (km)]]</f>
        <v>7.4745508982035927E-2</v>
      </c>
      <c r="O17" s="2">
        <v>41.86</v>
      </c>
      <c r="P17" s="2" t="s">
        <v>134</v>
      </c>
      <c r="Q17" s="2" t="s">
        <v>147</v>
      </c>
      <c r="R17" s="2">
        <v>5</v>
      </c>
      <c r="S17" s="2">
        <v>668</v>
      </c>
      <c r="T17" s="2" t="s">
        <v>161</v>
      </c>
      <c r="U17" s="2">
        <v>1</v>
      </c>
      <c r="V17" s="2">
        <v>0</v>
      </c>
      <c r="W17" s="2">
        <f>Matanat_A[[#This Row],[Sürət_Aşımı (sayı)]]+Matanat_A[[#This Row],[Qəza_Sayı]]</f>
        <v>1</v>
      </c>
      <c r="Y17" s="2" t="s">
        <v>202</v>
      </c>
      <c r="Z17" s="2">
        <v>9.74</v>
      </c>
      <c r="AA17" s="2">
        <v>1012</v>
      </c>
      <c r="AB17" s="2">
        <v>38.96</v>
      </c>
      <c r="AC17" s="2">
        <v>3626.76</v>
      </c>
      <c r="AD17" s="2" t="s">
        <v>130</v>
      </c>
      <c r="AI17"/>
    </row>
    <row r="18" spans="1:35" x14ac:dyDescent="0.25">
      <c r="A18" s="2">
        <v>17</v>
      </c>
      <c r="B18" s="7" t="s">
        <v>40</v>
      </c>
      <c r="C18" s="7">
        <f>DATEVALUE(Matanat_A[[#This Row],[Tarix]])</f>
        <v>45674</v>
      </c>
      <c r="D18" s="2" t="s">
        <v>127</v>
      </c>
      <c r="E18" s="2">
        <v>5</v>
      </c>
      <c r="F18" s="2">
        <v>109</v>
      </c>
      <c r="G18" s="2">
        <v>50</v>
      </c>
      <c r="H18" s="2">
        <f>Matanat_A[[#This Row],[Yükləmə_Vaxtı (dəq)]]-Matanat_A[[#This Row],[Boşaltma_Vaxtı (dəq)]]</f>
        <v>59</v>
      </c>
      <c r="I18" s="2">
        <v>47</v>
      </c>
      <c r="J18" s="2" t="str">
        <f>IF(Matanat_A[[#This Row],[Gecikmə (dəq)]]&gt;20, "Gecikdi", "Vaxtında")</f>
        <v>Gecikdi</v>
      </c>
      <c r="K18" s="2" t="s">
        <v>130</v>
      </c>
      <c r="L18" s="2">
        <v>27.59</v>
      </c>
      <c r="M18" s="2">
        <v>101.83</v>
      </c>
      <c r="N18" s="2">
        <f>Matanat_A[[#This Row],[Yanacaq_Litr]]/Matanat_A[[#This Row],[İstismar_Məsafə (km)]]</f>
        <v>3.1531428571428571E-2</v>
      </c>
      <c r="O18" s="2">
        <v>21.69</v>
      </c>
      <c r="P18" s="2" t="s">
        <v>142</v>
      </c>
      <c r="Q18" s="2" t="s">
        <v>148</v>
      </c>
      <c r="R18" s="2">
        <v>8</v>
      </c>
      <c r="S18" s="2">
        <v>875</v>
      </c>
      <c r="T18" s="2" t="s">
        <v>162</v>
      </c>
      <c r="U18" s="2">
        <v>1</v>
      </c>
      <c r="V18" s="2">
        <v>2</v>
      </c>
      <c r="W18" s="2">
        <f>Matanat_A[[#This Row],[Sürət_Aşımı (sayı)]]+Matanat_A[[#This Row],[Qəza_Sayı]]</f>
        <v>3</v>
      </c>
      <c r="X18" s="2" t="s">
        <v>173</v>
      </c>
      <c r="Y18" s="2" t="s">
        <v>202</v>
      </c>
      <c r="Z18" s="2">
        <v>3.97</v>
      </c>
      <c r="AA18" s="2">
        <v>1015</v>
      </c>
      <c r="AB18" s="2">
        <v>19.850000000000001</v>
      </c>
      <c r="AC18" s="2">
        <v>3208.45</v>
      </c>
      <c r="AD18" s="2" t="s">
        <v>131</v>
      </c>
      <c r="AI18"/>
    </row>
    <row r="19" spans="1:35" x14ac:dyDescent="0.25">
      <c r="A19" s="2">
        <v>18</v>
      </c>
      <c r="B19" s="7" t="s">
        <v>41</v>
      </c>
      <c r="C19" s="7">
        <f>DATEVALUE(Matanat_A[[#This Row],[Tarix]])</f>
        <v>45675</v>
      </c>
      <c r="D19" s="2" t="s">
        <v>124</v>
      </c>
      <c r="E19" s="2">
        <v>2</v>
      </c>
      <c r="F19" s="2">
        <v>75</v>
      </c>
      <c r="G19" s="2">
        <v>38</v>
      </c>
      <c r="H19" s="2">
        <f>Matanat_A[[#This Row],[Yükləmə_Vaxtı (dəq)]]-Matanat_A[[#This Row],[Boşaltma_Vaxtı (dəq)]]</f>
        <v>37</v>
      </c>
      <c r="I19" s="2">
        <v>10</v>
      </c>
      <c r="J19" s="2" t="str">
        <f>IF(Matanat_A[[#This Row],[Gecikmə (dəq)]]&gt;20, "Gecikdi", "Vaxtında")</f>
        <v>Vaxtında</v>
      </c>
      <c r="K19" s="2" t="s">
        <v>131</v>
      </c>
      <c r="L19" s="2">
        <v>24.76</v>
      </c>
      <c r="M19" s="2">
        <v>193.72</v>
      </c>
      <c r="N19" s="2">
        <f>Matanat_A[[#This Row],[Yanacaq_Litr]]/Matanat_A[[#This Row],[İstismar_Məsafə (km)]]</f>
        <v>2.7945823927765238E-2</v>
      </c>
      <c r="O19" s="2">
        <v>11.09</v>
      </c>
      <c r="P19" s="2" t="s">
        <v>139</v>
      </c>
      <c r="Q19" s="2" t="s">
        <v>149</v>
      </c>
      <c r="R19" s="2">
        <v>8</v>
      </c>
      <c r="S19" s="2">
        <v>886</v>
      </c>
      <c r="T19" s="2" t="s">
        <v>153</v>
      </c>
      <c r="U19" s="2">
        <v>1</v>
      </c>
      <c r="V19" s="2">
        <v>0</v>
      </c>
      <c r="W19" s="2">
        <f>Matanat_A[[#This Row],[Sürət_Aşımı (sayı)]]+Matanat_A[[#This Row],[Qəza_Sayı]]</f>
        <v>1</v>
      </c>
      <c r="Y19" s="2" t="s">
        <v>205</v>
      </c>
      <c r="Z19" s="2">
        <v>4.25</v>
      </c>
      <c r="AA19" s="2">
        <v>1019</v>
      </c>
      <c r="AB19" s="2">
        <v>8.5</v>
      </c>
      <c r="AC19" s="2">
        <v>977.58</v>
      </c>
      <c r="AD19" s="2" t="s">
        <v>131</v>
      </c>
      <c r="AI19"/>
    </row>
    <row r="20" spans="1:35" x14ac:dyDescent="0.25">
      <c r="A20" s="2">
        <v>19</v>
      </c>
      <c r="B20" s="7" t="s">
        <v>42</v>
      </c>
      <c r="C20" s="7">
        <f>DATEVALUE(Matanat_A[[#This Row],[Tarix]])</f>
        <v>45676</v>
      </c>
      <c r="D20" s="2" t="s">
        <v>129</v>
      </c>
      <c r="E20" s="2">
        <v>3</v>
      </c>
      <c r="F20" s="2">
        <v>41</v>
      </c>
      <c r="G20" s="2">
        <v>75</v>
      </c>
      <c r="H20" s="2">
        <f>Matanat_A[[#This Row],[Yükləmə_Vaxtı (dəq)]]-Matanat_A[[#This Row],[Boşaltma_Vaxtı (dəq)]]</f>
        <v>-34</v>
      </c>
      <c r="I20" s="2">
        <v>44</v>
      </c>
      <c r="J20" s="2" t="str">
        <f>IF(Matanat_A[[#This Row],[Gecikmə (dəq)]]&gt;20, "Gecikdi", "Vaxtında")</f>
        <v>Gecikdi</v>
      </c>
      <c r="K20" s="2" t="s">
        <v>130</v>
      </c>
      <c r="L20" s="2">
        <v>15.86</v>
      </c>
      <c r="M20" s="2">
        <v>152.96</v>
      </c>
      <c r="N20" s="2">
        <f>Matanat_A[[#This Row],[Yanacaq_Litr]]/Matanat_A[[#This Row],[İstismar_Məsafə (km)]]</f>
        <v>4.3933518005540163E-2</v>
      </c>
      <c r="O20" s="2">
        <v>23.97</v>
      </c>
      <c r="P20" s="2" t="s">
        <v>137</v>
      </c>
      <c r="Q20" s="2" t="s">
        <v>148</v>
      </c>
      <c r="R20" s="2">
        <v>3</v>
      </c>
      <c r="S20" s="2">
        <v>361</v>
      </c>
      <c r="T20" s="2" t="s">
        <v>152</v>
      </c>
      <c r="U20" s="2">
        <v>2</v>
      </c>
      <c r="V20" s="2">
        <v>0</v>
      </c>
      <c r="W20" s="2">
        <f>Matanat_A[[#This Row],[Sürət_Aşımı (sayı)]]+Matanat_A[[#This Row],[Qəza_Sayı]]</f>
        <v>2</v>
      </c>
      <c r="Y20" s="2" t="s">
        <v>203</v>
      </c>
      <c r="Z20" s="2">
        <v>4.4400000000000004</v>
      </c>
      <c r="AA20" s="2">
        <v>1012</v>
      </c>
      <c r="AB20" s="2">
        <v>13.32</v>
      </c>
      <c r="AC20" s="2">
        <v>1735.02</v>
      </c>
      <c r="AD20" s="2" t="s">
        <v>130</v>
      </c>
      <c r="AI20"/>
    </row>
    <row r="21" spans="1:35" x14ac:dyDescent="0.25">
      <c r="A21" s="2">
        <v>20</v>
      </c>
      <c r="B21" s="7" t="s">
        <v>43</v>
      </c>
      <c r="C21" s="7">
        <f>DATEVALUE(Matanat_A[[#This Row],[Tarix]])</f>
        <v>45677</v>
      </c>
      <c r="D21" s="2" t="s">
        <v>125</v>
      </c>
      <c r="E21" s="2">
        <v>5</v>
      </c>
      <c r="F21" s="2">
        <v>78</v>
      </c>
      <c r="G21" s="2">
        <v>24</v>
      </c>
      <c r="H21" s="2">
        <f>Matanat_A[[#This Row],[Yükləmə_Vaxtı (dəq)]]-Matanat_A[[#This Row],[Boşaltma_Vaxtı (dəq)]]</f>
        <v>54</v>
      </c>
      <c r="I21" s="2">
        <v>49</v>
      </c>
      <c r="J21" s="2" t="str">
        <f>IF(Matanat_A[[#This Row],[Gecikmə (dəq)]]&gt;20, "Gecikdi", "Vaxtında")</f>
        <v>Gecikdi</v>
      </c>
      <c r="K21" s="2" t="s">
        <v>130</v>
      </c>
      <c r="L21" s="2">
        <v>17.77</v>
      </c>
      <c r="M21" s="2">
        <v>158.11000000000001</v>
      </c>
      <c r="N21" s="2">
        <f>Matanat_A[[#This Row],[Yanacaq_Litr]]/Matanat_A[[#This Row],[İstismar_Məsafə (km)]]</f>
        <v>3.9932584269662917E-2</v>
      </c>
      <c r="O21" s="2">
        <v>11.57</v>
      </c>
      <c r="P21" s="2" t="s">
        <v>139</v>
      </c>
      <c r="Q21" s="2" t="s">
        <v>149</v>
      </c>
      <c r="R21" s="2">
        <v>7</v>
      </c>
      <c r="S21" s="2">
        <v>445</v>
      </c>
      <c r="T21" s="2" t="s">
        <v>161</v>
      </c>
      <c r="U21" s="2">
        <v>2</v>
      </c>
      <c r="V21" s="2">
        <v>2</v>
      </c>
      <c r="W21" s="2">
        <f>Matanat_A[[#This Row],[Sürət_Aşımı (sayı)]]+Matanat_A[[#This Row],[Qəza_Sayı]]</f>
        <v>4</v>
      </c>
      <c r="X21" s="2" t="s">
        <v>174</v>
      </c>
      <c r="Y21" s="2" t="s">
        <v>205</v>
      </c>
      <c r="Z21" s="2">
        <v>5.91</v>
      </c>
      <c r="AA21" s="2">
        <v>1012</v>
      </c>
      <c r="AB21" s="2">
        <v>29.55</v>
      </c>
      <c r="AC21" s="2">
        <v>2932.63</v>
      </c>
      <c r="AD21" s="2" t="s">
        <v>130</v>
      </c>
      <c r="AI21"/>
    </row>
    <row r="22" spans="1:35" x14ac:dyDescent="0.25">
      <c r="A22" s="2">
        <v>21</v>
      </c>
      <c r="B22" s="7" t="s">
        <v>44</v>
      </c>
      <c r="C22" s="7">
        <f>DATEVALUE(Matanat_A[[#This Row],[Tarix]])</f>
        <v>45678</v>
      </c>
      <c r="D22" s="2" t="s">
        <v>127</v>
      </c>
      <c r="E22" s="2">
        <v>4</v>
      </c>
      <c r="F22" s="2">
        <v>75</v>
      </c>
      <c r="G22" s="2">
        <v>89</v>
      </c>
      <c r="H22" s="2">
        <f>Matanat_A[[#This Row],[Yükləmə_Vaxtı (dəq)]]-Matanat_A[[#This Row],[Boşaltma_Vaxtı (dəq)]]</f>
        <v>-14</v>
      </c>
      <c r="I22" s="2">
        <v>48</v>
      </c>
      <c r="J22" s="2" t="str">
        <f>IF(Matanat_A[[#This Row],[Gecikmə (dəq)]]&gt;20, "Gecikdi", "Vaxtında")</f>
        <v>Gecikdi</v>
      </c>
      <c r="K22" s="2" t="s">
        <v>130</v>
      </c>
      <c r="L22" s="2">
        <v>29.16</v>
      </c>
      <c r="M22" s="2">
        <v>26.5</v>
      </c>
      <c r="N22" s="2">
        <f>Matanat_A[[#This Row],[Yanacaq_Litr]]/Matanat_A[[#This Row],[İstismar_Məsafə (km)]]</f>
        <v>0.19311258278145696</v>
      </c>
      <c r="O22" s="2">
        <v>22.65</v>
      </c>
      <c r="P22" s="2" t="s">
        <v>139</v>
      </c>
      <c r="Q22" s="2" t="s">
        <v>147</v>
      </c>
      <c r="R22" s="2">
        <v>10</v>
      </c>
      <c r="S22" s="2">
        <v>151</v>
      </c>
      <c r="T22" s="2" t="s">
        <v>161</v>
      </c>
      <c r="U22" s="2">
        <v>0</v>
      </c>
      <c r="V22" s="2">
        <v>2</v>
      </c>
      <c r="W22" s="2">
        <f>Matanat_A[[#This Row],[Sürət_Aşımı (sayı)]]+Matanat_A[[#This Row],[Qəza_Sayı]]</f>
        <v>2</v>
      </c>
      <c r="X22" s="2" t="s">
        <v>174</v>
      </c>
      <c r="Y22" s="2" t="s">
        <v>206</v>
      </c>
      <c r="Z22" s="2">
        <v>1.99</v>
      </c>
      <c r="AA22" s="2">
        <v>1012</v>
      </c>
      <c r="AB22" s="2">
        <v>7.96</v>
      </c>
      <c r="AC22" s="2">
        <v>727.99</v>
      </c>
      <c r="AD22" s="2" t="s">
        <v>131</v>
      </c>
      <c r="AI22"/>
    </row>
    <row r="23" spans="1:35" x14ac:dyDescent="0.25">
      <c r="A23" s="2">
        <v>22</v>
      </c>
      <c r="B23" s="7" t="s">
        <v>45</v>
      </c>
      <c r="C23" s="7">
        <f>DATEVALUE(Matanat_A[[#This Row],[Tarix]])</f>
        <v>45679</v>
      </c>
      <c r="D23" s="2" t="s">
        <v>128</v>
      </c>
      <c r="E23" s="2">
        <v>5</v>
      </c>
      <c r="F23" s="2">
        <v>120</v>
      </c>
      <c r="G23" s="2">
        <v>66</v>
      </c>
      <c r="H23" s="2">
        <f>Matanat_A[[#This Row],[Yükləmə_Vaxtı (dəq)]]-Matanat_A[[#This Row],[Boşaltma_Vaxtı (dəq)]]</f>
        <v>54</v>
      </c>
      <c r="I23" s="2">
        <v>7</v>
      </c>
      <c r="J23" s="2" t="str">
        <f>IF(Matanat_A[[#This Row],[Gecikmə (dəq)]]&gt;20, "Gecikdi", "Vaxtında")</f>
        <v>Vaxtında</v>
      </c>
      <c r="K23" s="2" t="s">
        <v>131</v>
      </c>
      <c r="L23" s="2">
        <v>30.61</v>
      </c>
      <c r="M23" s="2">
        <v>195.23</v>
      </c>
      <c r="N23" s="2">
        <f>Matanat_A[[#This Row],[Yanacaq_Litr]]/Matanat_A[[#This Row],[İstismar_Məsafə (km)]]</f>
        <v>0.10628472222222222</v>
      </c>
      <c r="O23" s="2">
        <v>23.27</v>
      </c>
      <c r="P23" s="2" t="s">
        <v>133</v>
      </c>
      <c r="Q23" s="2" t="s">
        <v>148</v>
      </c>
      <c r="R23" s="2">
        <v>7</v>
      </c>
      <c r="S23" s="2">
        <v>288</v>
      </c>
      <c r="T23" s="2" t="s">
        <v>161</v>
      </c>
      <c r="U23" s="2">
        <v>3</v>
      </c>
      <c r="V23" s="2">
        <v>0</v>
      </c>
      <c r="W23" s="2">
        <f>Matanat_A[[#This Row],[Sürət_Aşımı (sayı)]]+Matanat_A[[#This Row],[Qəza_Sayı]]</f>
        <v>3</v>
      </c>
      <c r="Y23" s="2" t="s">
        <v>203</v>
      </c>
      <c r="Z23" s="2">
        <v>6.03</v>
      </c>
      <c r="AA23" s="2">
        <v>1012</v>
      </c>
      <c r="AB23" s="2">
        <v>30.15</v>
      </c>
      <c r="AC23" s="2">
        <v>5545.79</v>
      </c>
      <c r="AD23" s="2" t="s">
        <v>130</v>
      </c>
      <c r="AI23"/>
    </row>
    <row r="24" spans="1:35" x14ac:dyDescent="0.25">
      <c r="A24" s="2">
        <v>23</v>
      </c>
      <c r="B24" s="7" t="s">
        <v>46</v>
      </c>
      <c r="C24" s="7">
        <f>DATEVALUE(Matanat_A[[#This Row],[Tarix]])</f>
        <v>45680</v>
      </c>
      <c r="D24" s="2" t="s">
        <v>128</v>
      </c>
      <c r="E24" s="2">
        <v>3</v>
      </c>
      <c r="F24" s="2">
        <v>55</v>
      </c>
      <c r="G24" s="2">
        <v>87</v>
      </c>
      <c r="H24" s="2">
        <f>Matanat_A[[#This Row],[Yükləmə_Vaxtı (dəq)]]-Matanat_A[[#This Row],[Boşaltma_Vaxtı (dəq)]]</f>
        <v>-32</v>
      </c>
      <c r="I24" s="2">
        <v>9</v>
      </c>
      <c r="J24" s="2" t="str">
        <f>IF(Matanat_A[[#This Row],[Gecikmə (dəq)]]&gt;20, "Gecikdi", "Vaxtında")</f>
        <v>Vaxtında</v>
      </c>
      <c r="K24" s="2" t="s">
        <v>131</v>
      </c>
      <c r="L24" s="2">
        <v>21.71</v>
      </c>
      <c r="M24" s="2">
        <v>33.44</v>
      </c>
      <c r="N24" s="2">
        <f>Matanat_A[[#This Row],[Yanacaq_Litr]]/Matanat_A[[#This Row],[İstismar_Məsafə (km)]]</f>
        <v>4.8351893095768379E-2</v>
      </c>
      <c r="O24" s="2">
        <v>49.4</v>
      </c>
      <c r="P24" s="2" t="s">
        <v>133</v>
      </c>
      <c r="Q24" s="2" t="s">
        <v>148</v>
      </c>
      <c r="R24" s="2">
        <v>8</v>
      </c>
      <c r="S24" s="2">
        <v>449</v>
      </c>
      <c r="T24" s="2" t="s">
        <v>152</v>
      </c>
      <c r="U24" s="2">
        <v>1</v>
      </c>
      <c r="V24" s="2">
        <v>2</v>
      </c>
      <c r="W24" s="2">
        <f>Matanat_A[[#This Row],[Sürət_Aşımı (sayı)]]+Matanat_A[[#This Row],[Qəza_Sayı]]</f>
        <v>3</v>
      </c>
      <c r="X24" s="2" t="s">
        <v>170</v>
      </c>
      <c r="Y24" s="2" t="s">
        <v>206</v>
      </c>
      <c r="Z24" s="2">
        <v>8.2200000000000006</v>
      </c>
      <c r="AA24" s="2">
        <v>1012</v>
      </c>
      <c r="AB24" s="2">
        <v>24.66</v>
      </c>
      <c r="AC24" s="2">
        <v>1491.79</v>
      </c>
      <c r="AD24" s="2" t="s">
        <v>130</v>
      </c>
      <c r="AI24"/>
    </row>
    <row r="25" spans="1:35" x14ac:dyDescent="0.25">
      <c r="A25" s="2">
        <v>24</v>
      </c>
      <c r="B25" s="7" t="s">
        <v>47</v>
      </c>
      <c r="C25" s="7">
        <f>DATEVALUE(Matanat_A[[#This Row],[Tarix]])</f>
        <v>45681</v>
      </c>
      <c r="D25" s="2" t="s">
        <v>129</v>
      </c>
      <c r="E25" s="2">
        <v>2</v>
      </c>
      <c r="F25" s="2">
        <v>69</v>
      </c>
      <c r="G25" s="2">
        <v>47</v>
      </c>
      <c r="H25" s="2">
        <f>Matanat_A[[#This Row],[Yükləmə_Vaxtı (dəq)]]-Matanat_A[[#This Row],[Boşaltma_Vaxtı (dəq)]]</f>
        <v>22</v>
      </c>
      <c r="I25" s="2">
        <v>14</v>
      </c>
      <c r="J25" s="2" t="str">
        <f>IF(Matanat_A[[#This Row],[Gecikmə (dəq)]]&gt;20, "Gecikdi", "Vaxtında")</f>
        <v>Vaxtında</v>
      </c>
      <c r="K25" s="2" t="s">
        <v>131</v>
      </c>
      <c r="L25" s="2">
        <v>18.670000000000002</v>
      </c>
      <c r="M25" s="2">
        <v>63.85</v>
      </c>
      <c r="N25" s="2">
        <f>Matanat_A[[#This Row],[Yanacaq_Litr]]/Matanat_A[[#This Row],[İstismar_Məsafə (km)]]</f>
        <v>2.5716253443526172E-2</v>
      </c>
      <c r="O25" s="2">
        <v>43.95</v>
      </c>
      <c r="P25" s="2" t="s">
        <v>132</v>
      </c>
      <c r="Q25" s="2" t="s">
        <v>147</v>
      </c>
      <c r="R25" s="2">
        <v>6</v>
      </c>
      <c r="S25" s="2">
        <v>726</v>
      </c>
      <c r="T25" s="2" t="s">
        <v>163</v>
      </c>
      <c r="U25" s="2">
        <v>2</v>
      </c>
      <c r="V25" s="2">
        <v>0</v>
      </c>
      <c r="W25" s="2">
        <f>Matanat_A[[#This Row],[Sürət_Aşımı (sayı)]]+Matanat_A[[#This Row],[Qəza_Sayı]]</f>
        <v>2</v>
      </c>
      <c r="Y25" s="2" t="s">
        <v>202</v>
      </c>
      <c r="Z25" s="2">
        <v>7.07</v>
      </c>
      <c r="AA25" s="2">
        <v>1004</v>
      </c>
      <c r="AB25" s="2">
        <v>14.14</v>
      </c>
      <c r="AC25" s="2">
        <v>1283.77</v>
      </c>
      <c r="AD25" s="2" t="s">
        <v>131</v>
      </c>
      <c r="AI25"/>
    </row>
    <row r="26" spans="1:35" x14ac:dyDescent="0.25">
      <c r="A26" s="2">
        <v>25</v>
      </c>
      <c r="B26" s="7" t="s">
        <v>48</v>
      </c>
      <c r="C26" s="7">
        <f>DATEVALUE(Matanat_A[[#This Row],[Tarix]])</f>
        <v>45682</v>
      </c>
      <c r="D26" s="2" t="s">
        <v>124</v>
      </c>
      <c r="E26" s="2">
        <v>5</v>
      </c>
      <c r="F26" s="2">
        <v>58</v>
      </c>
      <c r="G26" s="2">
        <v>92</v>
      </c>
      <c r="H26" s="2">
        <f>Matanat_A[[#This Row],[Yükləmə_Vaxtı (dəq)]]-Matanat_A[[#This Row],[Boşaltma_Vaxtı (dəq)]]</f>
        <v>-34</v>
      </c>
      <c r="I26" s="2">
        <v>5</v>
      </c>
      <c r="J26" s="2" t="str">
        <f>IF(Matanat_A[[#This Row],[Gecikmə (dəq)]]&gt;20, "Gecikdi", "Vaxtında")</f>
        <v>Vaxtında</v>
      </c>
      <c r="K26" s="2" t="s">
        <v>131</v>
      </c>
      <c r="L26" s="2">
        <v>12.03</v>
      </c>
      <c r="M26" s="2">
        <v>155.66</v>
      </c>
      <c r="N26" s="2">
        <f>Matanat_A[[#This Row],[Yanacaq_Litr]]/Matanat_A[[#This Row],[İstismar_Məsafə (km)]]</f>
        <v>1.6848739495798317E-2</v>
      </c>
      <c r="O26" s="2">
        <v>10.96</v>
      </c>
      <c r="P26" s="2" t="s">
        <v>139</v>
      </c>
      <c r="Q26" s="2" t="s">
        <v>148</v>
      </c>
      <c r="R26" s="2">
        <v>10</v>
      </c>
      <c r="S26" s="2">
        <v>714</v>
      </c>
      <c r="T26" s="2" t="s">
        <v>164</v>
      </c>
      <c r="U26" s="2">
        <v>1</v>
      </c>
      <c r="V26" s="2">
        <v>0</v>
      </c>
      <c r="W26" s="2">
        <f>Matanat_A[[#This Row],[Sürət_Aşımı (sayı)]]+Matanat_A[[#This Row],[Qəza_Sayı]]</f>
        <v>1</v>
      </c>
      <c r="Y26" s="2" t="s">
        <v>207</v>
      </c>
      <c r="Z26" s="2">
        <v>7.31</v>
      </c>
      <c r="AA26" s="2">
        <v>1007</v>
      </c>
      <c r="AB26" s="2">
        <v>36.549999999999997</v>
      </c>
      <c r="AC26" s="2">
        <v>5238.62</v>
      </c>
      <c r="AD26" s="2" t="s">
        <v>130</v>
      </c>
      <c r="AI26"/>
    </row>
    <row r="27" spans="1:35" x14ac:dyDescent="0.25">
      <c r="A27" s="2">
        <v>26</v>
      </c>
      <c r="B27" s="7" t="s">
        <v>49</v>
      </c>
      <c r="C27" s="7">
        <f>DATEVALUE(Matanat_A[[#This Row],[Tarix]])</f>
        <v>45683</v>
      </c>
      <c r="D27" s="2" t="s">
        <v>125</v>
      </c>
      <c r="E27" s="2">
        <v>3</v>
      </c>
      <c r="F27" s="2">
        <v>54</v>
      </c>
      <c r="G27" s="2">
        <v>74</v>
      </c>
      <c r="H27" s="2">
        <f>Matanat_A[[#This Row],[Yükləmə_Vaxtı (dəq)]]-Matanat_A[[#This Row],[Boşaltma_Vaxtı (dəq)]]</f>
        <v>-20</v>
      </c>
      <c r="I27" s="2">
        <v>11</v>
      </c>
      <c r="J27" s="2" t="str">
        <f>IF(Matanat_A[[#This Row],[Gecikmə (dəq)]]&gt;20, "Gecikdi", "Vaxtında")</f>
        <v>Vaxtında</v>
      </c>
      <c r="K27" s="2" t="s">
        <v>131</v>
      </c>
      <c r="L27" s="2">
        <v>18.09</v>
      </c>
      <c r="M27" s="2">
        <v>63.11</v>
      </c>
      <c r="N27" s="2">
        <f>Matanat_A[[#This Row],[Yanacaq_Litr]]/Matanat_A[[#This Row],[İstismar_Məsafə (km)]]</f>
        <v>3.3624535315985131E-2</v>
      </c>
      <c r="O27" s="2">
        <v>31.34</v>
      </c>
      <c r="P27" s="2" t="s">
        <v>135</v>
      </c>
      <c r="Q27" s="2" t="s">
        <v>148</v>
      </c>
      <c r="R27" s="2">
        <v>10</v>
      </c>
      <c r="S27" s="2">
        <v>538</v>
      </c>
      <c r="T27" s="2" t="s">
        <v>159</v>
      </c>
      <c r="U27" s="2">
        <v>2</v>
      </c>
      <c r="V27" s="2">
        <v>2</v>
      </c>
      <c r="W27" s="2">
        <f>Matanat_A[[#This Row],[Sürət_Aşımı (sayı)]]+Matanat_A[[#This Row],[Qəza_Sayı]]</f>
        <v>4</v>
      </c>
      <c r="X27" s="2" t="s">
        <v>170</v>
      </c>
      <c r="Y27" s="2" t="s">
        <v>204</v>
      </c>
      <c r="Z27" s="2">
        <v>1.08</v>
      </c>
      <c r="AA27" s="2">
        <v>1003</v>
      </c>
      <c r="AB27" s="2">
        <v>3.24</v>
      </c>
      <c r="AC27" s="2">
        <v>539.54999999999995</v>
      </c>
      <c r="AD27" s="2" t="s">
        <v>130</v>
      </c>
      <c r="AI27"/>
    </row>
    <row r="28" spans="1:35" x14ac:dyDescent="0.25">
      <c r="A28" s="2">
        <v>27</v>
      </c>
      <c r="B28" s="7" t="s">
        <v>50</v>
      </c>
      <c r="C28" s="7">
        <f>DATEVALUE(Matanat_A[[#This Row],[Tarix]])</f>
        <v>45684</v>
      </c>
      <c r="D28" s="2" t="s">
        <v>127</v>
      </c>
      <c r="E28" s="2">
        <v>2</v>
      </c>
      <c r="F28" s="2">
        <v>69</v>
      </c>
      <c r="G28" s="2">
        <v>29</v>
      </c>
      <c r="H28" s="2">
        <f>Matanat_A[[#This Row],[Yükləmə_Vaxtı (dəq)]]-Matanat_A[[#This Row],[Boşaltma_Vaxtı (dəq)]]</f>
        <v>40</v>
      </c>
      <c r="I28" s="2">
        <v>51</v>
      </c>
      <c r="J28" s="2" t="str">
        <f>IF(Matanat_A[[#This Row],[Gecikmə (dəq)]]&gt;20, "Gecikdi", "Vaxtında")</f>
        <v>Gecikdi</v>
      </c>
      <c r="K28" s="2" t="s">
        <v>130</v>
      </c>
      <c r="L28" s="2">
        <v>36.43</v>
      </c>
      <c r="M28" s="2">
        <v>49.53</v>
      </c>
      <c r="N28" s="2">
        <f>Matanat_A[[#This Row],[Yanacaq_Litr]]/Matanat_A[[#This Row],[İstismar_Məsafə (km)]]</f>
        <v>7.7182203389830506E-2</v>
      </c>
      <c r="O28" s="2">
        <v>6.35</v>
      </c>
      <c r="P28" s="2" t="s">
        <v>141</v>
      </c>
      <c r="Q28" s="2" t="s">
        <v>149</v>
      </c>
      <c r="R28" s="2">
        <v>9</v>
      </c>
      <c r="S28" s="2">
        <v>472</v>
      </c>
      <c r="T28" s="2" t="s">
        <v>165</v>
      </c>
      <c r="U28" s="2">
        <v>0</v>
      </c>
      <c r="V28" s="2">
        <v>1</v>
      </c>
      <c r="W28" s="2">
        <f>Matanat_A[[#This Row],[Sürət_Aşımı (sayı)]]+Matanat_A[[#This Row],[Qəza_Sayı]]</f>
        <v>1</v>
      </c>
      <c r="X28" s="2" t="s">
        <v>170</v>
      </c>
      <c r="Y28" s="2" t="s">
        <v>205</v>
      </c>
      <c r="Z28" s="2">
        <v>1.21</v>
      </c>
      <c r="AA28" s="2">
        <v>1008</v>
      </c>
      <c r="AB28" s="2">
        <v>2.42</v>
      </c>
      <c r="AC28" s="2">
        <v>156.93</v>
      </c>
      <c r="AD28" s="2" t="s">
        <v>131</v>
      </c>
      <c r="AI28"/>
    </row>
    <row r="29" spans="1:35" x14ac:dyDescent="0.25">
      <c r="A29" s="2">
        <v>28</v>
      </c>
      <c r="B29" s="7" t="s">
        <v>51</v>
      </c>
      <c r="C29" s="7">
        <f>DATEVALUE(Matanat_A[[#This Row],[Tarix]])</f>
        <v>45685</v>
      </c>
      <c r="D29" s="2" t="s">
        <v>127</v>
      </c>
      <c r="E29" s="2">
        <v>3</v>
      </c>
      <c r="F29" s="2">
        <v>119</v>
      </c>
      <c r="G29" s="2">
        <v>43</v>
      </c>
      <c r="H29" s="2">
        <f>Matanat_A[[#This Row],[Yükləmə_Vaxtı (dəq)]]-Matanat_A[[#This Row],[Boşaltma_Vaxtı (dəq)]]</f>
        <v>76</v>
      </c>
      <c r="I29" s="2">
        <v>34</v>
      </c>
      <c r="J29" s="2" t="str">
        <f>IF(Matanat_A[[#This Row],[Gecikmə (dəq)]]&gt;20, "Gecikdi", "Vaxtında")</f>
        <v>Gecikdi</v>
      </c>
      <c r="K29" s="2" t="s">
        <v>130</v>
      </c>
      <c r="L29" s="2">
        <v>10.93</v>
      </c>
      <c r="M29" s="2">
        <v>57.83</v>
      </c>
      <c r="N29" s="2">
        <f>Matanat_A[[#This Row],[Yanacaq_Litr]]/Matanat_A[[#This Row],[İstismar_Məsafə (km)]]</f>
        <v>1.3152827918170878E-2</v>
      </c>
      <c r="O29" s="2">
        <v>20.69</v>
      </c>
      <c r="P29" s="2" t="s">
        <v>141</v>
      </c>
      <c r="Q29" s="2" t="s">
        <v>149</v>
      </c>
      <c r="R29" s="2">
        <v>1</v>
      </c>
      <c r="S29" s="2">
        <v>831</v>
      </c>
      <c r="T29" s="2" t="s">
        <v>161</v>
      </c>
      <c r="U29" s="2">
        <v>1</v>
      </c>
      <c r="V29" s="2">
        <v>2</v>
      </c>
      <c r="W29" s="2">
        <f>Matanat_A[[#This Row],[Sürət_Aşımı (sayı)]]+Matanat_A[[#This Row],[Qəza_Sayı]]</f>
        <v>3</v>
      </c>
      <c r="X29" s="2" t="s">
        <v>170</v>
      </c>
      <c r="Y29" s="2" t="s">
        <v>204</v>
      </c>
      <c r="Z29" s="2">
        <v>5.82</v>
      </c>
      <c r="AA29" s="2">
        <v>1006</v>
      </c>
      <c r="AB29" s="2">
        <v>17.46</v>
      </c>
      <c r="AC29" s="2">
        <v>3166.7</v>
      </c>
      <c r="AD29" s="2" t="s">
        <v>131</v>
      </c>
      <c r="AI29"/>
    </row>
    <row r="30" spans="1:35" x14ac:dyDescent="0.25">
      <c r="A30" s="2">
        <v>29</v>
      </c>
      <c r="B30" s="7" t="s">
        <v>52</v>
      </c>
      <c r="C30" s="7">
        <f>DATEVALUE(Matanat_A[[#This Row],[Tarix]])</f>
        <v>45686</v>
      </c>
      <c r="D30" s="2" t="s">
        <v>125</v>
      </c>
      <c r="E30" s="2">
        <v>5</v>
      </c>
      <c r="F30" s="2">
        <v>53</v>
      </c>
      <c r="G30" s="2">
        <v>52</v>
      </c>
      <c r="H30" s="2">
        <f>Matanat_A[[#This Row],[Yükləmə_Vaxtı (dəq)]]-Matanat_A[[#This Row],[Boşaltma_Vaxtı (dəq)]]</f>
        <v>1</v>
      </c>
      <c r="I30" s="2">
        <v>20</v>
      </c>
      <c r="J30" s="2" t="str">
        <f>IF(Matanat_A[[#This Row],[Gecikmə (dəq)]]&gt;20, "Gecikdi", "Vaxtında")</f>
        <v>Vaxtında</v>
      </c>
      <c r="K30" s="2" t="s">
        <v>131</v>
      </c>
      <c r="L30" s="2">
        <v>17.34</v>
      </c>
      <c r="M30" s="2">
        <v>115.56</v>
      </c>
      <c r="N30" s="2">
        <f>Matanat_A[[#This Row],[Yanacaq_Litr]]/Matanat_A[[#This Row],[İstismar_Məsafə (km)]]</f>
        <v>1.811912225705329E-2</v>
      </c>
      <c r="O30" s="2">
        <v>38.18</v>
      </c>
      <c r="P30" s="2" t="s">
        <v>143</v>
      </c>
      <c r="Q30" s="2" t="s">
        <v>147</v>
      </c>
      <c r="R30" s="2">
        <v>1</v>
      </c>
      <c r="S30" s="2">
        <v>957</v>
      </c>
      <c r="T30" s="2" t="s">
        <v>166</v>
      </c>
      <c r="U30" s="2">
        <v>5</v>
      </c>
      <c r="V30" s="2">
        <v>2</v>
      </c>
      <c r="W30" s="2">
        <f>Matanat_A[[#This Row],[Sürət_Aşımı (sayı)]]+Matanat_A[[#This Row],[Qəza_Sayı]]</f>
        <v>7</v>
      </c>
      <c r="X30" s="2" t="s">
        <v>169</v>
      </c>
      <c r="Y30" s="2" t="s">
        <v>203</v>
      </c>
      <c r="Z30" s="2">
        <v>6.8</v>
      </c>
      <c r="AA30" s="2">
        <v>1010</v>
      </c>
      <c r="AB30" s="2">
        <v>34</v>
      </c>
      <c r="AC30" s="2">
        <v>5930.88</v>
      </c>
      <c r="AD30" s="2" t="s">
        <v>130</v>
      </c>
      <c r="AI30"/>
    </row>
    <row r="31" spans="1:35" x14ac:dyDescent="0.25">
      <c r="A31" s="2">
        <v>30</v>
      </c>
      <c r="B31" s="7" t="s">
        <v>53</v>
      </c>
      <c r="C31" s="7">
        <f>DATEVALUE(Matanat_A[[#This Row],[Tarix]])</f>
        <v>45687</v>
      </c>
      <c r="D31" s="2" t="s">
        <v>127</v>
      </c>
      <c r="E31" s="2">
        <v>3</v>
      </c>
      <c r="F31" s="2">
        <v>33</v>
      </c>
      <c r="G31" s="2">
        <v>54</v>
      </c>
      <c r="H31" s="2">
        <f>Matanat_A[[#This Row],[Yükləmə_Vaxtı (dəq)]]-Matanat_A[[#This Row],[Boşaltma_Vaxtı (dəq)]]</f>
        <v>-21</v>
      </c>
      <c r="I31" s="2">
        <v>51</v>
      </c>
      <c r="J31" s="2" t="str">
        <f>IF(Matanat_A[[#This Row],[Gecikmə (dəq)]]&gt;20, "Gecikdi", "Vaxtında")</f>
        <v>Gecikdi</v>
      </c>
      <c r="K31" s="2" t="s">
        <v>130</v>
      </c>
      <c r="L31" s="2">
        <v>11.03</v>
      </c>
      <c r="M31" s="2">
        <v>16.690000000000001</v>
      </c>
      <c r="N31" s="2">
        <f>Matanat_A[[#This Row],[Yanacaq_Litr]]/Matanat_A[[#This Row],[İstismar_Məsafə (km)]]</f>
        <v>2.7034313725490193E-2</v>
      </c>
      <c r="O31" s="2">
        <v>38.47</v>
      </c>
      <c r="P31" s="2" t="s">
        <v>140</v>
      </c>
      <c r="Q31" s="2" t="s">
        <v>148</v>
      </c>
      <c r="R31" s="2">
        <v>2</v>
      </c>
      <c r="S31" s="2">
        <v>408</v>
      </c>
      <c r="T31" s="2" t="s">
        <v>163</v>
      </c>
      <c r="U31" s="2">
        <v>3</v>
      </c>
      <c r="V31" s="2">
        <v>2</v>
      </c>
      <c r="W31" s="2">
        <f>Matanat_A[[#This Row],[Sürət_Aşımı (sayı)]]+Matanat_A[[#This Row],[Qəza_Sayı]]</f>
        <v>5</v>
      </c>
      <c r="X31" s="2" t="s">
        <v>175</v>
      </c>
      <c r="Y31" s="2" t="s">
        <v>206</v>
      </c>
      <c r="Z31" s="2">
        <v>6.03</v>
      </c>
      <c r="AA31" s="2">
        <v>1001</v>
      </c>
      <c r="AB31" s="2">
        <v>18.09</v>
      </c>
      <c r="AC31" s="2">
        <v>1950.35</v>
      </c>
      <c r="AD31" s="2" t="s">
        <v>131</v>
      </c>
      <c r="AI31"/>
    </row>
    <row r="32" spans="1:35" x14ac:dyDescent="0.25">
      <c r="A32" s="2">
        <v>31</v>
      </c>
      <c r="B32" s="7" t="s">
        <v>54</v>
      </c>
      <c r="C32" s="7">
        <f>DATEVALUE(Matanat_A[[#This Row],[Tarix]])</f>
        <v>45688</v>
      </c>
      <c r="D32" s="2" t="s">
        <v>127</v>
      </c>
      <c r="E32" s="2">
        <v>3</v>
      </c>
      <c r="F32" s="2">
        <v>91</v>
      </c>
      <c r="G32" s="2">
        <v>84</v>
      </c>
      <c r="H32" s="2">
        <f>Matanat_A[[#This Row],[Yükləmə_Vaxtı (dəq)]]-Matanat_A[[#This Row],[Boşaltma_Vaxtı (dəq)]]</f>
        <v>7</v>
      </c>
      <c r="I32" s="2">
        <v>51</v>
      </c>
      <c r="J32" s="2" t="str">
        <f>IF(Matanat_A[[#This Row],[Gecikmə (dəq)]]&gt;20, "Gecikdi", "Vaxtında")</f>
        <v>Gecikdi</v>
      </c>
      <c r="K32" s="2" t="s">
        <v>130</v>
      </c>
      <c r="L32" s="2">
        <v>10.19</v>
      </c>
      <c r="M32" s="2">
        <v>136.81</v>
      </c>
      <c r="N32" s="2">
        <f>Matanat_A[[#This Row],[Yanacaq_Litr]]/Matanat_A[[#This Row],[İstismar_Məsafə (km)]]</f>
        <v>1.0472764645426515E-2</v>
      </c>
      <c r="O32" s="2">
        <v>31.9</v>
      </c>
      <c r="P32" s="2" t="s">
        <v>138</v>
      </c>
      <c r="Q32" s="2" t="s">
        <v>147</v>
      </c>
      <c r="R32" s="2">
        <v>5</v>
      </c>
      <c r="S32" s="2">
        <v>973</v>
      </c>
      <c r="T32" s="2" t="s">
        <v>166</v>
      </c>
      <c r="U32" s="2">
        <v>0</v>
      </c>
      <c r="V32" s="2">
        <v>2</v>
      </c>
      <c r="W32" s="2">
        <f>Matanat_A[[#This Row],[Sürət_Aşımı (sayı)]]+Matanat_A[[#This Row],[Qəza_Sayı]]</f>
        <v>2</v>
      </c>
      <c r="X32" s="2" t="s">
        <v>174</v>
      </c>
      <c r="Y32" s="2" t="s">
        <v>206</v>
      </c>
      <c r="Z32" s="2">
        <v>3.18</v>
      </c>
      <c r="AA32" s="2">
        <v>1007</v>
      </c>
      <c r="AB32" s="2">
        <v>9.5400000000000009</v>
      </c>
      <c r="AC32" s="2">
        <v>842.33</v>
      </c>
      <c r="AD32" s="2" t="s">
        <v>131</v>
      </c>
      <c r="AI32"/>
    </row>
    <row r="33" spans="1:35" x14ac:dyDescent="0.25">
      <c r="A33" s="2">
        <v>32</v>
      </c>
      <c r="B33" s="7" t="s">
        <v>55</v>
      </c>
      <c r="C33" s="7">
        <f>DATEVALUE(Matanat_A[[#This Row],[Tarix]])</f>
        <v>45689</v>
      </c>
      <c r="D33" s="2" t="s">
        <v>126</v>
      </c>
      <c r="E33" s="2">
        <v>2</v>
      </c>
      <c r="F33" s="2">
        <v>87</v>
      </c>
      <c r="G33" s="2">
        <v>42</v>
      </c>
      <c r="H33" s="2">
        <f>Matanat_A[[#This Row],[Yükləmə_Vaxtı (dəq)]]-Matanat_A[[#This Row],[Boşaltma_Vaxtı (dəq)]]</f>
        <v>45</v>
      </c>
      <c r="I33" s="2">
        <v>29</v>
      </c>
      <c r="J33" s="2" t="str">
        <f>IF(Matanat_A[[#This Row],[Gecikmə (dəq)]]&gt;20, "Gecikdi", "Vaxtında")</f>
        <v>Gecikdi</v>
      </c>
      <c r="K33" s="2" t="s">
        <v>131</v>
      </c>
      <c r="L33" s="2">
        <v>46.95</v>
      </c>
      <c r="M33" s="2">
        <v>4.21</v>
      </c>
      <c r="N33" s="2">
        <f>Matanat_A[[#This Row],[Yanacaq_Litr]]/Matanat_A[[#This Row],[İstismar_Məsafə (km)]]</f>
        <v>0.17261029411764706</v>
      </c>
      <c r="O33" s="2">
        <v>27.17</v>
      </c>
      <c r="P33" s="2" t="s">
        <v>144</v>
      </c>
      <c r="Q33" s="2" t="s">
        <v>149</v>
      </c>
      <c r="R33" s="2">
        <v>10</v>
      </c>
      <c r="S33" s="2">
        <v>272</v>
      </c>
      <c r="T33" s="2" t="s">
        <v>158</v>
      </c>
      <c r="U33" s="2">
        <v>4</v>
      </c>
      <c r="V33" s="2">
        <v>0</v>
      </c>
      <c r="W33" s="2">
        <f>Matanat_A[[#This Row],[Sürət_Aşımı (sayı)]]+Matanat_A[[#This Row],[Qəza_Sayı]]</f>
        <v>4</v>
      </c>
      <c r="Y33" s="2" t="s">
        <v>203</v>
      </c>
      <c r="Z33" s="2">
        <v>2.21</v>
      </c>
      <c r="AA33" s="2">
        <v>1006</v>
      </c>
      <c r="AB33" s="2">
        <v>4.42</v>
      </c>
      <c r="AC33" s="2">
        <v>241.29</v>
      </c>
      <c r="AD33" s="2" t="s">
        <v>131</v>
      </c>
      <c r="AI33"/>
    </row>
    <row r="34" spans="1:35" x14ac:dyDescent="0.25">
      <c r="A34" s="2">
        <v>33</v>
      </c>
      <c r="B34" s="7" t="s">
        <v>56</v>
      </c>
      <c r="C34" s="7">
        <f>DATEVALUE(Matanat_A[[#This Row],[Tarix]])</f>
        <v>45690</v>
      </c>
      <c r="D34" s="2" t="s">
        <v>127</v>
      </c>
      <c r="E34" s="2">
        <v>3</v>
      </c>
      <c r="F34" s="2">
        <v>84</v>
      </c>
      <c r="G34" s="2">
        <v>75</v>
      </c>
      <c r="H34" s="2">
        <f>Matanat_A[[#This Row],[Yükləmə_Vaxtı (dəq)]]-Matanat_A[[#This Row],[Boşaltma_Vaxtı (dəq)]]</f>
        <v>9</v>
      </c>
      <c r="I34" s="2">
        <v>29</v>
      </c>
      <c r="J34" s="2" t="str">
        <f>IF(Matanat_A[[#This Row],[Gecikmə (dəq)]]&gt;20, "Gecikdi", "Vaxtında")</f>
        <v>Gecikdi</v>
      </c>
      <c r="K34" s="2" t="s">
        <v>131</v>
      </c>
      <c r="L34" s="2">
        <v>39.47</v>
      </c>
      <c r="M34" s="2">
        <v>87.9</v>
      </c>
      <c r="N34" s="2">
        <f>Matanat_A[[#This Row],[Yanacaq_Litr]]/Matanat_A[[#This Row],[İstismar_Məsafə (km)]]</f>
        <v>4.7726723095525996E-2</v>
      </c>
      <c r="O34" s="2">
        <v>41.7</v>
      </c>
      <c r="P34" s="2" t="s">
        <v>141</v>
      </c>
      <c r="Q34" s="2" t="s">
        <v>149</v>
      </c>
      <c r="R34" s="2">
        <v>6</v>
      </c>
      <c r="S34" s="2">
        <v>827</v>
      </c>
      <c r="T34" s="2" t="s">
        <v>165</v>
      </c>
      <c r="U34" s="2">
        <v>1</v>
      </c>
      <c r="V34" s="2">
        <v>2</v>
      </c>
      <c r="W34" s="2">
        <f>Matanat_A[[#This Row],[Sürət_Aşımı (sayı)]]+Matanat_A[[#This Row],[Qəza_Sayı]]</f>
        <v>3</v>
      </c>
      <c r="X34" s="2" t="s">
        <v>174</v>
      </c>
      <c r="Y34" s="2" t="s">
        <v>204</v>
      </c>
      <c r="Z34" s="2">
        <v>8.18</v>
      </c>
      <c r="AA34" s="2">
        <v>1010</v>
      </c>
      <c r="AB34" s="2">
        <v>24.54</v>
      </c>
      <c r="AC34" s="2">
        <v>2634.66</v>
      </c>
      <c r="AD34" s="2" t="s">
        <v>130</v>
      </c>
      <c r="AI34"/>
    </row>
    <row r="35" spans="1:35" x14ac:dyDescent="0.25">
      <c r="A35" s="2">
        <v>34</v>
      </c>
      <c r="B35" s="7" t="s">
        <v>57</v>
      </c>
      <c r="C35" s="7">
        <f>DATEVALUE(Matanat_A[[#This Row],[Tarix]])</f>
        <v>45691</v>
      </c>
      <c r="D35" s="2" t="s">
        <v>126</v>
      </c>
      <c r="E35" s="2">
        <v>2</v>
      </c>
      <c r="F35" s="2">
        <v>114</v>
      </c>
      <c r="G35" s="2">
        <v>54</v>
      </c>
      <c r="H35" s="2">
        <f>Matanat_A[[#This Row],[Yükləmə_Vaxtı (dəq)]]-Matanat_A[[#This Row],[Boşaltma_Vaxtı (dəq)]]</f>
        <v>60</v>
      </c>
      <c r="I35" s="2">
        <v>15</v>
      </c>
      <c r="J35" s="2" t="str">
        <f>IF(Matanat_A[[#This Row],[Gecikmə (dəq)]]&gt;20, "Gecikdi", "Vaxtında")</f>
        <v>Vaxtında</v>
      </c>
      <c r="K35" s="2" t="s">
        <v>131</v>
      </c>
      <c r="L35" s="2">
        <v>49.12</v>
      </c>
      <c r="M35" s="2">
        <v>91.59</v>
      </c>
      <c r="N35" s="2">
        <f>Matanat_A[[#This Row],[Yanacaq_Litr]]/Matanat_A[[#This Row],[İstismar_Məsafə (km)]]</f>
        <v>5.6983758700696052E-2</v>
      </c>
      <c r="O35" s="2">
        <v>15.45</v>
      </c>
      <c r="P35" s="2" t="s">
        <v>140</v>
      </c>
      <c r="Q35" s="2" t="s">
        <v>149</v>
      </c>
      <c r="R35" s="2">
        <v>1</v>
      </c>
      <c r="S35" s="2">
        <v>862</v>
      </c>
      <c r="T35" s="2" t="s">
        <v>161</v>
      </c>
      <c r="U35" s="2">
        <v>4</v>
      </c>
      <c r="V35" s="2">
        <v>0</v>
      </c>
      <c r="W35" s="2">
        <f>Matanat_A[[#This Row],[Sürət_Aşımı (sayı)]]+Matanat_A[[#This Row],[Qəza_Sayı]]</f>
        <v>4</v>
      </c>
      <c r="Y35" s="2" t="s">
        <v>206</v>
      </c>
      <c r="Z35" s="2">
        <v>5.87</v>
      </c>
      <c r="AA35" s="2">
        <v>1005</v>
      </c>
      <c r="AB35" s="2">
        <v>11.74</v>
      </c>
      <c r="AC35" s="2">
        <v>1262.0899999999999</v>
      </c>
      <c r="AD35" s="2" t="s">
        <v>130</v>
      </c>
      <c r="AI35"/>
    </row>
    <row r="36" spans="1:35" x14ac:dyDescent="0.25">
      <c r="A36" s="2">
        <v>35</v>
      </c>
      <c r="B36" s="7" t="s">
        <v>58</v>
      </c>
      <c r="C36" s="7">
        <f>DATEVALUE(Matanat_A[[#This Row],[Tarix]])</f>
        <v>45692</v>
      </c>
      <c r="D36" s="2" t="s">
        <v>126</v>
      </c>
      <c r="E36" s="2">
        <v>4</v>
      </c>
      <c r="F36" s="2">
        <v>61</v>
      </c>
      <c r="G36" s="2">
        <v>26</v>
      </c>
      <c r="H36" s="2">
        <f>Matanat_A[[#This Row],[Yükləmə_Vaxtı (dəq)]]-Matanat_A[[#This Row],[Boşaltma_Vaxtı (dəq)]]</f>
        <v>35</v>
      </c>
      <c r="I36" s="2">
        <v>58</v>
      </c>
      <c r="J36" s="2" t="str">
        <f>IF(Matanat_A[[#This Row],[Gecikmə (dəq)]]&gt;20, "Gecikdi", "Vaxtında")</f>
        <v>Gecikdi</v>
      </c>
      <c r="K36" s="2" t="s">
        <v>130</v>
      </c>
      <c r="L36" s="2">
        <v>33.43</v>
      </c>
      <c r="M36" s="2">
        <v>14.15</v>
      </c>
      <c r="N36" s="2">
        <f>Matanat_A[[#This Row],[Yanacaq_Litr]]/Matanat_A[[#This Row],[İstismar_Məsafə (km)]]</f>
        <v>4.0818070818070817E-2</v>
      </c>
      <c r="O36" s="2">
        <v>27.23</v>
      </c>
      <c r="P36" s="2" t="s">
        <v>138</v>
      </c>
      <c r="Q36" s="2" t="s">
        <v>148</v>
      </c>
      <c r="R36" s="2">
        <v>4</v>
      </c>
      <c r="S36" s="2">
        <v>819</v>
      </c>
      <c r="T36" s="2" t="s">
        <v>151</v>
      </c>
      <c r="U36" s="2">
        <v>0</v>
      </c>
      <c r="V36" s="2">
        <v>0</v>
      </c>
      <c r="W36" s="2">
        <f>Matanat_A[[#This Row],[Sürət_Aşımı (sayı)]]+Matanat_A[[#This Row],[Qəza_Sayı]]</f>
        <v>0</v>
      </c>
      <c r="Y36" s="2" t="s">
        <v>205</v>
      </c>
      <c r="Z36" s="2">
        <v>4.2699999999999996</v>
      </c>
      <c r="AA36" s="2">
        <v>1007</v>
      </c>
      <c r="AB36" s="2">
        <v>17.079999999999998</v>
      </c>
      <c r="AC36" s="2">
        <v>1074.03</v>
      </c>
      <c r="AD36" s="2" t="s">
        <v>130</v>
      </c>
      <c r="AI36"/>
    </row>
    <row r="37" spans="1:35" x14ac:dyDescent="0.25">
      <c r="A37" s="2">
        <v>36</v>
      </c>
      <c r="B37" s="7" t="s">
        <v>59</v>
      </c>
      <c r="C37" s="7">
        <f>DATEVALUE(Matanat_A[[#This Row],[Tarix]])</f>
        <v>45693</v>
      </c>
      <c r="D37" s="2" t="s">
        <v>125</v>
      </c>
      <c r="E37" s="2">
        <v>5</v>
      </c>
      <c r="F37" s="2">
        <v>83</v>
      </c>
      <c r="G37" s="2">
        <v>81</v>
      </c>
      <c r="H37" s="2">
        <f>Matanat_A[[#This Row],[Yükləmə_Vaxtı (dəq)]]-Matanat_A[[#This Row],[Boşaltma_Vaxtı (dəq)]]</f>
        <v>2</v>
      </c>
      <c r="I37" s="2">
        <v>14</v>
      </c>
      <c r="J37" s="2" t="str">
        <f>IF(Matanat_A[[#This Row],[Gecikmə (dəq)]]&gt;20, "Gecikdi", "Vaxtında")</f>
        <v>Vaxtında</v>
      </c>
      <c r="K37" s="2" t="s">
        <v>131</v>
      </c>
      <c r="L37" s="2">
        <v>27.59</v>
      </c>
      <c r="M37" s="2">
        <v>72.88</v>
      </c>
      <c r="N37" s="2">
        <f>Matanat_A[[#This Row],[Yanacaq_Litr]]/Matanat_A[[#This Row],[İstismar_Məsafə (km)]]</f>
        <v>5.0346715328467156E-2</v>
      </c>
      <c r="O37" s="2">
        <v>35.25</v>
      </c>
      <c r="P37" s="2" t="s">
        <v>135</v>
      </c>
      <c r="Q37" s="2" t="s">
        <v>148</v>
      </c>
      <c r="R37" s="2">
        <v>5</v>
      </c>
      <c r="S37" s="2">
        <v>548</v>
      </c>
      <c r="T37" s="2" t="s">
        <v>163</v>
      </c>
      <c r="U37" s="2">
        <v>4</v>
      </c>
      <c r="V37" s="2">
        <v>2</v>
      </c>
      <c r="W37" s="2">
        <f>Matanat_A[[#This Row],[Sürət_Aşımı (sayı)]]+Matanat_A[[#This Row],[Qəza_Sayı]]</f>
        <v>6</v>
      </c>
      <c r="X37" s="2" t="s">
        <v>171</v>
      </c>
      <c r="Y37" s="2" t="s">
        <v>202</v>
      </c>
      <c r="Z37" s="2">
        <v>4.53</v>
      </c>
      <c r="AA37" s="2">
        <v>1015</v>
      </c>
      <c r="AB37" s="2">
        <v>22.65</v>
      </c>
      <c r="AC37" s="2">
        <v>1523.93</v>
      </c>
      <c r="AD37" s="2" t="s">
        <v>131</v>
      </c>
      <c r="AI37"/>
    </row>
    <row r="38" spans="1:35" x14ac:dyDescent="0.25">
      <c r="A38" s="2">
        <v>37</v>
      </c>
      <c r="B38" s="7" t="s">
        <v>60</v>
      </c>
      <c r="C38" s="7">
        <f>DATEVALUE(Matanat_A[[#This Row],[Tarix]])</f>
        <v>45694</v>
      </c>
      <c r="D38" s="2" t="s">
        <v>127</v>
      </c>
      <c r="E38" s="2">
        <v>5</v>
      </c>
      <c r="F38" s="2">
        <v>102</v>
      </c>
      <c r="G38" s="2">
        <v>76</v>
      </c>
      <c r="H38" s="2">
        <f>Matanat_A[[#This Row],[Yükləmə_Vaxtı (dəq)]]-Matanat_A[[#This Row],[Boşaltma_Vaxtı (dəq)]]</f>
        <v>26</v>
      </c>
      <c r="I38" s="2">
        <v>44</v>
      </c>
      <c r="J38" s="2" t="str">
        <f>IF(Matanat_A[[#This Row],[Gecikmə (dəq)]]&gt;20, "Gecikdi", "Vaxtında")</f>
        <v>Gecikdi</v>
      </c>
      <c r="K38" s="2" t="s">
        <v>130</v>
      </c>
      <c r="L38" s="2">
        <v>35.06</v>
      </c>
      <c r="M38" s="2">
        <v>1.45</v>
      </c>
      <c r="N38" s="2">
        <f>Matanat_A[[#This Row],[Yanacaq_Litr]]/Matanat_A[[#This Row],[İstismar_Məsafə (km)]]</f>
        <v>4.8830083565459613E-2</v>
      </c>
      <c r="O38" s="2">
        <v>45.2</v>
      </c>
      <c r="P38" s="2" t="s">
        <v>136</v>
      </c>
      <c r="Q38" s="2" t="s">
        <v>148</v>
      </c>
      <c r="R38" s="2">
        <v>2</v>
      </c>
      <c r="S38" s="2">
        <v>718</v>
      </c>
      <c r="T38" s="2" t="s">
        <v>157</v>
      </c>
      <c r="U38" s="2">
        <v>2</v>
      </c>
      <c r="V38" s="2">
        <v>0</v>
      </c>
      <c r="W38" s="2">
        <f>Matanat_A[[#This Row],[Sürət_Aşımı (sayı)]]+Matanat_A[[#This Row],[Qəza_Sayı]]</f>
        <v>2</v>
      </c>
      <c r="Y38" s="2" t="s">
        <v>207</v>
      </c>
      <c r="Z38" s="2">
        <v>7.58</v>
      </c>
      <c r="AA38" s="2">
        <v>1013</v>
      </c>
      <c r="AB38" s="2">
        <v>37.9</v>
      </c>
      <c r="AC38" s="2">
        <v>6387.72</v>
      </c>
      <c r="AD38" s="2" t="s">
        <v>131</v>
      </c>
      <c r="AI38"/>
    </row>
    <row r="39" spans="1:35" x14ac:dyDescent="0.25">
      <c r="A39" s="2">
        <v>38</v>
      </c>
      <c r="B39" s="7" t="s">
        <v>61</v>
      </c>
      <c r="C39" s="7">
        <f>DATEVALUE(Matanat_A[[#This Row],[Tarix]])</f>
        <v>45695</v>
      </c>
      <c r="D39" s="2" t="s">
        <v>128</v>
      </c>
      <c r="E39" s="2">
        <v>1</v>
      </c>
      <c r="F39" s="2">
        <v>99</v>
      </c>
      <c r="G39" s="2">
        <v>62</v>
      </c>
      <c r="H39" s="2">
        <f>Matanat_A[[#This Row],[Yükləmə_Vaxtı (dəq)]]-Matanat_A[[#This Row],[Boşaltma_Vaxtı (dəq)]]</f>
        <v>37</v>
      </c>
      <c r="I39" s="2">
        <v>39</v>
      </c>
      <c r="J39" s="2" t="str">
        <f>IF(Matanat_A[[#This Row],[Gecikmə (dəq)]]&gt;20, "Gecikdi", "Vaxtında")</f>
        <v>Gecikdi</v>
      </c>
      <c r="K39" s="2" t="s">
        <v>130</v>
      </c>
      <c r="L39" s="2">
        <v>31.57</v>
      </c>
      <c r="M39" s="2">
        <v>167.96</v>
      </c>
      <c r="N39" s="2">
        <f>Matanat_A[[#This Row],[Yanacaq_Litr]]/Matanat_A[[#This Row],[İstismar_Məsafə (km)]]</f>
        <v>0.16189743589743591</v>
      </c>
      <c r="O39" s="2">
        <v>5.05</v>
      </c>
      <c r="P39" s="2" t="s">
        <v>138</v>
      </c>
      <c r="Q39" s="2" t="s">
        <v>148</v>
      </c>
      <c r="R39" s="2">
        <v>9</v>
      </c>
      <c r="S39" s="2">
        <v>195</v>
      </c>
      <c r="T39" s="2" t="s">
        <v>151</v>
      </c>
      <c r="U39" s="2">
        <v>3</v>
      </c>
      <c r="V39" s="2">
        <v>2</v>
      </c>
      <c r="W39" s="2">
        <f>Matanat_A[[#This Row],[Sürət_Aşımı (sayı)]]+Matanat_A[[#This Row],[Qəza_Sayı]]</f>
        <v>5</v>
      </c>
      <c r="X39" s="2" t="s">
        <v>175</v>
      </c>
      <c r="Y39" s="2" t="s">
        <v>205</v>
      </c>
      <c r="Z39" s="2">
        <v>7.25</v>
      </c>
      <c r="AA39" s="2">
        <v>1009</v>
      </c>
      <c r="AB39" s="2">
        <v>7.25</v>
      </c>
      <c r="AC39" s="2">
        <v>503.08</v>
      </c>
      <c r="AD39" s="2" t="s">
        <v>130</v>
      </c>
      <c r="AI39"/>
    </row>
    <row r="40" spans="1:35" x14ac:dyDescent="0.25">
      <c r="A40" s="2">
        <v>39</v>
      </c>
      <c r="B40" s="7" t="s">
        <v>62</v>
      </c>
      <c r="C40" s="7">
        <f>DATEVALUE(Matanat_A[[#This Row],[Tarix]])</f>
        <v>45696</v>
      </c>
      <c r="D40" s="2" t="s">
        <v>125</v>
      </c>
      <c r="E40" s="2">
        <v>4</v>
      </c>
      <c r="F40" s="2">
        <v>103</v>
      </c>
      <c r="G40" s="2">
        <v>50</v>
      </c>
      <c r="H40" s="2">
        <f>Matanat_A[[#This Row],[Yükləmə_Vaxtı (dəq)]]-Matanat_A[[#This Row],[Boşaltma_Vaxtı (dəq)]]</f>
        <v>53</v>
      </c>
      <c r="I40" s="2">
        <v>54</v>
      </c>
      <c r="J40" s="2" t="str">
        <f>IF(Matanat_A[[#This Row],[Gecikmə (dəq)]]&gt;20, "Gecikdi", "Vaxtında")</f>
        <v>Gecikdi</v>
      </c>
      <c r="K40" s="2" t="s">
        <v>130</v>
      </c>
      <c r="L40" s="2">
        <v>32.43</v>
      </c>
      <c r="M40" s="2">
        <v>0.6</v>
      </c>
      <c r="N40" s="2">
        <f>Matanat_A[[#This Row],[Yanacaq_Litr]]/Matanat_A[[#This Row],[İstismar_Məsafə (km)]]</f>
        <v>6.0166975881261596E-2</v>
      </c>
      <c r="O40" s="2">
        <v>4.53</v>
      </c>
      <c r="P40" s="2" t="s">
        <v>133</v>
      </c>
      <c r="Q40" s="2" t="s">
        <v>149</v>
      </c>
      <c r="R40" s="2">
        <v>9</v>
      </c>
      <c r="S40" s="2">
        <v>539</v>
      </c>
      <c r="T40" s="2" t="s">
        <v>152</v>
      </c>
      <c r="U40" s="2">
        <v>1</v>
      </c>
      <c r="V40" s="2">
        <v>1</v>
      </c>
      <c r="W40" s="2">
        <f>Matanat_A[[#This Row],[Sürət_Aşımı (sayı)]]+Matanat_A[[#This Row],[Qəza_Sayı]]</f>
        <v>2</v>
      </c>
      <c r="X40" s="2" t="s">
        <v>172</v>
      </c>
      <c r="Y40" s="2" t="s">
        <v>205</v>
      </c>
      <c r="Z40" s="2">
        <v>3.73</v>
      </c>
      <c r="AA40" s="2">
        <v>1004</v>
      </c>
      <c r="AB40" s="2">
        <v>14.92</v>
      </c>
      <c r="AC40" s="2">
        <v>1114.05</v>
      </c>
      <c r="AD40" s="2" t="s">
        <v>131</v>
      </c>
      <c r="AI40"/>
    </row>
    <row r="41" spans="1:35" x14ac:dyDescent="0.25">
      <c r="A41" s="2">
        <v>40</v>
      </c>
      <c r="B41" s="7" t="s">
        <v>63</v>
      </c>
      <c r="C41" s="7">
        <f>DATEVALUE(Matanat_A[[#This Row],[Tarix]])</f>
        <v>45697</v>
      </c>
      <c r="D41" s="2" t="s">
        <v>126</v>
      </c>
      <c r="E41" s="2">
        <v>1</v>
      </c>
      <c r="F41" s="2">
        <v>68</v>
      </c>
      <c r="G41" s="2">
        <v>86</v>
      </c>
      <c r="H41" s="2">
        <f>Matanat_A[[#This Row],[Yükləmə_Vaxtı (dəq)]]-Matanat_A[[#This Row],[Boşaltma_Vaxtı (dəq)]]</f>
        <v>-18</v>
      </c>
      <c r="I41" s="2">
        <v>22</v>
      </c>
      <c r="J41" s="2" t="str">
        <f>IF(Matanat_A[[#This Row],[Gecikmə (dəq)]]&gt;20, "Gecikdi", "Vaxtında")</f>
        <v>Gecikdi</v>
      </c>
      <c r="K41" s="2" t="s">
        <v>131</v>
      </c>
      <c r="L41" s="2">
        <v>30.6</v>
      </c>
      <c r="M41" s="2">
        <v>140.01</v>
      </c>
      <c r="N41" s="2">
        <f>Matanat_A[[#This Row],[Yanacaq_Litr]]/Matanat_A[[#This Row],[İstismar_Məsafə (km)]]</f>
        <v>8.4065934065934073E-2</v>
      </c>
      <c r="O41" s="2">
        <v>31.11</v>
      </c>
      <c r="P41" s="2" t="s">
        <v>135</v>
      </c>
      <c r="Q41" s="2" t="s">
        <v>148</v>
      </c>
      <c r="R41" s="2">
        <v>8</v>
      </c>
      <c r="S41" s="2">
        <v>364</v>
      </c>
      <c r="T41" s="2" t="s">
        <v>167</v>
      </c>
      <c r="U41" s="2">
        <v>5</v>
      </c>
      <c r="V41" s="2">
        <v>2</v>
      </c>
      <c r="W41" s="2">
        <f>Matanat_A[[#This Row],[Sürət_Aşımı (sayı)]]+Matanat_A[[#This Row],[Qəza_Sayı]]</f>
        <v>7</v>
      </c>
      <c r="X41" s="2" t="s">
        <v>173</v>
      </c>
      <c r="Y41" s="2" t="s">
        <v>203</v>
      </c>
      <c r="Z41" s="2">
        <v>7.24</v>
      </c>
      <c r="AA41" s="2">
        <v>1013</v>
      </c>
      <c r="AB41" s="2">
        <v>7.24</v>
      </c>
      <c r="AC41" s="2">
        <v>769.89</v>
      </c>
      <c r="AD41" s="2" t="s">
        <v>130</v>
      </c>
      <c r="AI41"/>
    </row>
    <row r="42" spans="1:35" x14ac:dyDescent="0.25">
      <c r="A42" s="2">
        <v>41</v>
      </c>
      <c r="B42" s="7" t="s">
        <v>64</v>
      </c>
      <c r="C42" s="7">
        <f>DATEVALUE(Matanat_A[[#This Row],[Tarix]])</f>
        <v>45698</v>
      </c>
      <c r="D42" s="2" t="s">
        <v>128</v>
      </c>
      <c r="E42" s="2">
        <v>3</v>
      </c>
      <c r="F42" s="2">
        <v>120</v>
      </c>
      <c r="G42" s="2">
        <v>57</v>
      </c>
      <c r="H42" s="2">
        <f>Matanat_A[[#This Row],[Yükləmə_Vaxtı (dəq)]]-Matanat_A[[#This Row],[Boşaltma_Vaxtı (dəq)]]</f>
        <v>63</v>
      </c>
      <c r="I42" s="2">
        <v>20</v>
      </c>
      <c r="J42" s="2" t="str">
        <f>IF(Matanat_A[[#This Row],[Gecikmə (dəq)]]&gt;20, "Gecikdi", "Vaxtında")</f>
        <v>Vaxtında</v>
      </c>
      <c r="K42" s="2" t="s">
        <v>131</v>
      </c>
      <c r="L42" s="2">
        <v>47.72</v>
      </c>
      <c r="M42" s="2">
        <v>44.55</v>
      </c>
      <c r="N42" s="2">
        <f>Matanat_A[[#This Row],[Yanacaq_Litr]]/Matanat_A[[#This Row],[İstismar_Məsafə (km)]]</f>
        <v>7.1651651651651646E-2</v>
      </c>
      <c r="O42" s="2">
        <v>22.26</v>
      </c>
      <c r="P42" s="2" t="s">
        <v>144</v>
      </c>
      <c r="Q42" s="2" t="s">
        <v>149</v>
      </c>
      <c r="R42" s="2">
        <v>5</v>
      </c>
      <c r="S42" s="2">
        <v>666</v>
      </c>
      <c r="T42" s="2" t="s">
        <v>167</v>
      </c>
      <c r="U42" s="2">
        <v>1</v>
      </c>
      <c r="V42" s="2">
        <v>1</v>
      </c>
      <c r="W42" s="2">
        <f>Matanat_A[[#This Row],[Sürət_Aşımı (sayı)]]+Matanat_A[[#This Row],[Qəza_Sayı]]</f>
        <v>2</v>
      </c>
      <c r="X42" s="2" t="s">
        <v>175</v>
      </c>
      <c r="Y42" s="2" t="s">
        <v>205</v>
      </c>
      <c r="Z42" s="2">
        <v>7.68</v>
      </c>
      <c r="AA42" s="2">
        <v>1003</v>
      </c>
      <c r="AB42" s="2">
        <v>23.04</v>
      </c>
      <c r="AC42" s="2">
        <v>2204.6</v>
      </c>
      <c r="AD42" s="2" t="s">
        <v>131</v>
      </c>
      <c r="AI42"/>
    </row>
    <row r="43" spans="1:35" x14ac:dyDescent="0.25">
      <c r="A43" s="2">
        <v>42</v>
      </c>
      <c r="B43" s="7" t="s">
        <v>65</v>
      </c>
      <c r="C43" s="7">
        <f>DATEVALUE(Matanat_A[[#This Row],[Tarix]])</f>
        <v>45699</v>
      </c>
      <c r="D43" s="2" t="s">
        <v>125</v>
      </c>
      <c r="E43" s="2">
        <v>5</v>
      </c>
      <c r="F43" s="2">
        <v>58</v>
      </c>
      <c r="G43" s="2">
        <v>29</v>
      </c>
      <c r="H43" s="2">
        <f>Matanat_A[[#This Row],[Yükləmə_Vaxtı (dəq)]]-Matanat_A[[#This Row],[Boşaltma_Vaxtı (dəq)]]</f>
        <v>29</v>
      </c>
      <c r="I43" s="2">
        <v>47</v>
      </c>
      <c r="J43" s="2" t="str">
        <f>IF(Matanat_A[[#This Row],[Gecikmə (dəq)]]&gt;20, "Gecikdi", "Vaxtında")</f>
        <v>Gecikdi</v>
      </c>
      <c r="K43" s="2" t="s">
        <v>130</v>
      </c>
      <c r="L43" s="2">
        <v>38.1</v>
      </c>
      <c r="M43" s="2">
        <v>178.36</v>
      </c>
      <c r="N43" s="2">
        <f>Matanat_A[[#This Row],[Yanacaq_Litr]]/Matanat_A[[#This Row],[İstismar_Məsafə (km)]]</f>
        <v>6.4249578414839803E-2</v>
      </c>
      <c r="O43" s="2">
        <v>39.28</v>
      </c>
      <c r="P43" s="2" t="s">
        <v>138</v>
      </c>
      <c r="Q43" s="2" t="s">
        <v>147</v>
      </c>
      <c r="R43" s="2">
        <v>10</v>
      </c>
      <c r="S43" s="2">
        <v>593</v>
      </c>
      <c r="T43" s="2" t="s">
        <v>162</v>
      </c>
      <c r="U43" s="2">
        <v>0</v>
      </c>
      <c r="V43" s="2">
        <v>1</v>
      </c>
      <c r="W43" s="2">
        <f>Matanat_A[[#This Row],[Sürət_Aşımı (sayı)]]+Matanat_A[[#This Row],[Qəza_Sayı]]</f>
        <v>1</v>
      </c>
      <c r="X43" s="2" t="s">
        <v>173</v>
      </c>
      <c r="Y43" s="2" t="s">
        <v>204</v>
      </c>
      <c r="Z43" s="2">
        <v>9.23</v>
      </c>
      <c r="AA43" s="2">
        <v>1018</v>
      </c>
      <c r="AB43" s="2">
        <v>46.150000000000013</v>
      </c>
      <c r="AC43" s="2">
        <v>7614.21</v>
      </c>
      <c r="AD43" s="2" t="s">
        <v>130</v>
      </c>
      <c r="AI43"/>
    </row>
    <row r="44" spans="1:35" x14ac:dyDescent="0.25">
      <c r="A44" s="2">
        <v>43</v>
      </c>
      <c r="B44" s="7" t="s">
        <v>66</v>
      </c>
      <c r="C44" s="7">
        <f>DATEVALUE(Matanat_A[[#This Row],[Tarix]])</f>
        <v>45700</v>
      </c>
      <c r="D44" s="2" t="s">
        <v>126</v>
      </c>
      <c r="E44" s="2">
        <v>3</v>
      </c>
      <c r="F44" s="2">
        <v>113</v>
      </c>
      <c r="G44" s="2">
        <v>73</v>
      </c>
      <c r="H44" s="2">
        <f>Matanat_A[[#This Row],[Yükləmə_Vaxtı (dəq)]]-Matanat_A[[#This Row],[Boşaltma_Vaxtı (dəq)]]</f>
        <v>40</v>
      </c>
      <c r="I44" s="2">
        <v>54</v>
      </c>
      <c r="J44" s="2" t="str">
        <f>IF(Matanat_A[[#This Row],[Gecikmə (dəq)]]&gt;20, "Gecikdi", "Vaxtında")</f>
        <v>Gecikdi</v>
      </c>
      <c r="K44" s="2" t="s">
        <v>130</v>
      </c>
      <c r="L44" s="2">
        <v>18.38</v>
      </c>
      <c r="M44" s="2">
        <v>74.569999999999993</v>
      </c>
      <c r="N44" s="2">
        <f>Matanat_A[[#This Row],[Yanacaq_Litr]]/Matanat_A[[#This Row],[İstismar_Məsafə (km)]]</f>
        <v>1.8565656565656563E-2</v>
      </c>
      <c r="O44" s="2">
        <v>40.450000000000003</v>
      </c>
      <c r="P44" s="2" t="s">
        <v>140</v>
      </c>
      <c r="Q44" s="2" t="s">
        <v>148</v>
      </c>
      <c r="R44" s="2">
        <v>4</v>
      </c>
      <c r="S44" s="2">
        <v>990</v>
      </c>
      <c r="T44" s="2" t="s">
        <v>151</v>
      </c>
      <c r="U44" s="2">
        <v>3</v>
      </c>
      <c r="V44" s="2">
        <v>0</v>
      </c>
      <c r="W44" s="2">
        <f>Matanat_A[[#This Row],[Sürət_Aşımı (sayı)]]+Matanat_A[[#This Row],[Qəza_Sayı]]</f>
        <v>3</v>
      </c>
      <c r="Y44" s="2" t="s">
        <v>207</v>
      </c>
      <c r="Z44" s="2">
        <v>4.38</v>
      </c>
      <c r="AA44" s="2">
        <v>1013</v>
      </c>
      <c r="AB44" s="2">
        <v>13.14</v>
      </c>
      <c r="AC44" s="2">
        <v>1137.3900000000001</v>
      </c>
      <c r="AD44" s="2" t="s">
        <v>130</v>
      </c>
      <c r="AI44"/>
    </row>
    <row r="45" spans="1:35" x14ac:dyDescent="0.25">
      <c r="A45" s="2">
        <v>44</v>
      </c>
      <c r="B45" s="7" t="s">
        <v>67</v>
      </c>
      <c r="C45" s="7">
        <f>DATEVALUE(Matanat_A[[#This Row],[Tarix]])</f>
        <v>45701</v>
      </c>
      <c r="D45" s="2" t="s">
        <v>126</v>
      </c>
      <c r="E45" s="2">
        <v>5</v>
      </c>
      <c r="F45" s="2">
        <v>33</v>
      </c>
      <c r="G45" s="2">
        <v>34</v>
      </c>
      <c r="H45" s="2">
        <f>Matanat_A[[#This Row],[Yükləmə_Vaxtı (dəq)]]-Matanat_A[[#This Row],[Boşaltma_Vaxtı (dəq)]]</f>
        <v>-1</v>
      </c>
      <c r="I45" s="2">
        <v>28</v>
      </c>
      <c r="J45" s="2" t="str">
        <f>IF(Matanat_A[[#This Row],[Gecikmə (dəq)]]&gt;20, "Gecikdi", "Vaxtında")</f>
        <v>Gecikdi</v>
      </c>
      <c r="K45" s="2" t="s">
        <v>131</v>
      </c>
      <c r="L45" s="2">
        <v>24.99</v>
      </c>
      <c r="M45" s="2">
        <v>86.02</v>
      </c>
      <c r="N45" s="2">
        <f>Matanat_A[[#This Row],[Yanacaq_Litr]]/Matanat_A[[#This Row],[İstismar_Məsafə (km)]]</f>
        <v>0.12371287128712871</v>
      </c>
      <c r="O45" s="2">
        <v>8.09</v>
      </c>
      <c r="P45" s="2" t="s">
        <v>141</v>
      </c>
      <c r="Q45" s="2" t="s">
        <v>149</v>
      </c>
      <c r="R45" s="2">
        <v>10</v>
      </c>
      <c r="S45" s="2">
        <v>202</v>
      </c>
      <c r="T45" s="2" t="s">
        <v>157</v>
      </c>
      <c r="U45" s="2">
        <v>0</v>
      </c>
      <c r="V45" s="2">
        <v>1</v>
      </c>
      <c r="W45" s="2">
        <f>Matanat_A[[#This Row],[Sürət_Aşımı (sayı)]]+Matanat_A[[#This Row],[Qəza_Sayı]]</f>
        <v>1</v>
      </c>
      <c r="X45" s="2" t="s">
        <v>172</v>
      </c>
      <c r="Y45" s="2" t="s">
        <v>202</v>
      </c>
      <c r="Z45" s="2">
        <v>9.99</v>
      </c>
      <c r="AA45" s="2">
        <v>1010</v>
      </c>
      <c r="AB45" s="2">
        <v>49.95</v>
      </c>
      <c r="AC45" s="2">
        <v>6524.64</v>
      </c>
      <c r="AD45" s="2" t="s">
        <v>130</v>
      </c>
      <c r="AI45"/>
    </row>
    <row r="46" spans="1:35" x14ac:dyDescent="0.25">
      <c r="A46" s="2">
        <v>45</v>
      </c>
      <c r="B46" s="7" t="s">
        <v>68</v>
      </c>
      <c r="C46" s="7">
        <f>DATEVALUE(Matanat_A[[#This Row],[Tarix]])</f>
        <v>45702</v>
      </c>
      <c r="D46" s="2" t="s">
        <v>125</v>
      </c>
      <c r="E46" s="2">
        <v>5</v>
      </c>
      <c r="F46" s="2">
        <v>33</v>
      </c>
      <c r="G46" s="2">
        <v>30</v>
      </c>
      <c r="H46" s="2">
        <f>Matanat_A[[#This Row],[Yükləmə_Vaxtı (dəq)]]-Matanat_A[[#This Row],[Boşaltma_Vaxtı (dəq)]]</f>
        <v>3</v>
      </c>
      <c r="I46" s="2">
        <v>21</v>
      </c>
      <c r="J46" s="2" t="str">
        <f>IF(Matanat_A[[#This Row],[Gecikmə (dəq)]]&gt;20, "Gecikdi", "Vaxtında")</f>
        <v>Gecikdi</v>
      </c>
      <c r="K46" s="2" t="s">
        <v>131</v>
      </c>
      <c r="L46" s="2">
        <v>13.41</v>
      </c>
      <c r="M46" s="2">
        <v>51.11</v>
      </c>
      <c r="N46" s="2">
        <f>Matanat_A[[#This Row],[Yanacaq_Litr]]/Matanat_A[[#This Row],[İstismar_Məsafə (km)]]</f>
        <v>2.6660039761431411E-2</v>
      </c>
      <c r="O46" s="2">
        <v>34.78</v>
      </c>
      <c r="P46" s="2" t="s">
        <v>136</v>
      </c>
      <c r="Q46" s="2" t="s">
        <v>149</v>
      </c>
      <c r="R46" s="2">
        <v>8</v>
      </c>
      <c r="S46" s="2">
        <v>503</v>
      </c>
      <c r="T46" s="2" t="s">
        <v>154</v>
      </c>
      <c r="U46" s="2">
        <v>4</v>
      </c>
      <c r="V46" s="2">
        <v>2</v>
      </c>
      <c r="W46" s="2">
        <f>Matanat_A[[#This Row],[Sürət_Aşımı (sayı)]]+Matanat_A[[#This Row],[Qəza_Sayı]]</f>
        <v>6</v>
      </c>
      <c r="X46" s="2" t="s">
        <v>171</v>
      </c>
      <c r="Y46" s="2" t="s">
        <v>206</v>
      </c>
      <c r="Z46" s="2">
        <v>9.69</v>
      </c>
      <c r="AA46" s="2">
        <v>1006</v>
      </c>
      <c r="AB46" s="2">
        <v>48.45</v>
      </c>
      <c r="AC46" s="2">
        <v>6854.86</v>
      </c>
      <c r="AD46" s="2" t="s">
        <v>131</v>
      </c>
      <c r="AI46"/>
    </row>
    <row r="47" spans="1:35" x14ac:dyDescent="0.25">
      <c r="A47" s="2">
        <v>46</v>
      </c>
      <c r="B47" s="7" t="s">
        <v>69</v>
      </c>
      <c r="C47" s="7">
        <f>DATEVALUE(Matanat_A[[#This Row],[Tarix]])</f>
        <v>45703</v>
      </c>
      <c r="D47" s="2" t="s">
        <v>128</v>
      </c>
      <c r="E47" s="2">
        <v>1</v>
      </c>
      <c r="F47" s="2">
        <v>71</v>
      </c>
      <c r="G47" s="2">
        <v>22</v>
      </c>
      <c r="H47" s="2">
        <f>Matanat_A[[#This Row],[Yükləmə_Vaxtı (dəq)]]-Matanat_A[[#This Row],[Boşaltma_Vaxtı (dəq)]]</f>
        <v>49</v>
      </c>
      <c r="I47" s="2">
        <v>36</v>
      </c>
      <c r="J47" s="2" t="str">
        <f>IF(Matanat_A[[#This Row],[Gecikmə (dəq)]]&gt;20, "Gecikdi", "Vaxtında")</f>
        <v>Gecikdi</v>
      </c>
      <c r="K47" s="2" t="s">
        <v>130</v>
      </c>
      <c r="L47" s="2">
        <v>18.73</v>
      </c>
      <c r="M47" s="2">
        <v>42.94</v>
      </c>
      <c r="N47" s="2">
        <f>Matanat_A[[#This Row],[Yanacaq_Litr]]/Matanat_A[[#This Row],[İstismar_Məsafə (km)]]</f>
        <v>5.1456043956043959E-2</v>
      </c>
      <c r="O47" s="2">
        <v>0.59</v>
      </c>
      <c r="P47" s="2" t="s">
        <v>145</v>
      </c>
      <c r="Q47" s="2" t="s">
        <v>149</v>
      </c>
      <c r="R47" s="2">
        <v>6</v>
      </c>
      <c r="S47" s="2">
        <v>364</v>
      </c>
      <c r="T47" s="2" t="s">
        <v>165</v>
      </c>
      <c r="U47" s="2">
        <v>0</v>
      </c>
      <c r="V47" s="2">
        <v>2</v>
      </c>
      <c r="W47" s="2">
        <f>Matanat_A[[#This Row],[Sürət_Aşımı (sayı)]]+Matanat_A[[#This Row],[Qəza_Sayı]]</f>
        <v>2</v>
      </c>
      <c r="X47" s="2" t="s">
        <v>169</v>
      </c>
      <c r="Y47" s="2" t="s">
        <v>202</v>
      </c>
      <c r="Z47" s="2">
        <v>7.97</v>
      </c>
      <c r="AA47" s="2">
        <v>1008</v>
      </c>
      <c r="AB47" s="2">
        <v>7.97</v>
      </c>
      <c r="AC47" s="2">
        <v>1210.07</v>
      </c>
      <c r="AD47" s="2" t="s">
        <v>130</v>
      </c>
      <c r="AI47"/>
    </row>
    <row r="48" spans="1:35" x14ac:dyDescent="0.25">
      <c r="A48" s="2">
        <v>47</v>
      </c>
      <c r="B48" s="7" t="s">
        <v>70</v>
      </c>
      <c r="C48" s="7">
        <f>DATEVALUE(Matanat_A[[#This Row],[Tarix]])</f>
        <v>45704</v>
      </c>
      <c r="D48" s="2" t="s">
        <v>127</v>
      </c>
      <c r="E48" s="2">
        <v>1</v>
      </c>
      <c r="F48" s="2">
        <v>45</v>
      </c>
      <c r="G48" s="2">
        <v>45</v>
      </c>
      <c r="H48" s="2">
        <f>Matanat_A[[#This Row],[Yükləmə_Vaxtı (dəq)]]-Matanat_A[[#This Row],[Boşaltma_Vaxtı (dəq)]]</f>
        <v>0</v>
      </c>
      <c r="I48" s="2">
        <v>15</v>
      </c>
      <c r="J48" s="2" t="str">
        <f>IF(Matanat_A[[#This Row],[Gecikmə (dəq)]]&gt;20, "Gecikdi", "Vaxtında")</f>
        <v>Vaxtında</v>
      </c>
      <c r="K48" s="2" t="s">
        <v>131</v>
      </c>
      <c r="L48" s="2">
        <v>39.93</v>
      </c>
      <c r="M48" s="2">
        <v>16.010000000000002</v>
      </c>
      <c r="N48" s="2">
        <f>Matanat_A[[#This Row],[Yanacaq_Litr]]/Matanat_A[[#This Row],[İstismar_Məsafə (km)]]</f>
        <v>4.6055363321799304E-2</v>
      </c>
      <c r="O48" s="2">
        <v>49.45</v>
      </c>
      <c r="P48" s="2" t="s">
        <v>133</v>
      </c>
      <c r="Q48" s="2" t="s">
        <v>149</v>
      </c>
      <c r="R48" s="2">
        <v>5</v>
      </c>
      <c r="S48" s="2">
        <v>867</v>
      </c>
      <c r="T48" s="2" t="s">
        <v>166</v>
      </c>
      <c r="U48" s="2">
        <v>2</v>
      </c>
      <c r="V48" s="2">
        <v>1</v>
      </c>
      <c r="W48" s="2">
        <f>Matanat_A[[#This Row],[Sürət_Aşımı (sayı)]]+Matanat_A[[#This Row],[Qəza_Sayı]]</f>
        <v>3</v>
      </c>
      <c r="X48" s="2" t="s">
        <v>172</v>
      </c>
      <c r="Y48" s="2" t="s">
        <v>204</v>
      </c>
      <c r="Z48" s="2">
        <v>1.19</v>
      </c>
      <c r="AA48" s="2">
        <v>1008</v>
      </c>
      <c r="AB48" s="2">
        <v>1.19</v>
      </c>
      <c r="AC48" s="2">
        <v>192.69</v>
      </c>
      <c r="AD48" s="2" t="s">
        <v>131</v>
      </c>
      <c r="AI48"/>
    </row>
    <row r="49" spans="1:35" x14ac:dyDescent="0.25">
      <c r="A49" s="2">
        <v>48</v>
      </c>
      <c r="B49" s="7" t="s">
        <v>71</v>
      </c>
      <c r="C49" s="7">
        <f>DATEVALUE(Matanat_A[[#This Row],[Tarix]])</f>
        <v>45705</v>
      </c>
      <c r="D49" s="2" t="s">
        <v>127</v>
      </c>
      <c r="E49" s="2">
        <v>2</v>
      </c>
      <c r="F49" s="2">
        <v>41</v>
      </c>
      <c r="G49" s="2">
        <v>93</v>
      </c>
      <c r="H49" s="2">
        <f>Matanat_A[[#This Row],[Yükləmə_Vaxtı (dəq)]]-Matanat_A[[#This Row],[Boşaltma_Vaxtı (dəq)]]</f>
        <v>-52</v>
      </c>
      <c r="I49" s="2">
        <v>5</v>
      </c>
      <c r="J49" s="2" t="str">
        <f>IF(Matanat_A[[#This Row],[Gecikmə (dəq)]]&gt;20, "Gecikdi", "Vaxtında")</f>
        <v>Vaxtında</v>
      </c>
      <c r="K49" s="2" t="s">
        <v>131</v>
      </c>
      <c r="L49" s="2">
        <v>10.56</v>
      </c>
      <c r="M49" s="2">
        <v>69.88</v>
      </c>
      <c r="N49" s="2">
        <f>Matanat_A[[#This Row],[Yanacaq_Litr]]/Matanat_A[[#This Row],[İstismar_Məsafə (km)]]</f>
        <v>7.5428571428571428E-2</v>
      </c>
      <c r="O49" s="2">
        <v>42.81</v>
      </c>
      <c r="P49" s="2" t="s">
        <v>142</v>
      </c>
      <c r="Q49" s="2" t="s">
        <v>147</v>
      </c>
      <c r="R49" s="2">
        <v>7</v>
      </c>
      <c r="S49" s="2">
        <v>140</v>
      </c>
      <c r="T49" s="2" t="s">
        <v>167</v>
      </c>
      <c r="U49" s="2">
        <v>0</v>
      </c>
      <c r="V49" s="2">
        <v>1</v>
      </c>
      <c r="W49" s="2">
        <f>Matanat_A[[#This Row],[Sürət_Aşımı (sayı)]]+Matanat_A[[#This Row],[Qəza_Sayı]]</f>
        <v>1</v>
      </c>
      <c r="X49" s="2" t="s">
        <v>171</v>
      </c>
      <c r="Y49" s="2" t="s">
        <v>203</v>
      </c>
      <c r="Z49" s="2">
        <v>0.7</v>
      </c>
      <c r="AA49" s="2">
        <v>1004</v>
      </c>
      <c r="AB49" s="2">
        <v>1.4</v>
      </c>
      <c r="AC49" s="2">
        <v>234.95</v>
      </c>
      <c r="AD49" s="2" t="s">
        <v>130</v>
      </c>
      <c r="AI49"/>
    </row>
    <row r="50" spans="1:35" x14ac:dyDescent="0.25">
      <c r="A50" s="2">
        <v>49</v>
      </c>
      <c r="B50" s="7" t="s">
        <v>72</v>
      </c>
      <c r="C50" s="7">
        <f>DATEVALUE(Matanat_A[[#This Row],[Tarix]])</f>
        <v>45706</v>
      </c>
      <c r="D50" s="2" t="s">
        <v>126</v>
      </c>
      <c r="E50" s="2">
        <v>1</v>
      </c>
      <c r="F50" s="2">
        <v>105</v>
      </c>
      <c r="G50" s="2">
        <v>54</v>
      </c>
      <c r="H50" s="2">
        <f>Matanat_A[[#This Row],[Yükləmə_Vaxtı (dəq)]]-Matanat_A[[#This Row],[Boşaltma_Vaxtı (dəq)]]</f>
        <v>51</v>
      </c>
      <c r="I50" s="2">
        <v>53</v>
      </c>
      <c r="J50" s="2" t="str">
        <f>IF(Matanat_A[[#This Row],[Gecikmə (dəq)]]&gt;20, "Gecikdi", "Vaxtında")</f>
        <v>Gecikdi</v>
      </c>
      <c r="K50" s="2" t="s">
        <v>130</v>
      </c>
      <c r="L50" s="2">
        <v>10.72</v>
      </c>
      <c r="M50" s="2">
        <v>172.75</v>
      </c>
      <c r="N50" s="2">
        <f>Matanat_A[[#This Row],[Yanacaq_Litr]]/Matanat_A[[#This Row],[İstismar_Məsafə (km)]]</f>
        <v>1.3073170731707318E-2</v>
      </c>
      <c r="O50" s="2">
        <v>12.81</v>
      </c>
      <c r="P50" s="2" t="s">
        <v>137</v>
      </c>
      <c r="Q50" s="2" t="s">
        <v>148</v>
      </c>
      <c r="R50" s="2">
        <v>1</v>
      </c>
      <c r="S50" s="2">
        <v>820</v>
      </c>
      <c r="T50" s="2" t="s">
        <v>164</v>
      </c>
      <c r="U50" s="2">
        <v>4</v>
      </c>
      <c r="V50" s="2">
        <v>1</v>
      </c>
      <c r="W50" s="2">
        <f>Matanat_A[[#This Row],[Sürət_Aşımı (sayı)]]+Matanat_A[[#This Row],[Qəza_Sayı]]</f>
        <v>5</v>
      </c>
      <c r="X50" s="2" t="s">
        <v>170</v>
      </c>
      <c r="Y50" s="2" t="s">
        <v>207</v>
      </c>
      <c r="Z50" s="2">
        <v>4.9000000000000004</v>
      </c>
      <c r="AA50" s="2">
        <v>1020</v>
      </c>
      <c r="AB50" s="2">
        <v>4.9000000000000004</v>
      </c>
      <c r="AC50" s="2">
        <v>736.4</v>
      </c>
      <c r="AD50" s="2" t="s">
        <v>131</v>
      </c>
      <c r="AI50"/>
    </row>
    <row r="51" spans="1:35" x14ac:dyDescent="0.25">
      <c r="A51" s="2">
        <v>50</v>
      </c>
      <c r="B51" s="7" t="s">
        <v>73</v>
      </c>
      <c r="C51" s="7">
        <f>DATEVALUE(Matanat_A[[#This Row],[Tarix]])</f>
        <v>45707</v>
      </c>
      <c r="D51" s="2" t="s">
        <v>128</v>
      </c>
      <c r="E51" s="2">
        <v>1</v>
      </c>
      <c r="F51" s="2">
        <v>102</v>
      </c>
      <c r="G51" s="2">
        <v>68</v>
      </c>
      <c r="H51" s="2">
        <f>Matanat_A[[#This Row],[Yükləmə_Vaxtı (dəq)]]-Matanat_A[[#This Row],[Boşaltma_Vaxtı (dəq)]]</f>
        <v>34</v>
      </c>
      <c r="I51" s="2">
        <v>50</v>
      </c>
      <c r="J51" s="2" t="str">
        <f>IF(Matanat_A[[#This Row],[Gecikmə (dəq)]]&gt;20, "Gecikdi", "Vaxtında")</f>
        <v>Gecikdi</v>
      </c>
      <c r="K51" s="2" t="s">
        <v>130</v>
      </c>
      <c r="L51" s="2">
        <v>27.34</v>
      </c>
      <c r="M51" s="2">
        <v>70.19</v>
      </c>
      <c r="N51" s="2">
        <f>Matanat_A[[#This Row],[Yanacaq_Litr]]/Matanat_A[[#This Row],[İstismar_Məsafə (km)]]</f>
        <v>5.6371134020618559E-2</v>
      </c>
      <c r="O51" s="2">
        <v>23.1</v>
      </c>
      <c r="P51" s="2" t="s">
        <v>137</v>
      </c>
      <c r="Q51" s="2" t="s">
        <v>148</v>
      </c>
      <c r="R51" s="2">
        <v>2</v>
      </c>
      <c r="S51" s="2">
        <v>485</v>
      </c>
      <c r="T51" s="2" t="s">
        <v>165</v>
      </c>
      <c r="U51" s="2">
        <v>2</v>
      </c>
      <c r="V51" s="2">
        <v>0</v>
      </c>
      <c r="W51" s="2">
        <f>Matanat_A[[#This Row],[Sürət_Aşımı (sayı)]]+Matanat_A[[#This Row],[Qəza_Sayı]]</f>
        <v>2</v>
      </c>
      <c r="Y51" s="2" t="s">
        <v>204</v>
      </c>
      <c r="Z51" s="2">
        <v>9.06</v>
      </c>
      <c r="AA51" s="2">
        <v>1017</v>
      </c>
      <c r="AB51" s="2">
        <v>9.06</v>
      </c>
      <c r="AC51" s="2">
        <v>1081.08</v>
      </c>
      <c r="AD51" s="2" t="s">
        <v>130</v>
      </c>
      <c r="AI51"/>
    </row>
    <row r="52" spans="1:35" x14ac:dyDescent="0.25">
      <c r="A52" s="2">
        <v>51</v>
      </c>
      <c r="B52" s="7" t="s">
        <v>74</v>
      </c>
      <c r="C52" s="7">
        <f>DATEVALUE(Matanat_A[[#This Row],[Tarix]])</f>
        <v>45708</v>
      </c>
      <c r="D52" s="2" t="s">
        <v>124</v>
      </c>
      <c r="E52" s="2">
        <v>4</v>
      </c>
      <c r="F52" s="2">
        <v>110</v>
      </c>
      <c r="G52" s="2">
        <v>40</v>
      </c>
      <c r="H52" s="2">
        <f>Matanat_A[[#This Row],[Yükləmə_Vaxtı (dəq)]]-Matanat_A[[#This Row],[Boşaltma_Vaxtı (dəq)]]</f>
        <v>70</v>
      </c>
      <c r="I52" s="2">
        <v>53</v>
      </c>
      <c r="J52" s="2" t="str">
        <f>IF(Matanat_A[[#This Row],[Gecikmə (dəq)]]&gt;20, "Gecikdi", "Vaxtında")</f>
        <v>Gecikdi</v>
      </c>
      <c r="K52" s="2" t="s">
        <v>130</v>
      </c>
      <c r="L52" s="2">
        <v>25.76</v>
      </c>
      <c r="M52" s="2">
        <v>182.88</v>
      </c>
      <c r="N52" s="2">
        <f>Matanat_A[[#This Row],[Yanacaq_Litr]]/Matanat_A[[#This Row],[İstismar_Məsafə (km)]]</f>
        <v>2.9849362688296643E-2</v>
      </c>
      <c r="O52" s="2">
        <v>12.99</v>
      </c>
      <c r="P52" s="2" t="s">
        <v>132</v>
      </c>
      <c r="Q52" s="2" t="s">
        <v>149</v>
      </c>
      <c r="R52" s="2">
        <v>9</v>
      </c>
      <c r="S52" s="2">
        <v>863</v>
      </c>
      <c r="T52" s="2" t="s">
        <v>152</v>
      </c>
      <c r="U52" s="2">
        <v>4</v>
      </c>
      <c r="V52" s="2">
        <v>2</v>
      </c>
      <c r="W52" s="2">
        <f>Matanat_A[[#This Row],[Sürət_Aşımı (sayı)]]+Matanat_A[[#This Row],[Qəza_Sayı]]</f>
        <v>6</v>
      </c>
      <c r="X52" s="2" t="s">
        <v>169</v>
      </c>
      <c r="Y52" s="2" t="s">
        <v>205</v>
      </c>
      <c r="Z52" s="2">
        <v>5.0199999999999996</v>
      </c>
      <c r="AA52" s="2">
        <v>1015</v>
      </c>
      <c r="AB52" s="2">
        <v>20.079999999999998</v>
      </c>
      <c r="AC52" s="2">
        <v>3805.29</v>
      </c>
      <c r="AD52" s="2" t="s">
        <v>130</v>
      </c>
      <c r="AI52"/>
    </row>
    <row r="53" spans="1:35" x14ac:dyDescent="0.25">
      <c r="A53" s="2">
        <v>52</v>
      </c>
      <c r="B53" s="7" t="s">
        <v>75</v>
      </c>
      <c r="C53" s="7">
        <f>DATEVALUE(Matanat_A[[#This Row],[Tarix]])</f>
        <v>45709</v>
      </c>
      <c r="D53" s="2" t="s">
        <v>125</v>
      </c>
      <c r="E53" s="2">
        <v>3</v>
      </c>
      <c r="F53" s="2">
        <v>46</v>
      </c>
      <c r="G53" s="2">
        <v>67</v>
      </c>
      <c r="H53" s="2">
        <f>Matanat_A[[#This Row],[Yükləmə_Vaxtı (dəq)]]-Matanat_A[[#This Row],[Boşaltma_Vaxtı (dəq)]]</f>
        <v>-21</v>
      </c>
      <c r="I53" s="2">
        <v>18</v>
      </c>
      <c r="J53" s="2" t="str">
        <f>IF(Matanat_A[[#This Row],[Gecikmə (dəq)]]&gt;20, "Gecikdi", "Vaxtında")</f>
        <v>Vaxtında</v>
      </c>
      <c r="K53" s="2" t="s">
        <v>131</v>
      </c>
      <c r="L53" s="2">
        <v>28.32</v>
      </c>
      <c r="M53" s="2">
        <v>198.89</v>
      </c>
      <c r="N53" s="2">
        <f>Matanat_A[[#This Row],[Yanacaq_Litr]]/Matanat_A[[#This Row],[İstismar_Məsafə (km)]]</f>
        <v>2.8986693961105425E-2</v>
      </c>
      <c r="O53" s="2">
        <v>13.75</v>
      </c>
      <c r="P53" s="2" t="s">
        <v>137</v>
      </c>
      <c r="Q53" s="2" t="s">
        <v>147</v>
      </c>
      <c r="R53" s="2">
        <v>4</v>
      </c>
      <c r="S53" s="2">
        <v>977</v>
      </c>
      <c r="T53" s="2" t="s">
        <v>167</v>
      </c>
      <c r="U53" s="2">
        <v>0</v>
      </c>
      <c r="V53" s="2">
        <v>2</v>
      </c>
      <c r="W53" s="2">
        <f>Matanat_A[[#This Row],[Sürət_Aşımı (sayı)]]+Matanat_A[[#This Row],[Qəza_Sayı]]</f>
        <v>2</v>
      </c>
      <c r="X53" s="2" t="s">
        <v>175</v>
      </c>
      <c r="Y53" s="2" t="s">
        <v>203</v>
      </c>
      <c r="Z53" s="2">
        <v>0.57999999999999996</v>
      </c>
      <c r="AA53" s="2">
        <v>1002</v>
      </c>
      <c r="AB53" s="2">
        <v>1.74</v>
      </c>
      <c r="AC53" s="2">
        <v>167.1</v>
      </c>
      <c r="AD53" s="2" t="s">
        <v>130</v>
      </c>
      <c r="AI53"/>
    </row>
    <row r="54" spans="1:35" x14ac:dyDescent="0.25">
      <c r="A54" s="2">
        <v>53</v>
      </c>
      <c r="B54" s="7" t="s">
        <v>76</v>
      </c>
      <c r="C54" s="7">
        <f>DATEVALUE(Matanat_A[[#This Row],[Tarix]])</f>
        <v>45710</v>
      </c>
      <c r="D54" s="2" t="s">
        <v>126</v>
      </c>
      <c r="E54" s="2">
        <v>2</v>
      </c>
      <c r="F54" s="2">
        <v>93</v>
      </c>
      <c r="G54" s="2">
        <v>100</v>
      </c>
      <c r="H54" s="2">
        <f>Matanat_A[[#This Row],[Yükləmə_Vaxtı (dəq)]]-Matanat_A[[#This Row],[Boşaltma_Vaxtı (dəq)]]</f>
        <v>-7</v>
      </c>
      <c r="I54" s="2">
        <v>46</v>
      </c>
      <c r="J54" s="2" t="str">
        <f>IF(Matanat_A[[#This Row],[Gecikmə (dəq)]]&gt;20, "Gecikdi", "Vaxtında")</f>
        <v>Gecikdi</v>
      </c>
      <c r="K54" s="2" t="s">
        <v>130</v>
      </c>
      <c r="L54" s="2">
        <v>43.73</v>
      </c>
      <c r="M54" s="2">
        <v>185.24</v>
      </c>
      <c r="N54" s="2">
        <f>Matanat_A[[#This Row],[Yanacaq_Litr]]/Matanat_A[[#This Row],[İstismar_Məsafə (km)]]</f>
        <v>6.5858433734939756E-2</v>
      </c>
      <c r="O54" s="2">
        <v>26.84</v>
      </c>
      <c r="P54" s="2" t="s">
        <v>142</v>
      </c>
      <c r="Q54" s="2" t="s">
        <v>148</v>
      </c>
      <c r="R54" s="2">
        <v>3</v>
      </c>
      <c r="S54" s="2">
        <v>664</v>
      </c>
      <c r="T54" s="2" t="s">
        <v>160</v>
      </c>
      <c r="U54" s="2">
        <v>1</v>
      </c>
      <c r="V54" s="2">
        <v>1</v>
      </c>
      <c r="W54" s="2">
        <f>Matanat_A[[#This Row],[Sürət_Aşımı (sayı)]]+Matanat_A[[#This Row],[Qəza_Sayı]]</f>
        <v>2</v>
      </c>
      <c r="X54" s="2" t="s">
        <v>173</v>
      </c>
      <c r="Y54" s="2" t="s">
        <v>206</v>
      </c>
      <c r="Z54" s="2">
        <v>4.3</v>
      </c>
      <c r="AA54" s="2">
        <v>1004</v>
      </c>
      <c r="AB54" s="2">
        <v>8.6</v>
      </c>
      <c r="AC54" s="2">
        <v>599.37</v>
      </c>
      <c r="AD54" s="2" t="s">
        <v>130</v>
      </c>
      <c r="AI54"/>
    </row>
    <row r="55" spans="1:35" x14ac:dyDescent="0.25">
      <c r="A55" s="2">
        <v>54</v>
      </c>
      <c r="B55" s="7" t="s">
        <v>77</v>
      </c>
      <c r="C55" s="7">
        <f>DATEVALUE(Matanat_A[[#This Row],[Tarix]])</f>
        <v>45711</v>
      </c>
      <c r="D55" s="2" t="s">
        <v>126</v>
      </c>
      <c r="E55" s="2">
        <v>1</v>
      </c>
      <c r="F55" s="2">
        <v>40</v>
      </c>
      <c r="G55" s="2">
        <v>74</v>
      </c>
      <c r="H55" s="2">
        <f>Matanat_A[[#This Row],[Yükləmə_Vaxtı (dəq)]]-Matanat_A[[#This Row],[Boşaltma_Vaxtı (dəq)]]</f>
        <v>-34</v>
      </c>
      <c r="I55" s="2">
        <v>14</v>
      </c>
      <c r="J55" s="2" t="str">
        <f>IF(Matanat_A[[#This Row],[Gecikmə (dəq)]]&gt;20, "Gecikdi", "Vaxtında")</f>
        <v>Vaxtında</v>
      </c>
      <c r="K55" s="2" t="s">
        <v>131</v>
      </c>
      <c r="L55" s="2">
        <v>26.52</v>
      </c>
      <c r="M55" s="2">
        <v>56.93</v>
      </c>
      <c r="N55" s="2">
        <f>Matanat_A[[#This Row],[Yanacaq_Litr]]/Matanat_A[[#This Row],[İstismar_Məsafə (km)]]</f>
        <v>2.7283950617283951E-2</v>
      </c>
      <c r="O55" s="2">
        <v>32.950000000000003</v>
      </c>
      <c r="P55" s="2" t="s">
        <v>146</v>
      </c>
      <c r="Q55" s="2" t="s">
        <v>147</v>
      </c>
      <c r="R55" s="2">
        <v>5</v>
      </c>
      <c r="S55" s="2">
        <v>972</v>
      </c>
      <c r="T55" s="2" t="s">
        <v>166</v>
      </c>
      <c r="U55" s="2">
        <v>4</v>
      </c>
      <c r="V55" s="2">
        <v>0</v>
      </c>
      <c r="W55" s="2">
        <f>Matanat_A[[#This Row],[Sürət_Aşımı (sayı)]]+Matanat_A[[#This Row],[Qəza_Sayı]]</f>
        <v>4</v>
      </c>
      <c r="Y55" s="2" t="s">
        <v>202</v>
      </c>
      <c r="Z55" s="2">
        <v>2.52</v>
      </c>
      <c r="AA55" s="2">
        <v>1000</v>
      </c>
      <c r="AB55" s="2">
        <v>2.52</v>
      </c>
      <c r="AC55" s="2">
        <v>342.97</v>
      </c>
      <c r="AD55" s="2" t="s">
        <v>131</v>
      </c>
      <c r="AI55"/>
    </row>
    <row r="56" spans="1:35" x14ac:dyDescent="0.25">
      <c r="A56" s="2">
        <v>55</v>
      </c>
      <c r="B56" s="7" t="s">
        <v>78</v>
      </c>
      <c r="C56" s="7">
        <f>DATEVALUE(Matanat_A[[#This Row],[Tarix]])</f>
        <v>45712</v>
      </c>
      <c r="D56" s="2" t="s">
        <v>125</v>
      </c>
      <c r="E56" s="2">
        <v>5</v>
      </c>
      <c r="F56" s="2">
        <v>96</v>
      </c>
      <c r="G56" s="2">
        <v>49</v>
      </c>
      <c r="H56" s="2">
        <f>Matanat_A[[#This Row],[Yükləmə_Vaxtı (dəq)]]-Matanat_A[[#This Row],[Boşaltma_Vaxtı (dəq)]]</f>
        <v>47</v>
      </c>
      <c r="I56" s="2">
        <v>17</v>
      </c>
      <c r="J56" s="2" t="str">
        <f>IF(Matanat_A[[#This Row],[Gecikmə (dəq)]]&gt;20, "Gecikdi", "Vaxtında")</f>
        <v>Vaxtında</v>
      </c>
      <c r="K56" s="2" t="s">
        <v>131</v>
      </c>
      <c r="L56" s="2">
        <v>10.5</v>
      </c>
      <c r="M56" s="2">
        <v>131.30000000000001</v>
      </c>
      <c r="N56" s="2">
        <f>Matanat_A[[#This Row],[Yanacaq_Litr]]/Matanat_A[[#This Row],[İstismar_Məsafə (km)]]</f>
        <v>1.3324873096446701E-2</v>
      </c>
      <c r="O56" s="2">
        <v>40.1</v>
      </c>
      <c r="P56" s="2" t="s">
        <v>134</v>
      </c>
      <c r="Q56" s="2" t="s">
        <v>148</v>
      </c>
      <c r="R56" s="2">
        <v>9</v>
      </c>
      <c r="S56" s="2">
        <v>788</v>
      </c>
      <c r="T56" s="2" t="s">
        <v>163</v>
      </c>
      <c r="U56" s="2">
        <v>2</v>
      </c>
      <c r="V56" s="2">
        <v>1</v>
      </c>
      <c r="W56" s="2">
        <f>Matanat_A[[#This Row],[Sürət_Aşımı (sayı)]]+Matanat_A[[#This Row],[Qəza_Sayı]]</f>
        <v>3</v>
      </c>
      <c r="X56" s="2" t="s">
        <v>171</v>
      </c>
      <c r="Y56" s="2" t="s">
        <v>207</v>
      </c>
      <c r="Z56" s="2">
        <v>7.41</v>
      </c>
      <c r="AA56" s="2">
        <v>1016</v>
      </c>
      <c r="AB56" s="2">
        <v>37.049999999999997</v>
      </c>
      <c r="AC56" s="2">
        <v>2558.65</v>
      </c>
      <c r="AD56" s="2" t="s">
        <v>130</v>
      </c>
      <c r="AI56"/>
    </row>
    <row r="57" spans="1:35" x14ac:dyDescent="0.25">
      <c r="A57" s="2">
        <v>56</v>
      </c>
      <c r="B57" s="7" t="s">
        <v>79</v>
      </c>
      <c r="C57" s="7">
        <f>DATEVALUE(Matanat_A[[#This Row],[Tarix]])</f>
        <v>45713</v>
      </c>
      <c r="D57" s="2" t="s">
        <v>127</v>
      </c>
      <c r="E57" s="2">
        <v>4</v>
      </c>
      <c r="F57" s="2">
        <v>32</v>
      </c>
      <c r="G57" s="2">
        <v>56</v>
      </c>
      <c r="H57" s="2">
        <f>Matanat_A[[#This Row],[Yükləmə_Vaxtı (dəq)]]-Matanat_A[[#This Row],[Boşaltma_Vaxtı (dəq)]]</f>
        <v>-24</v>
      </c>
      <c r="I57" s="2">
        <v>1</v>
      </c>
      <c r="J57" s="2" t="str">
        <f>IF(Matanat_A[[#This Row],[Gecikmə (dəq)]]&gt;20, "Gecikdi", "Vaxtında")</f>
        <v>Vaxtında</v>
      </c>
      <c r="K57" s="2" t="s">
        <v>131</v>
      </c>
      <c r="L57" s="2">
        <v>42.65</v>
      </c>
      <c r="M57" s="2">
        <v>82.12</v>
      </c>
      <c r="N57" s="2">
        <f>Matanat_A[[#This Row],[Yanacaq_Litr]]/Matanat_A[[#This Row],[İstismar_Məsafə (km)]]</f>
        <v>6.5114503816793887E-2</v>
      </c>
      <c r="O57" s="2">
        <v>41.91</v>
      </c>
      <c r="P57" s="2" t="s">
        <v>146</v>
      </c>
      <c r="Q57" s="2" t="s">
        <v>147</v>
      </c>
      <c r="R57" s="2">
        <v>7</v>
      </c>
      <c r="S57" s="2">
        <v>655</v>
      </c>
      <c r="T57" s="2" t="s">
        <v>158</v>
      </c>
      <c r="U57" s="2">
        <v>3</v>
      </c>
      <c r="V57" s="2">
        <v>0</v>
      </c>
      <c r="W57" s="2">
        <f>Matanat_A[[#This Row],[Sürət_Aşımı (sayı)]]+Matanat_A[[#This Row],[Qəza_Sayı]]</f>
        <v>3</v>
      </c>
      <c r="Y57" s="2" t="s">
        <v>206</v>
      </c>
      <c r="Z57" s="2">
        <v>5.21</v>
      </c>
      <c r="AA57" s="2">
        <v>1003</v>
      </c>
      <c r="AB57" s="2">
        <v>20.84</v>
      </c>
      <c r="AC57" s="2">
        <v>1768.74</v>
      </c>
      <c r="AD57" s="2" t="s">
        <v>131</v>
      </c>
      <c r="AI57"/>
    </row>
    <row r="58" spans="1:35" x14ac:dyDescent="0.25">
      <c r="A58" s="2">
        <v>57</v>
      </c>
      <c r="B58" s="7" t="s">
        <v>80</v>
      </c>
      <c r="C58" s="7">
        <f>DATEVALUE(Matanat_A[[#This Row],[Tarix]])</f>
        <v>45714</v>
      </c>
      <c r="D58" s="2" t="s">
        <v>126</v>
      </c>
      <c r="E58" s="2">
        <v>5</v>
      </c>
      <c r="F58" s="2">
        <v>64</v>
      </c>
      <c r="G58" s="2">
        <v>88</v>
      </c>
      <c r="H58" s="2">
        <f>Matanat_A[[#This Row],[Yükləmə_Vaxtı (dəq)]]-Matanat_A[[#This Row],[Boşaltma_Vaxtı (dəq)]]</f>
        <v>-24</v>
      </c>
      <c r="I58" s="2">
        <v>7</v>
      </c>
      <c r="J58" s="2" t="str">
        <f>IF(Matanat_A[[#This Row],[Gecikmə (dəq)]]&gt;20, "Gecikdi", "Vaxtında")</f>
        <v>Vaxtında</v>
      </c>
      <c r="K58" s="2" t="s">
        <v>131</v>
      </c>
      <c r="L58" s="2">
        <v>40.49</v>
      </c>
      <c r="M58" s="2">
        <v>181.42</v>
      </c>
      <c r="N58" s="2">
        <f>Matanat_A[[#This Row],[Yanacaq_Litr]]/Matanat_A[[#This Row],[İstismar_Məsafə (km)]]</f>
        <v>0.14460714285714285</v>
      </c>
      <c r="O58" s="2">
        <v>38.479999999999997</v>
      </c>
      <c r="P58" s="2" t="s">
        <v>132</v>
      </c>
      <c r="Q58" s="2" t="s">
        <v>148</v>
      </c>
      <c r="R58" s="2">
        <v>9</v>
      </c>
      <c r="S58" s="2">
        <v>280</v>
      </c>
      <c r="T58" s="2" t="s">
        <v>152</v>
      </c>
      <c r="U58" s="2">
        <v>2</v>
      </c>
      <c r="V58" s="2">
        <v>0</v>
      </c>
      <c r="W58" s="2">
        <f>Matanat_A[[#This Row],[Sürət_Aşımı (sayı)]]+Matanat_A[[#This Row],[Qəza_Sayı]]</f>
        <v>2</v>
      </c>
      <c r="Y58" s="2" t="s">
        <v>203</v>
      </c>
      <c r="Z58" s="2">
        <v>8.26</v>
      </c>
      <c r="AA58" s="2">
        <v>1003</v>
      </c>
      <c r="AB58" s="2">
        <v>41.3</v>
      </c>
      <c r="AC58" s="2">
        <v>3100.07</v>
      </c>
      <c r="AD58" s="2" t="s">
        <v>130</v>
      </c>
      <c r="AI58"/>
    </row>
    <row r="59" spans="1:35" x14ac:dyDescent="0.25">
      <c r="A59" s="2">
        <v>58</v>
      </c>
      <c r="B59" s="7" t="s">
        <v>81</v>
      </c>
      <c r="C59" s="7">
        <f>DATEVALUE(Matanat_A[[#This Row],[Tarix]])</f>
        <v>45715</v>
      </c>
      <c r="D59" s="2" t="s">
        <v>126</v>
      </c>
      <c r="E59" s="2">
        <v>3</v>
      </c>
      <c r="F59" s="2">
        <v>71</v>
      </c>
      <c r="G59" s="2">
        <v>46</v>
      </c>
      <c r="H59" s="2">
        <f>Matanat_A[[#This Row],[Yükləmə_Vaxtı (dəq)]]-Matanat_A[[#This Row],[Boşaltma_Vaxtı (dəq)]]</f>
        <v>25</v>
      </c>
      <c r="I59" s="2">
        <v>41</v>
      </c>
      <c r="J59" s="2" t="str">
        <f>IF(Matanat_A[[#This Row],[Gecikmə (dəq)]]&gt;20, "Gecikdi", "Vaxtında")</f>
        <v>Gecikdi</v>
      </c>
      <c r="K59" s="2" t="s">
        <v>130</v>
      </c>
      <c r="L59" s="2">
        <v>17.64</v>
      </c>
      <c r="M59" s="2">
        <v>91.67</v>
      </c>
      <c r="N59" s="2">
        <f>Matanat_A[[#This Row],[Yanacaq_Litr]]/Matanat_A[[#This Row],[İstismar_Məsafə (km)]]</f>
        <v>3.8017241379310347E-2</v>
      </c>
      <c r="O59" s="2">
        <v>36.19</v>
      </c>
      <c r="P59" s="2" t="s">
        <v>133</v>
      </c>
      <c r="Q59" s="2" t="s">
        <v>148</v>
      </c>
      <c r="R59" s="2">
        <v>2</v>
      </c>
      <c r="S59" s="2">
        <v>464</v>
      </c>
      <c r="T59" s="2" t="s">
        <v>160</v>
      </c>
      <c r="U59" s="2">
        <v>3</v>
      </c>
      <c r="V59" s="2">
        <v>0</v>
      </c>
      <c r="W59" s="2">
        <f>Matanat_A[[#This Row],[Sürət_Aşımı (sayı)]]+Matanat_A[[#This Row],[Qəza_Sayı]]</f>
        <v>3</v>
      </c>
      <c r="Y59" s="2" t="s">
        <v>205</v>
      </c>
      <c r="Z59" s="2">
        <v>2.38</v>
      </c>
      <c r="AA59" s="2">
        <v>1005</v>
      </c>
      <c r="AB59" s="2">
        <v>7.14</v>
      </c>
      <c r="AC59" s="2">
        <v>1098.3499999999999</v>
      </c>
      <c r="AD59" s="2" t="s">
        <v>131</v>
      </c>
      <c r="AI59"/>
    </row>
    <row r="60" spans="1:35" x14ac:dyDescent="0.25">
      <c r="A60" s="2">
        <v>59</v>
      </c>
      <c r="B60" s="7" t="s">
        <v>82</v>
      </c>
      <c r="C60" s="7">
        <f>DATEVALUE(Matanat_A[[#This Row],[Tarix]])</f>
        <v>45716</v>
      </c>
      <c r="D60" s="2" t="s">
        <v>125</v>
      </c>
      <c r="E60" s="2">
        <v>1</v>
      </c>
      <c r="F60" s="2">
        <v>110</v>
      </c>
      <c r="G60" s="2">
        <v>26</v>
      </c>
      <c r="H60" s="2">
        <f>Matanat_A[[#This Row],[Yükləmə_Vaxtı (dəq)]]-Matanat_A[[#This Row],[Boşaltma_Vaxtı (dəq)]]</f>
        <v>84</v>
      </c>
      <c r="I60" s="2">
        <v>47</v>
      </c>
      <c r="J60" s="2" t="str">
        <f>IF(Matanat_A[[#This Row],[Gecikmə (dəq)]]&gt;20, "Gecikdi", "Vaxtında")</f>
        <v>Gecikdi</v>
      </c>
      <c r="K60" s="2" t="s">
        <v>130</v>
      </c>
      <c r="L60" s="2">
        <v>33.29</v>
      </c>
      <c r="M60" s="2">
        <v>101.98</v>
      </c>
      <c r="N60" s="2">
        <f>Matanat_A[[#This Row],[Yanacaq_Litr]]/Matanat_A[[#This Row],[İstismar_Məsafə (km)]]</f>
        <v>0.11059800664451827</v>
      </c>
      <c r="O60" s="2">
        <v>41.75</v>
      </c>
      <c r="P60" s="2" t="s">
        <v>141</v>
      </c>
      <c r="Q60" s="2" t="s">
        <v>149</v>
      </c>
      <c r="R60" s="2">
        <v>10</v>
      </c>
      <c r="S60" s="2">
        <v>301</v>
      </c>
      <c r="T60" s="2" t="s">
        <v>151</v>
      </c>
      <c r="U60" s="2">
        <v>5</v>
      </c>
      <c r="V60" s="2">
        <v>2</v>
      </c>
      <c r="W60" s="2">
        <f>Matanat_A[[#This Row],[Sürət_Aşımı (sayı)]]+Matanat_A[[#This Row],[Qəza_Sayı]]</f>
        <v>7</v>
      </c>
      <c r="X60" s="2" t="s">
        <v>171</v>
      </c>
      <c r="Y60" s="2" t="s">
        <v>207</v>
      </c>
      <c r="Z60" s="2">
        <v>6.27</v>
      </c>
      <c r="AA60" s="2">
        <v>1004</v>
      </c>
      <c r="AB60" s="2">
        <v>6.27</v>
      </c>
      <c r="AC60" s="2">
        <v>469.54</v>
      </c>
      <c r="AD60" s="2" t="s">
        <v>131</v>
      </c>
      <c r="AI60"/>
    </row>
    <row r="61" spans="1:35" x14ac:dyDescent="0.25">
      <c r="A61" s="2">
        <v>60</v>
      </c>
      <c r="B61" s="7" t="s">
        <v>83</v>
      </c>
      <c r="C61" s="7">
        <f>DATEVALUE(Matanat_A[[#This Row],[Tarix]])</f>
        <v>45717</v>
      </c>
      <c r="D61" s="2" t="s">
        <v>127</v>
      </c>
      <c r="E61" s="2">
        <v>2</v>
      </c>
      <c r="F61" s="2">
        <v>66</v>
      </c>
      <c r="G61" s="2">
        <v>99</v>
      </c>
      <c r="H61" s="2">
        <f>Matanat_A[[#This Row],[Yükləmə_Vaxtı (dəq)]]-Matanat_A[[#This Row],[Boşaltma_Vaxtı (dəq)]]</f>
        <v>-33</v>
      </c>
      <c r="I61" s="2">
        <v>8</v>
      </c>
      <c r="J61" s="2" t="str">
        <f>IF(Matanat_A[[#This Row],[Gecikmə (dəq)]]&gt;20, "Gecikdi", "Vaxtında")</f>
        <v>Vaxtında</v>
      </c>
      <c r="K61" s="2" t="s">
        <v>131</v>
      </c>
      <c r="L61" s="2">
        <v>37.75</v>
      </c>
      <c r="M61" s="2">
        <v>158.4</v>
      </c>
      <c r="N61" s="2">
        <f>Matanat_A[[#This Row],[Yanacaq_Litr]]/Matanat_A[[#This Row],[İstismar_Məsafə (km)]]</f>
        <v>0.13929889298892989</v>
      </c>
      <c r="O61" s="2">
        <v>33.54</v>
      </c>
      <c r="P61" s="2" t="s">
        <v>133</v>
      </c>
      <c r="Q61" s="2" t="s">
        <v>149</v>
      </c>
      <c r="R61" s="2">
        <v>8</v>
      </c>
      <c r="S61" s="2">
        <v>271</v>
      </c>
      <c r="T61" s="2" t="s">
        <v>154</v>
      </c>
      <c r="U61" s="2">
        <v>4</v>
      </c>
      <c r="V61" s="2">
        <v>0</v>
      </c>
      <c r="W61" s="2">
        <f>Matanat_A[[#This Row],[Sürət_Aşımı (sayı)]]+Matanat_A[[#This Row],[Qəza_Sayı]]</f>
        <v>4</v>
      </c>
      <c r="Y61" s="2" t="s">
        <v>204</v>
      </c>
      <c r="Z61" s="2">
        <v>0.79</v>
      </c>
      <c r="AA61" s="2">
        <v>1010</v>
      </c>
      <c r="AB61" s="2">
        <v>1.58</v>
      </c>
      <c r="AC61" s="2">
        <v>204.57</v>
      </c>
      <c r="AD61" s="2" t="s">
        <v>130</v>
      </c>
      <c r="AI61"/>
    </row>
    <row r="62" spans="1:35" x14ac:dyDescent="0.25">
      <c r="A62" s="2">
        <v>61</v>
      </c>
      <c r="B62" s="7" t="s">
        <v>84</v>
      </c>
      <c r="C62" s="7">
        <f>DATEVALUE(Matanat_A[[#This Row],[Tarix]])</f>
        <v>45718</v>
      </c>
      <c r="D62" s="2" t="s">
        <v>125</v>
      </c>
      <c r="E62" s="2">
        <v>1</v>
      </c>
      <c r="F62" s="2">
        <v>60</v>
      </c>
      <c r="G62" s="2">
        <v>39</v>
      </c>
      <c r="H62" s="2">
        <f>Matanat_A[[#This Row],[Yükləmə_Vaxtı (dəq)]]-Matanat_A[[#This Row],[Boşaltma_Vaxtı (dəq)]]</f>
        <v>21</v>
      </c>
      <c r="I62" s="2">
        <v>11</v>
      </c>
      <c r="J62" s="2" t="str">
        <f>IF(Matanat_A[[#This Row],[Gecikmə (dəq)]]&gt;20, "Gecikdi", "Vaxtında")</f>
        <v>Vaxtında</v>
      </c>
      <c r="K62" s="2" t="s">
        <v>131</v>
      </c>
      <c r="L62" s="2">
        <v>31.17</v>
      </c>
      <c r="M62" s="2">
        <v>69.5</v>
      </c>
      <c r="N62" s="2">
        <f>Matanat_A[[#This Row],[Yanacaq_Litr]]/Matanat_A[[#This Row],[İstismar_Məsafə (km)]]</f>
        <v>8.4016172506738554E-2</v>
      </c>
      <c r="O62" s="2">
        <v>32.61</v>
      </c>
      <c r="P62" s="2" t="s">
        <v>146</v>
      </c>
      <c r="Q62" s="2" t="s">
        <v>148</v>
      </c>
      <c r="R62" s="2">
        <v>10</v>
      </c>
      <c r="S62" s="2">
        <v>371</v>
      </c>
      <c r="T62" s="2" t="s">
        <v>150</v>
      </c>
      <c r="U62" s="2">
        <v>5</v>
      </c>
      <c r="V62" s="2">
        <v>2</v>
      </c>
      <c r="W62" s="2">
        <f>Matanat_A[[#This Row],[Sürət_Aşımı (sayı)]]+Matanat_A[[#This Row],[Qəza_Sayı]]</f>
        <v>7</v>
      </c>
      <c r="X62" s="2" t="s">
        <v>173</v>
      </c>
      <c r="Y62" s="2" t="s">
        <v>202</v>
      </c>
      <c r="Z62" s="2">
        <v>2.79</v>
      </c>
      <c r="AA62" s="2">
        <v>1014</v>
      </c>
      <c r="AB62" s="2">
        <v>2.79</v>
      </c>
      <c r="AC62" s="2">
        <v>210.51</v>
      </c>
      <c r="AD62" s="2" t="s">
        <v>131</v>
      </c>
      <c r="AI62"/>
    </row>
    <row r="63" spans="1:35" x14ac:dyDescent="0.25">
      <c r="A63" s="2">
        <v>62</v>
      </c>
      <c r="B63" s="7" t="s">
        <v>85</v>
      </c>
      <c r="C63" s="7">
        <f>DATEVALUE(Matanat_A[[#This Row],[Tarix]])</f>
        <v>45719</v>
      </c>
      <c r="D63" s="2" t="s">
        <v>124</v>
      </c>
      <c r="E63" s="2">
        <v>4</v>
      </c>
      <c r="F63" s="2">
        <v>50</v>
      </c>
      <c r="G63" s="2">
        <v>46</v>
      </c>
      <c r="H63" s="2">
        <f>Matanat_A[[#This Row],[Yükləmə_Vaxtı (dəq)]]-Matanat_A[[#This Row],[Boşaltma_Vaxtı (dəq)]]</f>
        <v>4</v>
      </c>
      <c r="I63" s="2">
        <v>16</v>
      </c>
      <c r="J63" s="2" t="str">
        <f>IF(Matanat_A[[#This Row],[Gecikmə (dəq)]]&gt;20, "Gecikdi", "Vaxtında")</f>
        <v>Vaxtında</v>
      </c>
      <c r="K63" s="2" t="s">
        <v>131</v>
      </c>
      <c r="L63" s="2">
        <v>28.64</v>
      </c>
      <c r="M63" s="2">
        <v>176.68</v>
      </c>
      <c r="N63" s="2">
        <f>Matanat_A[[#This Row],[Yanacaq_Litr]]/Matanat_A[[#This Row],[İstismar_Məsafə (km)]]</f>
        <v>0.10265232974910395</v>
      </c>
      <c r="O63" s="2">
        <v>48.18</v>
      </c>
      <c r="P63" s="2" t="s">
        <v>144</v>
      </c>
      <c r="Q63" s="2" t="s">
        <v>149</v>
      </c>
      <c r="R63" s="2">
        <v>9</v>
      </c>
      <c r="S63" s="2">
        <v>279</v>
      </c>
      <c r="T63" s="2" t="s">
        <v>166</v>
      </c>
      <c r="U63" s="2">
        <v>0</v>
      </c>
      <c r="V63" s="2">
        <v>1</v>
      </c>
      <c r="W63" s="2">
        <f>Matanat_A[[#This Row],[Sürət_Aşımı (sayı)]]+Matanat_A[[#This Row],[Qəza_Sayı]]</f>
        <v>1</v>
      </c>
      <c r="X63" s="2" t="s">
        <v>169</v>
      </c>
      <c r="Y63" s="2" t="s">
        <v>203</v>
      </c>
      <c r="Z63" s="2">
        <v>6.33</v>
      </c>
      <c r="AA63" s="2">
        <v>1007</v>
      </c>
      <c r="AB63" s="2">
        <v>25.32</v>
      </c>
      <c r="AC63" s="2">
        <v>3269.31</v>
      </c>
      <c r="AD63" s="2" t="s">
        <v>130</v>
      </c>
      <c r="AI63"/>
    </row>
    <row r="64" spans="1:35" x14ac:dyDescent="0.25">
      <c r="A64" s="2">
        <v>63</v>
      </c>
      <c r="B64" s="7" t="s">
        <v>86</v>
      </c>
      <c r="C64" s="7">
        <f>DATEVALUE(Matanat_A[[#This Row],[Tarix]])</f>
        <v>45720</v>
      </c>
      <c r="D64" s="2" t="s">
        <v>127</v>
      </c>
      <c r="E64" s="2">
        <v>2</v>
      </c>
      <c r="F64" s="2">
        <v>71</v>
      </c>
      <c r="G64" s="2">
        <v>79</v>
      </c>
      <c r="H64" s="2">
        <f>Matanat_A[[#This Row],[Yükləmə_Vaxtı (dəq)]]-Matanat_A[[#This Row],[Boşaltma_Vaxtı (dəq)]]</f>
        <v>-8</v>
      </c>
      <c r="I64" s="2">
        <v>7</v>
      </c>
      <c r="J64" s="2" t="str">
        <f>IF(Matanat_A[[#This Row],[Gecikmə (dəq)]]&gt;20, "Gecikdi", "Vaxtında")</f>
        <v>Vaxtında</v>
      </c>
      <c r="K64" s="2" t="s">
        <v>131</v>
      </c>
      <c r="L64" s="2">
        <v>43.38</v>
      </c>
      <c r="M64" s="2">
        <v>104.11</v>
      </c>
      <c r="N64" s="2">
        <f>Matanat_A[[#This Row],[Yanacaq_Litr]]/Matanat_A[[#This Row],[İstismar_Məsafə (km)]]</f>
        <v>6.6944444444444445E-2</v>
      </c>
      <c r="O64" s="2">
        <v>26.24</v>
      </c>
      <c r="P64" s="2" t="s">
        <v>135</v>
      </c>
      <c r="Q64" s="2" t="s">
        <v>148</v>
      </c>
      <c r="R64" s="2">
        <v>5</v>
      </c>
      <c r="S64" s="2">
        <v>648</v>
      </c>
      <c r="T64" s="2" t="s">
        <v>163</v>
      </c>
      <c r="U64" s="2">
        <v>3</v>
      </c>
      <c r="V64" s="2">
        <v>1</v>
      </c>
      <c r="W64" s="2">
        <f>Matanat_A[[#This Row],[Sürət_Aşımı (sayı)]]+Matanat_A[[#This Row],[Qəza_Sayı]]</f>
        <v>4</v>
      </c>
      <c r="X64" s="2" t="s">
        <v>174</v>
      </c>
      <c r="Y64" s="2" t="s">
        <v>205</v>
      </c>
      <c r="Z64" s="2">
        <v>4.34</v>
      </c>
      <c r="AA64" s="2">
        <v>1017</v>
      </c>
      <c r="AB64" s="2">
        <v>8.68</v>
      </c>
      <c r="AC64" s="2">
        <v>1218</v>
      </c>
      <c r="AD64" s="2" t="s">
        <v>130</v>
      </c>
      <c r="AI64"/>
    </row>
    <row r="65" spans="1:35" x14ac:dyDescent="0.25">
      <c r="A65" s="2">
        <v>64</v>
      </c>
      <c r="B65" s="7" t="s">
        <v>87</v>
      </c>
      <c r="C65" s="7">
        <f>DATEVALUE(Matanat_A[[#This Row],[Tarix]])</f>
        <v>45721</v>
      </c>
      <c r="D65" s="2" t="s">
        <v>124</v>
      </c>
      <c r="E65" s="2">
        <v>3</v>
      </c>
      <c r="F65" s="2">
        <v>109</v>
      </c>
      <c r="G65" s="2">
        <v>95</v>
      </c>
      <c r="H65" s="2">
        <f>Matanat_A[[#This Row],[Yükləmə_Vaxtı (dəq)]]-Matanat_A[[#This Row],[Boşaltma_Vaxtı (dəq)]]</f>
        <v>14</v>
      </c>
      <c r="I65" s="2">
        <v>56</v>
      </c>
      <c r="J65" s="2" t="str">
        <f>IF(Matanat_A[[#This Row],[Gecikmə (dəq)]]&gt;20, "Gecikdi", "Vaxtında")</f>
        <v>Gecikdi</v>
      </c>
      <c r="K65" s="2" t="s">
        <v>130</v>
      </c>
      <c r="L65" s="2">
        <v>20.86</v>
      </c>
      <c r="M65" s="2">
        <v>147.29</v>
      </c>
      <c r="N65" s="2">
        <f>Matanat_A[[#This Row],[Yanacaq_Litr]]/Matanat_A[[#This Row],[İstismar_Məsafə (km)]]</f>
        <v>2.2454251883745963E-2</v>
      </c>
      <c r="O65" s="2">
        <v>28.56</v>
      </c>
      <c r="P65" s="2" t="s">
        <v>135</v>
      </c>
      <c r="Q65" s="2" t="s">
        <v>149</v>
      </c>
      <c r="R65" s="2">
        <v>1</v>
      </c>
      <c r="S65" s="2">
        <v>929</v>
      </c>
      <c r="T65" s="2" t="s">
        <v>165</v>
      </c>
      <c r="U65" s="2">
        <v>5</v>
      </c>
      <c r="V65" s="2">
        <v>1</v>
      </c>
      <c r="W65" s="2">
        <f>Matanat_A[[#This Row],[Sürət_Aşımı (sayı)]]+Matanat_A[[#This Row],[Qəza_Sayı]]</f>
        <v>6</v>
      </c>
      <c r="X65" s="2" t="s">
        <v>170</v>
      </c>
      <c r="Y65" s="2" t="s">
        <v>205</v>
      </c>
      <c r="Z65" s="2">
        <v>9.93</v>
      </c>
      <c r="AA65" s="2">
        <v>1005</v>
      </c>
      <c r="AB65" s="2">
        <v>29.79</v>
      </c>
      <c r="AC65" s="2">
        <v>3744.76</v>
      </c>
      <c r="AD65" s="2" t="s">
        <v>131</v>
      </c>
      <c r="AI65"/>
    </row>
    <row r="66" spans="1:35" x14ac:dyDescent="0.25">
      <c r="A66" s="2">
        <v>65</v>
      </c>
      <c r="B66" s="7" t="s">
        <v>88</v>
      </c>
      <c r="C66" s="7">
        <f>DATEVALUE(Matanat_A[[#This Row],[Tarix]])</f>
        <v>45722</v>
      </c>
      <c r="D66" s="2" t="s">
        <v>129</v>
      </c>
      <c r="E66" s="2">
        <v>4</v>
      </c>
      <c r="F66" s="2">
        <v>30</v>
      </c>
      <c r="G66" s="2">
        <v>30</v>
      </c>
      <c r="H66" s="2">
        <f>Matanat_A[[#This Row],[Yükləmə_Vaxtı (dəq)]]-Matanat_A[[#This Row],[Boşaltma_Vaxtı (dəq)]]</f>
        <v>0</v>
      </c>
      <c r="I66" s="2">
        <v>16</v>
      </c>
      <c r="J66" s="2" t="str">
        <f>IF(Matanat_A[[#This Row],[Gecikmə (dəq)]]&gt;20, "Gecikdi", "Vaxtında")</f>
        <v>Vaxtında</v>
      </c>
      <c r="K66" s="2" t="s">
        <v>131</v>
      </c>
      <c r="L66" s="2">
        <v>34.61</v>
      </c>
      <c r="M66" s="2">
        <v>111.93</v>
      </c>
      <c r="N66" s="2">
        <f>Matanat_A[[#This Row],[Yanacaq_Litr]]/Matanat_A[[#This Row],[İstismar_Məsafə (km)]]</f>
        <v>6.0086805555555553E-2</v>
      </c>
      <c r="O66" s="2">
        <v>37.950000000000003</v>
      </c>
      <c r="P66" s="2" t="s">
        <v>142</v>
      </c>
      <c r="Q66" s="2" t="s">
        <v>147</v>
      </c>
      <c r="R66" s="2">
        <v>3</v>
      </c>
      <c r="S66" s="2">
        <v>576</v>
      </c>
      <c r="T66" s="2" t="s">
        <v>165</v>
      </c>
      <c r="U66" s="2">
        <v>2</v>
      </c>
      <c r="V66" s="2">
        <v>2</v>
      </c>
      <c r="W66" s="2">
        <f>Matanat_A[[#This Row],[Sürət_Aşımı (sayı)]]+Matanat_A[[#This Row],[Qəza_Sayı]]</f>
        <v>4</v>
      </c>
      <c r="X66" s="2" t="s">
        <v>173</v>
      </c>
      <c r="Y66" s="2" t="s">
        <v>207</v>
      </c>
      <c r="Z66" s="2">
        <v>9.73</v>
      </c>
      <c r="AA66" s="2">
        <v>1019</v>
      </c>
      <c r="AB66" s="2">
        <v>38.92</v>
      </c>
      <c r="AC66" s="2">
        <v>5113.62</v>
      </c>
      <c r="AD66" s="2" t="s">
        <v>131</v>
      </c>
      <c r="AI66"/>
    </row>
    <row r="67" spans="1:35" x14ac:dyDescent="0.25">
      <c r="A67" s="2">
        <v>66</v>
      </c>
      <c r="B67" s="7" t="s">
        <v>89</v>
      </c>
      <c r="C67" s="7">
        <f>DATEVALUE(Matanat_A[[#This Row],[Tarix]])</f>
        <v>45723</v>
      </c>
      <c r="D67" s="2" t="s">
        <v>128</v>
      </c>
      <c r="E67" s="2">
        <v>2</v>
      </c>
      <c r="F67" s="2">
        <v>45</v>
      </c>
      <c r="G67" s="2">
        <v>30</v>
      </c>
      <c r="H67" s="2">
        <f>Matanat_A[[#This Row],[Yükləmə_Vaxtı (dəq)]]-Matanat_A[[#This Row],[Boşaltma_Vaxtı (dəq)]]</f>
        <v>15</v>
      </c>
      <c r="I67" s="2">
        <v>59</v>
      </c>
      <c r="J67" s="2" t="str">
        <f>IF(Matanat_A[[#This Row],[Gecikmə (dəq)]]&gt;20, "Gecikdi", "Vaxtında")</f>
        <v>Gecikdi</v>
      </c>
      <c r="K67" s="2" t="s">
        <v>130</v>
      </c>
      <c r="L67" s="2">
        <v>16.79</v>
      </c>
      <c r="M67" s="2">
        <v>118.42</v>
      </c>
      <c r="N67" s="2">
        <f>Matanat_A[[#This Row],[Yanacaq_Litr]]/Matanat_A[[#This Row],[İstismar_Məsafə (km)]]</f>
        <v>2.9404553415061294E-2</v>
      </c>
      <c r="O67" s="2">
        <v>43.74</v>
      </c>
      <c r="P67" s="2" t="s">
        <v>135</v>
      </c>
      <c r="Q67" s="2" t="s">
        <v>149</v>
      </c>
      <c r="R67" s="2">
        <v>1</v>
      </c>
      <c r="S67" s="2">
        <v>571</v>
      </c>
      <c r="T67" s="2" t="s">
        <v>165</v>
      </c>
      <c r="U67" s="2">
        <v>3</v>
      </c>
      <c r="V67" s="2">
        <v>1</v>
      </c>
      <c r="W67" s="2">
        <f>Matanat_A[[#This Row],[Sürət_Aşımı (sayı)]]+Matanat_A[[#This Row],[Qəza_Sayı]]</f>
        <v>4</v>
      </c>
      <c r="X67" s="2" t="s">
        <v>172</v>
      </c>
      <c r="Y67" s="2" t="s">
        <v>207</v>
      </c>
      <c r="Z67" s="2">
        <v>2.2200000000000002</v>
      </c>
      <c r="AA67" s="2">
        <v>1000</v>
      </c>
      <c r="AB67" s="2">
        <v>4.4400000000000004</v>
      </c>
      <c r="AC67" s="2">
        <v>436.5</v>
      </c>
      <c r="AD67" s="2" t="s">
        <v>130</v>
      </c>
      <c r="AI67"/>
    </row>
    <row r="68" spans="1:35" x14ac:dyDescent="0.25">
      <c r="A68" s="2">
        <v>67</v>
      </c>
      <c r="B68" s="7" t="s">
        <v>90</v>
      </c>
      <c r="C68" s="7">
        <f>DATEVALUE(Matanat_A[[#This Row],[Tarix]])</f>
        <v>45724</v>
      </c>
      <c r="D68" s="2" t="s">
        <v>129</v>
      </c>
      <c r="E68" s="2">
        <v>5</v>
      </c>
      <c r="F68" s="2">
        <v>34</v>
      </c>
      <c r="G68" s="2">
        <v>21</v>
      </c>
      <c r="H68" s="2">
        <f>Matanat_A[[#This Row],[Yükləmə_Vaxtı (dəq)]]-Matanat_A[[#This Row],[Boşaltma_Vaxtı (dəq)]]</f>
        <v>13</v>
      </c>
      <c r="I68" s="2">
        <v>55</v>
      </c>
      <c r="J68" s="2" t="str">
        <f>IF(Matanat_A[[#This Row],[Gecikmə (dəq)]]&gt;20, "Gecikdi", "Vaxtında")</f>
        <v>Gecikdi</v>
      </c>
      <c r="K68" s="2" t="s">
        <v>130</v>
      </c>
      <c r="L68" s="2">
        <v>28.14</v>
      </c>
      <c r="M68" s="2">
        <v>68.58</v>
      </c>
      <c r="N68" s="2">
        <f>Matanat_A[[#This Row],[Yanacaq_Litr]]/Matanat_A[[#This Row],[İstismar_Məsafə (km)]]</f>
        <v>3.2419354838709676E-2</v>
      </c>
      <c r="O68" s="2">
        <v>37.950000000000003</v>
      </c>
      <c r="P68" s="2" t="s">
        <v>133</v>
      </c>
      <c r="Q68" s="2" t="s">
        <v>149</v>
      </c>
      <c r="R68" s="2">
        <v>8</v>
      </c>
      <c r="S68" s="2">
        <v>868</v>
      </c>
      <c r="T68" s="2" t="s">
        <v>162</v>
      </c>
      <c r="U68" s="2">
        <v>1</v>
      </c>
      <c r="V68" s="2">
        <v>2</v>
      </c>
      <c r="W68" s="2">
        <f>Matanat_A[[#This Row],[Sürət_Aşımı (sayı)]]+Matanat_A[[#This Row],[Qəza_Sayı]]</f>
        <v>3</v>
      </c>
      <c r="X68" s="2" t="s">
        <v>171</v>
      </c>
      <c r="Y68" s="2" t="s">
        <v>202</v>
      </c>
      <c r="Z68" s="2">
        <v>9.61</v>
      </c>
      <c r="AA68" s="2">
        <v>1011</v>
      </c>
      <c r="AB68" s="2">
        <v>48.05</v>
      </c>
      <c r="AC68" s="2">
        <v>9513.26</v>
      </c>
      <c r="AD68" s="2" t="s">
        <v>130</v>
      </c>
      <c r="AI68"/>
    </row>
    <row r="69" spans="1:35" x14ac:dyDescent="0.25">
      <c r="A69" s="2">
        <v>68</v>
      </c>
      <c r="B69" s="7" t="s">
        <v>91</v>
      </c>
      <c r="C69" s="7">
        <f>DATEVALUE(Matanat_A[[#This Row],[Tarix]])</f>
        <v>45725</v>
      </c>
      <c r="D69" s="2" t="s">
        <v>127</v>
      </c>
      <c r="E69" s="2">
        <v>3</v>
      </c>
      <c r="F69" s="2">
        <v>94</v>
      </c>
      <c r="G69" s="2">
        <v>61</v>
      </c>
      <c r="H69" s="2">
        <f>Matanat_A[[#This Row],[Yükləmə_Vaxtı (dəq)]]-Matanat_A[[#This Row],[Boşaltma_Vaxtı (dəq)]]</f>
        <v>33</v>
      </c>
      <c r="I69" s="2">
        <v>44</v>
      </c>
      <c r="J69" s="2" t="str">
        <f>IF(Matanat_A[[#This Row],[Gecikmə (dəq)]]&gt;20, "Gecikdi", "Vaxtında")</f>
        <v>Gecikdi</v>
      </c>
      <c r="K69" s="2" t="s">
        <v>130</v>
      </c>
      <c r="L69" s="2">
        <v>27.83</v>
      </c>
      <c r="M69" s="2">
        <v>60.12</v>
      </c>
      <c r="N69" s="2">
        <f>Matanat_A[[#This Row],[Yanacaq_Litr]]/Matanat_A[[#This Row],[İstismar_Məsafə (km)]]</f>
        <v>3.9032258064516129E-2</v>
      </c>
      <c r="O69" s="2">
        <v>8.8800000000000008</v>
      </c>
      <c r="P69" s="2" t="s">
        <v>136</v>
      </c>
      <c r="Q69" s="2" t="s">
        <v>147</v>
      </c>
      <c r="R69" s="2">
        <v>9</v>
      </c>
      <c r="S69" s="2">
        <v>713</v>
      </c>
      <c r="T69" s="2" t="s">
        <v>162</v>
      </c>
      <c r="U69" s="2">
        <v>5</v>
      </c>
      <c r="V69" s="2">
        <v>0</v>
      </c>
      <c r="W69" s="2">
        <f>Matanat_A[[#This Row],[Sürət_Aşımı (sayı)]]+Matanat_A[[#This Row],[Qəza_Sayı]]</f>
        <v>5</v>
      </c>
      <c r="Y69" s="2" t="s">
        <v>202</v>
      </c>
      <c r="Z69" s="2">
        <v>9.61</v>
      </c>
      <c r="AA69" s="2">
        <v>1011</v>
      </c>
      <c r="AB69" s="2">
        <v>28.83</v>
      </c>
      <c r="AC69" s="2">
        <v>1885.22</v>
      </c>
      <c r="AD69" s="2" t="s">
        <v>131</v>
      </c>
      <c r="AI69"/>
    </row>
    <row r="70" spans="1:35" x14ac:dyDescent="0.25">
      <c r="A70" s="2">
        <v>69</v>
      </c>
      <c r="B70" s="7" t="s">
        <v>92</v>
      </c>
      <c r="C70" s="7">
        <f>DATEVALUE(Matanat_A[[#This Row],[Tarix]])</f>
        <v>45726</v>
      </c>
      <c r="D70" s="2" t="s">
        <v>129</v>
      </c>
      <c r="E70" s="2">
        <v>3</v>
      </c>
      <c r="F70" s="2">
        <v>41</v>
      </c>
      <c r="G70" s="2">
        <v>65</v>
      </c>
      <c r="H70" s="2">
        <f>Matanat_A[[#This Row],[Yükləmə_Vaxtı (dəq)]]-Matanat_A[[#This Row],[Boşaltma_Vaxtı (dəq)]]</f>
        <v>-24</v>
      </c>
      <c r="I70" s="2">
        <v>57</v>
      </c>
      <c r="J70" s="2" t="str">
        <f>IF(Matanat_A[[#This Row],[Gecikmə (dəq)]]&gt;20, "Gecikdi", "Vaxtında")</f>
        <v>Gecikdi</v>
      </c>
      <c r="K70" s="2" t="s">
        <v>130</v>
      </c>
      <c r="L70" s="2">
        <v>34.67</v>
      </c>
      <c r="M70" s="2">
        <v>196.01</v>
      </c>
      <c r="N70" s="2">
        <f>Matanat_A[[#This Row],[Yanacaq_Litr]]/Matanat_A[[#This Row],[İstismar_Məsafə (km)]]</f>
        <v>6.2581227436823109E-2</v>
      </c>
      <c r="O70" s="2">
        <v>14.15</v>
      </c>
      <c r="P70" s="2" t="s">
        <v>144</v>
      </c>
      <c r="Q70" s="2" t="s">
        <v>148</v>
      </c>
      <c r="R70" s="2">
        <v>10</v>
      </c>
      <c r="S70" s="2">
        <v>554</v>
      </c>
      <c r="T70" s="2" t="s">
        <v>165</v>
      </c>
      <c r="U70" s="2">
        <v>3</v>
      </c>
      <c r="V70" s="2">
        <v>1</v>
      </c>
      <c r="W70" s="2">
        <f>Matanat_A[[#This Row],[Sürət_Aşımı (sayı)]]+Matanat_A[[#This Row],[Qəza_Sayı]]</f>
        <v>4</v>
      </c>
      <c r="X70" s="2" t="s">
        <v>171</v>
      </c>
      <c r="Y70" s="2" t="s">
        <v>203</v>
      </c>
      <c r="Z70" s="2">
        <v>7.8</v>
      </c>
      <c r="AA70" s="2">
        <v>1012</v>
      </c>
      <c r="AB70" s="2">
        <v>23.4</v>
      </c>
      <c r="AC70" s="2">
        <v>3570.69</v>
      </c>
      <c r="AD70" s="2" t="s">
        <v>130</v>
      </c>
      <c r="AI70"/>
    </row>
    <row r="71" spans="1:35" x14ac:dyDescent="0.25">
      <c r="A71" s="2">
        <v>70</v>
      </c>
      <c r="B71" s="7" t="s">
        <v>93</v>
      </c>
      <c r="C71" s="7">
        <f>DATEVALUE(Matanat_A[[#This Row],[Tarix]])</f>
        <v>45727</v>
      </c>
      <c r="D71" s="2" t="s">
        <v>124</v>
      </c>
      <c r="E71" s="2">
        <v>1</v>
      </c>
      <c r="F71" s="2">
        <v>96</v>
      </c>
      <c r="G71" s="2">
        <v>36</v>
      </c>
      <c r="H71" s="2">
        <f>Matanat_A[[#This Row],[Yükləmə_Vaxtı (dəq)]]-Matanat_A[[#This Row],[Boşaltma_Vaxtı (dəq)]]</f>
        <v>60</v>
      </c>
      <c r="I71" s="2">
        <v>2</v>
      </c>
      <c r="J71" s="2" t="str">
        <f>IF(Matanat_A[[#This Row],[Gecikmə (dəq)]]&gt;20, "Gecikdi", "Vaxtında")</f>
        <v>Vaxtında</v>
      </c>
      <c r="K71" s="2" t="s">
        <v>131</v>
      </c>
      <c r="L71" s="2">
        <v>27.96</v>
      </c>
      <c r="M71" s="2">
        <v>98.14</v>
      </c>
      <c r="N71" s="2">
        <f>Matanat_A[[#This Row],[Yanacaq_Litr]]/Matanat_A[[#This Row],[İstismar_Məsafə (km)]]</f>
        <v>4.568627450980392E-2</v>
      </c>
      <c r="O71" s="2">
        <v>42.21</v>
      </c>
      <c r="P71" s="2" t="s">
        <v>143</v>
      </c>
      <c r="Q71" s="2" t="s">
        <v>148</v>
      </c>
      <c r="R71" s="2">
        <v>3</v>
      </c>
      <c r="S71" s="2">
        <v>612</v>
      </c>
      <c r="T71" s="2" t="s">
        <v>154</v>
      </c>
      <c r="U71" s="2">
        <v>2</v>
      </c>
      <c r="V71" s="2">
        <v>2</v>
      </c>
      <c r="W71" s="2">
        <f>Matanat_A[[#This Row],[Sürət_Aşımı (sayı)]]+Matanat_A[[#This Row],[Qəza_Sayı]]</f>
        <v>4</v>
      </c>
      <c r="X71" s="2" t="s">
        <v>173</v>
      </c>
      <c r="Y71" s="2" t="s">
        <v>207</v>
      </c>
      <c r="Z71" s="2">
        <v>6.73</v>
      </c>
      <c r="AA71" s="2">
        <v>1020</v>
      </c>
      <c r="AB71" s="2">
        <v>6.73</v>
      </c>
      <c r="AC71" s="2">
        <v>914.29</v>
      </c>
      <c r="AD71" s="2" t="s">
        <v>131</v>
      </c>
      <c r="AI71"/>
    </row>
    <row r="72" spans="1:35" x14ac:dyDescent="0.25">
      <c r="A72" s="2">
        <v>71</v>
      </c>
      <c r="B72" s="7" t="s">
        <v>94</v>
      </c>
      <c r="C72" s="7">
        <f>DATEVALUE(Matanat_A[[#This Row],[Tarix]])</f>
        <v>45728</v>
      </c>
      <c r="D72" s="2" t="s">
        <v>124</v>
      </c>
      <c r="E72" s="2">
        <v>3</v>
      </c>
      <c r="F72" s="2">
        <v>63</v>
      </c>
      <c r="G72" s="2">
        <v>31</v>
      </c>
      <c r="H72" s="2">
        <f>Matanat_A[[#This Row],[Yükləmə_Vaxtı (dəq)]]-Matanat_A[[#This Row],[Boşaltma_Vaxtı (dəq)]]</f>
        <v>32</v>
      </c>
      <c r="I72" s="2">
        <v>40</v>
      </c>
      <c r="J72" s="2" t="str">
        <f>IF(Matanat_A[[#This Row],[Gecikmə (dəq)]]&gt;20, "Gecikdi", "Vaxtında")</f>
        <v>Gecikdi</v>
      </c>
      <c r="K72" s="2" t="s">
        <v>130</v>
      </c>
      <c r="L72" s="2">
        <v>13.27</v>
      </c>
      <c r="M72" s="2">
        <v>194.24</v>
      </c>
      <c r="N72" s="2">
        <f>Matanat_A[[#This Row],[Yanacaq_Litr]]/Matanat_A[[#This Row],[İstismar_Məsafə (km)]]</f>
        <v>1.4646799116997792E-2</v>
      </c>
      <c r="O72" s="2">
        <v>44.46</v>
      </c>
      <c r="P72" s="2" t="s">
        <v>144</v>
      </c>
      <c r="Q72" s="2" t="s">
        <v>149</v>
      </c>
      <c r="R72" s="2">
        <v>8</v>
      </c>
      <c r="S72" s="2">
        <v>906</v>
      </c>
      <c r="T72" s="2" t="s">
        <v>159</v>
      </c>
      <c r="U72" s="2">
        <v>3</v>
      </c>
      <c r="V72" s="2">
        <v>2</v>
      </c>
      <c r="W72" s="2">
        <f>Matanat_A[[#This Row],[Sürət_Aşımı (sayı)]]+Matanat_A[[#This Row],[Qəza_Sayı]]</f>
        <v>5</v>
      </c>
      <c r="X72" s="2" t="s">
        <v>169</v>
      </c>
      <c r="Y72" s="2" t="s">
        <v>206</v>
      </c>
      <c r="Z72" s="2">
        <v>9.17</v>
      </c>
      <c r="AA72" s="2">
        <v>1020</v>
      </c>
      <c r="AB72" s="2">
        <v>27.51</v>
      </c>
      <c r="AC72" s="2">
        <v>4414.2299999999996</v>
      </c>
      <c r="AD72" s="2" t="s">
        <v>130</v>
      </c>
      <c r="AI72"/>
    </row>
    <row r="73" spans="1:35" x14ac:dyDescent="0.25">
      <c r="A73" s="2">
        <v>72</v>
      </c>
      <c r="B73" s="7" t="s">
        <v>95</v>
      </c>
      <c r="C73" s="7">
        <f>DATEVALUE(Matanat_A[[#This Row],[Tarix]])</f>
        <v>45729</v>
      </c>
      <c r="D73" s="2" t="s">
        <v>124</v>
      </c>
      <c r="E73" s="2">
        <v>2</v>
      </c>
      <c r="F73" s="2">
        <v>117</v>
      </c>
      <c r="G73" s="2">
        <v>97</v>
      </c>
      <c r="H73" s="2">
        <f>Matanat_A[[#This Row],[Yükləmə_Vaxtı (dəq)]]-Matanat_A[[#This Row],[Boşaltma_Vaxtı (dəq)]]</f>
        <v>20</v>
      </c>
      <c r="I73" s="2">
        <v>46</v>
      </c>
      <c r="J73" s="2" t="str">
        <f>IF(Matanat_A[[#This Row],[Gecikmə (dəq)]]&gt;20, "Gecikdi", "Vaxtında")</f>
        <v>Gecikdi</v>
      </c>
      <c r="K73" s="2" t="s">
        <v>130</v>
      </c>
      <c r="L73" s="2">
        <v>29.96</v>
      </c>
      <c r="M73" s="2">
        <v>135.28</v>
      </c>
      <c r="N73" s="2">
        <f>Matanat_A[[#This Row],[Yanacaq_Litr]]/Matanat_A[[#This Row],[İstismar_Məsafə (km)]]</f>
        <v>7.0827423167848708E-2</v>
      </c>
      <c r="O73" s="2">
        <v>38.82</v>
      </c>
      <c r="P73" s="2" t="s">
        <v>136</v>
      </c>
      <c r="Q73" s="2" t="s">
        <v>147</v>
      </c>
      <c r="R73" s="2">
        <v>9</v>
      </c>
      <c r="S73" s="2">
        <v>423</v>
      </c>
      <c r="T73" s="2" t="s">
        <v>166</v>
      </c>
      <c r="U73" s="2">
        <v>1</v>
      </c>
      <c r="V73" s="2">
        <v>2</v>
      </c>
      <c r="W73" s="2">
        <f>Matanat_A[[#This Row],[Sürət_Aşımı (sayı)]]+Matanat_A[[#This Row],[Qəza_Sayı]]</f>
        <v>3</v>
      </c>
      <c r="X73" s="2" t="s">
        <v>172</v>
      </c>
      <c r="Y73" s="2" t="s">
        <v>204</v>
      </c>
      <c r="Z73" s="2">
        <v>4.57</v>
      </c>
      <c r="AA73" s="2">
        <v>1012</v>
      </c>
      <c r="AB73" s="2">
        <v>9.14</v>
      </c>
      <c r="AC73" s="2">
        <v>1603.66</v>
      </c>
      <c r="AD73" s="2" t="s">
        <v>131</v>
      </c>
      <c r="AI73"/>
    </row>
    <row r="74" spans="1:35" x14ac:dyDescent="0.25">
      <c r="A74" s="2">
        <v>73</v>
      </c>
      <c r="B74" s="7" t="s">
        <v>96</v>
      </c>
      <c r="C74" s="7">
        <f>DATEVALUE(Matanat_A[[#This Row],[Tarix]])</f>
        <v>45730</v>
      </c>
      <c r="D74" s="2" t="s">
        <v>129</v>
      </c>
      <c r="E74" s="2">
        <v>4</v>
      </c>
      <c r="F74" s="2">
        <v>120</v>
      </c>
      <c r="G74" s="2">
        <v>87</v>
      </c>
      <c r="H74" s="2">
        <f>Matanat_A[[#This Row],[Yükləmə_Vaxtı (dəq)]]-Matanat_A[[#This Row],[Boşaltma_Vaxtı (dəq)]]</f>
        <v>33</v>
      </c>
      <c r="I74" s="2">
        <v>8</v>
      </c>
      <c r="J74" s="2" t="str">
        <f>IF(Matanat_A[[#This Row],[Gecikmə (dəq)]]&gt;20, "Gecikdi", "Vaxtında")</f>
        <v>Vaxtında</v>
      </c>
      <c r="K74" s="2" t="s">
        <v>131</v>
      </c>
      <c r="L74" s="2">
        <v>28.87</v>
      </c>
      <c r="M74" s="2">
        <v>109.36</v>
      </c>
      <c r="N74" s="2">
        <f>Matanat_A[[#This Row],[Yanacaq_Litr]]/Matanat_A[[#This Row],[İstismar_Məsafə (km)]]</f>
        <v>3.7887139107611552E-2</v>
      </c>
      <c r="O74" s="2">
        <v>7.67</v>
      </c>
      <c r="P74" s="2" t="s">
        <v>144</v>
      </c>
      <c r="Q74" s="2" t="s">
        <v>147</v>
      </c>
      <c r="R74" s="2">
        <v>8</v>
      </c>
      <c r="S74" s="2">
        <v>762</v>
      </c>
      <c r="T74" s="2" t="s">
        <v>151</v>
      </c>
      <c r="U74" s="2">
        <v>3</v>
      </c>
      <c r="V74" s="2">
        <v>0</v>
      </c>
      <c r="W74" s="2">
        <f>Matanat_A[[#This Row],[Sürət_Aşımı (sayı)]]+Matanat_A[[#This Row],[Qəza_Sayı]]</f>
        <v>3</v>
      </c>
      <c r="Y74" s="2" t="s">
        <v>207</v>
      </c>
      <c r="Z74" s="2">
        <v>0.78</v>
      </c>
      <c r="AA74" s="2">
        <v>1012</v>
      </c>
      <c r="AB74" s="2">
        <v>3.12</v>
      </c>
      <c r="AC74" s="2">
        <v>191.01</v>
      </c>
      <c r="AD74" s="2" t="s">
        <v>130</v>
      </c>
      <c r="AI74"/>
    </row>
    <row r="75" spans="1:35" x14ac:dyDescent="0.25">
      <c r="A75" s="2">
        <v>74</v>
      </c>
      <c r="B75" s="7" t="s">
        <v>97</v>
      </c>
      <c r="C75" s="7">
        <f>DATEVALUE(Matanat_A[[#This Row],[Tarix]])</f>
        <v>45731</v>
      </c>
      <c r="D75" s="2" t="s">
        <v>126</v>
      </c>
      <c r="E75" s="2">
        <v>4</v>
      </c>
      <c r="F75" s="2">
        <v>92</v>
      </c>
      <c r="G75" s="2">
        <v>77</v>
      </c>
      <c r="H75" s="2">
        <f>Matanat_A[[#This Row],[Yükləmə_Vaxtı (dəq)]]-Matanat_A[[#This Row],[Boşaltma_Vaxtı (dəq)]]</f>
        <v>15</v>
      </c>
      <c r="I75" s="2">
        <v>23</v>
      </c>
      <c r="J75" s="2" t="str">
        <f>IF(Matanat_A[[#This Row],[Gecikmə (dəq)]]&gt;20, "Gecikdi", "Vaxtında")</f>
        <v>Gecikdi</v>
      </c>
      <c r="K75" s="2" t="s">
        <v>131</v>
      </c>
      <c r="L75" s="2">
        <v>38.32</v>
      </c>
      <c r="M75" s="2">
        <v>196.91</v>
      </c>
      <c r="N75" s="2">
        <f>Matanat_A[[#This Row],[Yanacaq_Litr]]/Matanat_A[[#This Row],[İstismar_Məsafə (km)]]</f>
        <v>0.24564102564102563</v>
      </c>
      <c r="O75" s="2">
        <v>29.71</v>
      </c>
      <c r="P75" s="2" t="s">
        <v>137</v>
      </c>
      <c r="Q75" s="2" t="s">
        <v>148</v>
      </c>
      <c r="R75" s="2">
        <v>1</v>
      </c>
      <c r="S75" s="2">
        <v>156</v>
      </c>
      <c r="T75" s="2" t="s">
        <v>160</v>
      </c>
      <c r="U75" s="2">
        <v>5</v>
      </c>
      <c r="V75" s="2">
        <v>0</v>
      </c>
      <c r="W75" s="2">
        <f>Matanat_A[[#This Row],[Sürət_Aşımı (sayı)]]+Matanat_A[[#This Row],[Qəza_Sayı]]</f>
        <v>5</v>
      </c>
      <c r="Y75" s="2" t="s">
        <v>205</v>
      </c>
      <c r="Z75" s="2">
        <v>1.81</v>
      </c>
      <c r="AA75" s="2">
        <v>1000</v>
      </c>
      <c r="AB75" s="2">
        <v>7.24</v>
      </c>
      <c r="AC75" s="2">
        <v>704.32</v>
      </c>
      <c r="AD75" s="2" t="s">
        <v>130</v>
      </c>
      <c r="AI75"/>
    </row>
    <row r="76" spans="1:35" x14ac:dyDescent="0.25">
      <c r="A76" s="2">
        <v>75</v>
      </c>
      <c r="B76" s="7" t="s">
        <v>98</v>
      </c>
      <c r="C76" s="7">
        <f>DATEVALUE(Matanat_A[[#This Row],[Tarix]])</f>
        <v>45732</v>
      </c>
      <c r="D76" s="2" t="s">
        <v>124</v>
      </c>
      <c r="E76" s="2">
        <v>1</v>
      </c>
      <c r="F76" s="2">
        <v>36</v>
      </c>
      <c r="G76" s="2">
        <v>57</v>
      </c>
      <c r="H76" s="2">
        <f>Matanat_A[[#This Row],[Yükləmə_Vaxtı (dəq)]]-Matanat_A[[#This Row],[Boşaltma_Vaxtı (dəq)]]</f>
        <v>-21</v>
      </c>
      <c r="I76" s="2">
        <v>40</v>
      </c>
      <c r="J76" s="2" t="str">
        <f>IF(Matanat_A[[#This Row],[Gecikmə (dəq)]]&gt;20, "Gecikdi", "Vaxtında")</f>
        <v>Gecikdi</v>
      </c>
      <c r="K76" s="2" t="s">
        <v>130</v>
      </c>
      <c r="L76" s="2">
        <v>48.03</v>
      </c>
      <c r="M76" s="2">
        <v>59.55</v>
      </c>
      <c r="N76" s="2">
        <f>Matanat_A[[#This Row],[Yanacaq_Litr]]/Matanat_A[[#This Row],[İstismar_Məsafə (km)]]</f>
        <v>0.18688715953307394</v>
      </c>
      <c r="O76" s="2">
        <v>38.479999999999997</v>
      </c>
      <c r="P76" s="2" t="s">
        <v>133</v>
      </c>
      <c r="Q76" s="2" t="s">
        <v>148</v>
      </c>
      <c r="R76" s="2">
        <v>4</v>
      </c>
      <c r="S76" s="2">
        <v>257</v>
      </c>
      <c r="T76" s="2" t="s">
        <v>166</v>
      </c>
      <c r="U76" s="2">
        <v>0</v>
      </c>
      <c r="V76" s="2">
        <v>1</v>
      </c>
      <c r="W76" s="2">
        <f>Matanat_A[[#This Row],[Sürət_Aşımı (sayı)]]+Matanat_A[[#This Row],[Qəza_Sayı]]</f>
        <v>1</v>
      </c>
      <c r="X76" s="2" t="s">
        <v>169</v>
      </c>
      <c r="Y76" s="2" t="s">
        <v>204</v>
      </c>
      <c r="Z76" s="2">
        <v>7.94</v>
      </c>
      <c r="AA76" s="2">
        <v>1019</v>
      </c>
      <c r="AB76" s="2">
        <v>7.94</v>
      </c>
      <c r="AC76" s="2">
        <v>471.71</v>
      </c>
      <c r="AD76" s="2" t="s">
        <v>130</v>
      </c>
      <c r="AI76"/>
    </row>
    <row r="77" spans="1:35" x14ac:dyDescent="0.25">
      <c r="A77" s="2">
        <v>76</v>
      </c>
      <c r="B77" s="7" t="s">
        <v>99</v>
      </c>
      <c r="C77" s="7">
        <f>DATEVALUE(Matanat_A[[#This Row],[Tarix]])</f>
        <v>45733</v>
      </c>
      <c r="D77" s="2" t="s">
        <v>125</v>
      </c>
      <c r="E77" s="2">
        <v>4</v>
      </c>
      <c r="F77" s="2">
        <v>59</v>
      </c>
      <c r="G77" s="2">
        <v>29</v>
      </c>
      <c r="H77" s="2">
        <f>Matanat_A[[#This Row],[Yükləmə_Vaxtı (dəq)]]-Matanat_A[[#This Row],[Boşaltma_Vaxtı (dəq)]]</f>
        <v>30</v>
      </c>
      <c r="I77" s="2">
        <v>57</v>
      </c>
      <c r="J77" s="2" t="str">
        <f>IF(Matanat_A[[#This Row],[Gecikmə (dəq)]]&gt;20, "Gecikdi", "Vaxtında")</f>
        <v>Gecikdi</v>
      </c>
      <c r="K77" s="2" t="s">
        <v>130</v>
      </c>
      <c r="L77" s="2">
        <v>19.71</v>
      </c>
      <c r="M77" s="2">
        <v>118.42</v>
      </c>
      <c r="N77" s="2">
        <f>Matanat_A[[#This Row],[Yanacaq_Litr]]/Matanat_A[[#This Row],[İstismar_Məsafə (km)]]</f>
        <v>2.6635135135135136E-2</v>
      </c>
      <c r="O77" s="2">
        <v>37.53</v>
      </c>
      <c r="P77" s="2" t="s">
        <v>145</v>
      </c>
      <c r="Q77" s="2" t="s">
        <v>148</v>
      </c>
      <c r="R77" s="2">
        <v>7</v>
      </c>
      <c r="S77" s="2">
        <v>740</v>
      </c>
      <c r="T77" s="2" t="s">
        <v>151</v>
      </c>
      <c r="U77" s="2">
        <v>3</v>
      </c>
      <c r="V77" s="2">
        <v>1</v>
      </c>
      <c r="W77" s="2">
        <f>Matanat_A[[#This Row],[Sürət_Aşımı (sayı)]]+Matanat_A[[#This Row],[Qəza_Sayı]]</f>
        <v>4</v>
      </c>
      <c r="X77" s="2" t="s">
        <v>173</v>
      </c>
      <c r="Y77" s="2" t="s">
        <v>202</v>
      </c>
      <c r="Z77" s="2">
        <v>2.5299999999999998</v>
      </c>
      <c r="AA77" s="2">
        <v>1012</v>
      </c>
      <c r="AB77" s="2">
        <v>10.119999999999999</v>
      </c>
      <c r="AC77" s="2">
        <v>1417.77</v>
      </c>
      <c r="AD77" s="2" t="s">
        <v>131</v>
      </c>
      <c r="AI77"/>
    </row>
    <row r="78" spans="1:35" x14ac:dyDescent="0.25">
      <c r="A78" s="2">
        <v>77</v>
      </c>
      <c r="B78" s="7" t="s">
        <v>100</v>
      </c>
      <c r="C78" s="7">
        <f>DATEVALUE(Matanat_A[[#This Row],[Tarix]])</f>
        <v>45734</v>
      </c>
      <c r="D78" s="2" t="s">
        <v>125</v>
      </c>
      <c r="E78" s="2">
        <v>1</v>
      </c>
      <c r="F78" s="2">
        <v>61</v>
      </c>
      <c r="G78" s="2">
        <v>91</v>
      </c>
      <c r="H78" s="2">
        <f>Matanat_A[[#This Row],[Yükləmə_Vaxtı (dəq)]]-Matanat_A[[#This Row],[Boşaltma_Vaxtı (dəq)]]</f>
        <v>-30</v>
      </c>
      <c r="I78" s="2">
        <v>30</v>
      </c>
      <c r="J78" s="2" t="str">
        <f>IF(Matanat_A[[#This Row],[Gecikmə (dəq)]]&gt;20, "Gecikdi", "Vaxtında")</f>
        <v>Gecikdi</v>
      </c>
      <c r="K78" s="2" t="s">
        <v>131</v>
      </c>
      <c r="L78" s="2">
        <v>20.420000000000002</v>
      </c>
      <c r="M78" s="2">
        <v>138.97999999999999</v>
      </c>
      <c r="N78" s="2">
        <f>Matanat_A[[#This Row],[Yanacaq_Litr]]/Matanat_A[[#This Row],[İstismar_Məsafə (km)]]</f>
        <v>2.4080188679245284E-2</v>
      </c>
      <c r="O78" s="2">
        <v>49.66</v>
      </c>
      <c r="P78" s="2" t="s">
        <v>143</v>
      </c>
      <c r="Q78" s="2" t="s">
        <v>148</v>
      </c>
      <c r="R78" s="2">
        <v>9</v>
      </c>
      <c r="S78" s="2">
        <v>848</v>
      </c>
      <c r="T78" s="2" t="s">
        <v>153</v>
      </c>
      <c r="U78" s="2">
        <v>0</v>
      </c>
      <c r="V78" s="2">
        <v>1</v>
      </c>
      <c r="W78" s="2">
        <f>Matanat_A[[#This Row],[Sürət_Aşımı (sayı)]]+Matanat_A[[#This Row],[Qəza_Sayı]]</f>
        <v>1</v>
      </c>
      <c r="X78" s="2" t="s">
        <v>175</v>
      </c>
      <c r="Y78" s="2" t="s">
        <v>202</v>
      </c>
      <c r="Z78" s="2">
        <v>4.54</v>
      </c>
      <c r="AA78" s="2">
        <v>1007</v>
      </c>
      <c r="AB78" s="2">
        <v>4.54</v>
      </c>
      <c r="AC78" s="2">
        <v>572.12</v>
      </c>
      <c r="AD78" s="2" t="s">
        <v>130</v>
      </c>
      <c r="AI78"/>
    </row>
    <row r="79" spans="1:35" x14ac:dyDescent="0.25">
      <c r="A79" s="2">
        <v>78</v>
      </c>
      <c r="B79" s="7" t="s">
        <v>101</v>
      </c>
      <c r="C79" s="7">
        <f>DATEVALUE(Matanat_A[[#This Row],[Tarix]])</f>
        <v>45735</v>
      </c>
      <c r="D79" s="2" t="s">
        <v>127</v>
      </c>
      <c r="E79" s="2">
        <v>2</v>
      </c>
      <c r="F79" s="2">
        <v>120</v>
      </c>
      <c r="G79" s="2">
        <v>55</v>
      </c>
      <c r="H79" s="2">
        <f>Matanat_A[[#This Row],[Yükləmə_Vaxtı (dəq)]]-Matanat_A[[#This Row],[Boşaltma_Vaxtı (dəq)]]</f>
        <v>65</v>
      </c>
      <c r="I79" s="2">
        <v>14</v>
      </c>
      <c r="J79" s="2" t="str">
        <f>IF(Matanat_A[[#This Row],[Gecikmə (dəq)]]&gt;20, "Gecikdi", "Vaxtında")</f>
        <v>Vaxtında</v>
      </c>
      <c r="K79" s="2" t="s">
        <v>131</v>
      </c>
      <c r="L79" s="2">
        <v>22.52</v>
      </c>
      <c r="M79" s="2">
        <v>109.43</v>
      </c>
      <c r="N79" s="2">
        <f>Matanat_A[[#This Row],[Yanacaq_Litr]]/Matanat_A[[#This Row],[İstismar_Məsafə (km)]]</f>
        <v>3.8694158075601372E-2</v>
      </c>
      <c r="O79" s="2">
        <v>25.89</v>
      </c>
      <c r="P79" s="2" t="s">
        <v>140</v>
      </c>
      <c r="Q79" s="2" t="s">
        <v>148</v>
      </c>
      <c r="R79" s="2">
        <v>1</v>
      </c>
      <c r="S79" s="2">
        <v>582</v>
      </c>
      <c r="T79" s="2" t="s">
        <v>153</v>
      </c>
      <c r="U79" s="2">
        <v>3</v>
      </c>
      <c r="V79" s="2">
        <v>1</v>
      </c>
      <c r="W79" s="2">
        <f>Matanat_A[[#This Row],[Sürət_Aşımı (sayı)]]+Matanat_A[[#This Row],[Qəza_Sayı]]</f>
        <v>4</v>
      </c>
      <c r="X79" s="2" t="s">
        <v>172</v>
      </c>
      <c r="Y79" s="2" t="s">
        <v>206</v>
      </c>
      <c r="Z79" s="2">
        <v>7.33</v>
      </c>
      <c r="AA79" s="2">
        <v>1014</v>
      </c>
      <c r="AB79" s="2">
        <v>14.66</v>
      </c>
      <c r="AC79" s="2">
        <v>2312.15</v>
      </c>
      <c r="AD79" s="2" t="s">
        <v>131</v>
      </c>
      <c r="AI79"/>
    </row>
    <row r="80" spans="1:35" x14ac:dyDescent="0.25">
      <c r="A80" s="2">
        <v>79</v>
      </c>
      <c r="B80" s="7" t="s">
        <v>102</v>
      </c>
      <c r="C80" s="7">
        <f>DATEVALUE(Matanat_A[[#This Row],[Tarix]])</f>
        <v>45736</v>
      </c>
      <c r="D80" s="2" t="s">
        <v>125</v>
      </c>
      <c r="E80" s="2">
        <v>1</v>
      </c>
      <c r="F80" s="2">
        <v>59</v>
      </c>
      <c r="G80" s="2">
        <v>35</v>
      </c>
      <c r="H80" s="2">
        <f>Matanat_A[[#This Row],[Yükləmə_Vaxtı (dəq)]]-Matanat_A[[#This Row],[Boşaltma_Vaxtı (dəq)]]</f>
        <v>24</v>
      </c>
      <c r="I80" s="2">
        <v>57</v>
      </c>
      <c r="J80" s="2" t="str">
        <f>IF(Matanat_A[[#This Row],[Gecikmə (dəq)]]&gt;20, "Gecikdi", "Vaxtında")</f>
        <v>Gecikdi</v>
      </c>
      <c r="K80" s="2" t="s">
        <v>130</v>
      </c>
      <c r="L80" s="2">
        <v>29.58</v>
      </c>
      <c r="M80" s="2">
        <v>102.85</v>
      </c>
      <c r="N80" s="2">
        <f>Matanat_A[[#This Row],[Yanacaq_Litr]]/Matanat_A[[#This Row],[İstismar_Məsafə (km)]]</f>
        <v>3.8515624999999998E-2</v>
      </c>
      <c r="O80" s="2">
        <v>42.04</v>
      </c>
      <c r="P80" s="2" t="s">
        <v>146</v>
      </c>
      <c r="Q80" s="2" t="s">
        <v>147</v>
      </c>
      <c r="R80" s="2">
        <v>7</v>
      </c>
      <c r="S80" s="2">
        <v>768</v>
      </c>
      <c r="T80" s="2" t="s">
        <v>154</v>
      </c>
      <c r="U80" s="2">
        <v>3</v>
      </c>
      <c r="V80" s="2">
        <v>0</v>
      </c>
      <c r="W80" s="2">
        <f>Matanat_A[[#This Row],[Sürət_Aşımı (sayı)]]+Matanat_A[[#This Row],[Qəza_Sayı]]</f>
        <v>3</v>
      </c>
      <c r="Y80" s="2" t="s">
        <v>206</v>
      </c>
      <c r="Z80" s="2">
        <v>6.65</v>
      </c>
      <c r="AA80" s="2">
        <v>1005</v>
      </c>
      <c r="AB80" s="2">
        <v>6.65</v>
      </c>
      <c r="AC80" s="2">
        <v>1240.77</v>
      </c>
      <c r="AD80" s="2" t="s">
        <v>130</v>
      </c>
      <c r="AI80"/>
    </row>
    <row r="81" spans="1:35" x14ac:dyDescent="0.25">
      <c r="A81" s="2">
        <v>80</v>
      </c>
      <c r="B81" s="7" t="s">
        <v>103</v>
      </c>
      <c r="C81" s="7">
        <f>DATEVALUE(Matanat_A[[#This Row],[Tarix]])</f>
        <v>45737</v>
      </c>
      <c r="D81" s="2" t="s">
        <v>125</v>
      </c>
      <c r="E81" s="2">
        <v>1</v>
      </c>
      <c r="F81" s="2">
        <v>92</v>
      </c>
      <c r="G81" s="2">
        <v>50</v>
      </c>
      <c r="H81" s="2">
        <f>Matanat_A[[#This Row],[Yükləmə_Vaxtı (dəq)]]-Matanat_A[[#This Row],[Boşaltma_Vaxtı (dəq)]]</f>
        <v>42</v>
      </c>
      <c r="I81" s="2">
        <v>44</v>
      </c>
      <c r="J81" s="2" t="str">
        <f>IF(Matanat_A[[#This Row],[Gecikmə (dəq)]]&gt;20, "Gecikdi", "Vaxtında")</f>
        <v>Gecikdi</v>
      </c>
      <c r="K81" s="2" t="s">
        <v>130</v>
      </c>
      <c r="L81" s="2">
        <v>15.16</v>
      </c>
      <c r="M81" s="2">
        <v>65.42</v>
      </c>
      <c r="N81" s="2">
        <f>Matanat_A[[#This Row],[Yanacaq_Litr]]/Matanat_A[[#This Row],[İstismar_Məsafə (km)]]</f>
        <v>1.5220883534136547E-2</v>
      </c>
      <c r="O81" s="2">
        <v>4.83</v>
      </c>
      <c r="P81" s="2" t="s">
        <v>141</v>
      </c>
      <c r="Q81" s="2" t="s">
        <v>147</v>
      </c>
      <c r="R81" s="2">
        <v>8</v>
      </c>
      <c r="S81" s="2">
        <v>996</v>
      </c>
      <c r="T81" s="2" t="s">
        <v>163</v>
      </c>
      <c r="U81" s="2">
        <v>3</v>
      </c>
      <c r="V81" s="2">
        <v>0</v>
      </c>
      <c r="W81" s="2">
        <f>Matanat_A[[#This Row],[Sürət_Aşımı (sayı)]]+Matanat_A[[#This Row],[Qəza_Sayı]]</f>
        <v>3</v>
      </c>
      <c r="Y81" s="2" t="s">
        <v>207</v>
      </c>
      <c r="Z81" s="2">
        <v>3.59</v>
      </c>
      <c r="AA81" s="2">
        <v>1018</v>
      </c>
      <c r="AB81" s="2">
        <v>3.59</v>
      </c>
      <c r="AC81" s="2">
        <v>334.55</v>
      </c>
      <c r="AD81" s="2" t="s">
        <v>131</v>
      </c>
      <c r="AI81"/>
    </row>
    <row r="82" spans="1:35" x14ac:dyDescent="0.25">
      <c r="A82" s="2">
        <v>81</v>
      </c>
      <c r="B82" s="7" t="s">
        <v>104</v>
      </c>
      <c r="C82" s="7">
        <f>DATEVALUE(Matanat_A[[#This Row],[Tarix]])</f>
        <v>45738</v>
      </c>
      <c r="D82" s="2" t="s">
        <v>129</v>
      </c>
      <c r="E82" s="2">
        <v>1</v>
      </c>
      <c r="F82" s="2">
        <v>74</v>
      </c>
      <c r="G82" s="2">
        <v>69</v>
      </c>
      <c r="H82" s="2">
        <f>Matanat_A[[#This Row],[Yükləmə_Vaxtı (dəq)]]-Matanat_A[[#This Row],[Boşaltma_Vaxtı (dəq)]]</f>
        <v>5</v>
      </c>
      <c r="I82" s="2">
        <v>43</v>
      </c>
      <c r="J82" s="2" t="str">
        <f>IF(Matanat_A[[#This Row],[Gecikmə (dəq)]]&gt;20, "Gecikdi", "Vaxtında")</f>
        <v>Gecikdi</v>
      </c>
      <c r="K82" s="2" t="s">
        <v>130</v>
      </c>
      <c r="L82" s="2">
        <v>46.93</v>
      </c>
      <c r="M82" s="2">
        <v>76.08</v>
      </c>
      <c r="N82" s="2">
        <f>Matanat_A[[#This Row],[Yanacaq_Litr]]/Matanat_A[[#This Row],[İstismar_Məsafə (km)]]</f>
        <v>9.3672654690618765E-2</v>
      </c>
      <c r="O82" s="2">
        <v>43.79</v>
      </c>
      <c r="P82" s="2" t="s">
        <v>145</v>
      </c>
      <c r="Q82" s="2" t="s">
        <v>148</v>
      </c>
      <c r="R82" s="2">
        <v>2</v>
      </c>
      <c r="S82" s="2">
        <v>501</v>
      </c>
      <c r="T82" s="2" t="s">
        <v>156</v>
      </c>
      <c r="U82" s="2">
        <v>5</v>
      </c>
      <c r="V82" s="2">
        <v>1</v>
      </c>
      <c r="W82" s="2">
        <f>Matanat_A[[#This Row],[Sürət_Aşımı (sayı)]]+Matanat_A[[#This Row],[Qəza_Sayı]]</f>
        <v>6</v>
      </c>
      <c r="X82" s="2" t="s">
        <v>171</v>
      </c>
      <c r="Y82" s="2" t="s">
        <v>206</v>
      </c>
      <c r="Z82" s="2">
        <v>7.1</v>
      </c>
      <c r="AA82" s="2">
        <v>1018</v>
      </c>
      <c r="AB82" s="2">
        <v>7.1</v>
      </c>
      <c r="AC82" s="2">
        <v>868.91</v>
      </c>
      <c r="AD82" s="2" t="s">
        <v>131</v>
      </c>
      <c r="AI82"/>
    </row>
    <row r="83" spans="1:35" x14ac:dyDescent="0.25">
      <c r="A83" s="2">
        <v>82</v>
      </c>
      <c r="B83" s="7" t="s">
        <v>105</v>
      </c>
      <c r="C83" s="7">
        <f>DATEVALUE(Matanat_A[[#This Row],[Tarix]])</f>
        <v>45739</v>
      </c>
      <c r="D83" s="2" t="s">
        <v>128</v>
      </c>
      <c r="E83" s="2">
        <v>2</v>
      </c>
      <c r="F83" s="2">
        <v>108</v>
      </c>
      <c r="G83" s="2">
        <v>62</v>
      </c>
      <c r="H83" s="2">
        <f>Matanat_A[[#This Row],[Yükləmə_Vaxtı (dəq)]]-Matanat_A[[#This Row],[Boşaltma_Vaxtı (dəq)]]</f>
        <v>46</v>
      </c>
      <c r="I83" s="2">
        <v>21</v>
      </c>
      <c r="J83" s="2" t="str">
        <f>IF(Matanat_A[[#This Row],[Gecikmə (dəq)]]&gt;20, "Gecikdi", "Vaxtında")</f>
        <v>Gecikdi</v>
      </c>
      <c r="K83" s="2" t="s">
        <v>131</v>
      </c>
      <c r="L83" s="2">
        <v>22.6</v>
      </c>
      <c r="M83" s="2">
        <v>172.94</v>
      </c>
      <c r="N83" s="2">
        <f>Matanat_A[[#This Row],[Yanacaq_Litr]]/Matanat_A[[#This Row],[İstismar_Məsafə (km)]]</f>
        <v>0.12625698324022347</v>
      </c>
      <c r="O83" s="2">
        <v>38.47</v>
      </c>
      <c r="P83" s="2" t="s">
        <v>133</v>
      </c>
      <c r="Q83" s="2" t="s">
        <v>147</v>
      </c>
      <c r="R83" s="2">
        <v>5</v>
      </c>
      <c r="S83" s="2">
        <v>179</v>
      </c>
      <c r="T83" s="2" t="s">
        <v>155</v>
      </c>
      <c r="U83" s="2">
        <v>0</v>
      </c>
      <c r="V83" s="2">
        <v>0</v>
      </c>
      <c r="W83" s="2">
        <f>Matanat_A[[#This Row],[Sürət_Aşımı (sayı)]]+Matanat_A[[#This Row],[Qəza_Sayı]]</f>
        <v>0</v>
      </c>
      <c r="Y83" s="2" t="s">
        <v>205</v>
      </c>
      <c r="Z83" s="2">
        <v>6.82</v>
      </c>
      <c r="AA83" s="2">
        <v>1008</v>
      </c>
      <c r="AB83" s="2">
        <v>13.64</v>
      </c>
      <c r="AC83" s="2">
        <v>1336.23</v>
      </c>
      <c r="AD83" s="2" t="s">
        <v>130</v>
      </c>
      <c r="AI83"/>
    </row>
    <row r="84" spans="1:35" x14ac:dyDescent="0.25">
      <c r="A84" s="2">
        <v>83</v>
      </c>
      <c r="B84" s="7" t="s">
        <v>106</v>
      </c>
      <c r="C84" s="7">
        <f>DATEVALUE(Matanat_A[[#This Row],[Tarix]])</f>
        <v>45740</v>
      </c>
      <c r="D84" s="2" t="s">
        <v>129</v>
      </c>
      <c r="E84" s="2">
        <v>2</v>
      </c>
      <c r="F84" s="2">
        <v>93</v>
      </c>
      <c r="G84" s="2">
        <v>26</v>
      </c>
      <c r="H84" s="2">
        <f>Matanat_A[[#This Row],[Yükləmə_Vaxtı (dəq)]]-Matanat_A[[#This Row],[Boşaltma_Vaxtı (dəq)]]</f>
        <v>67</v>
      </c>
      <c r="I84" s="2">
        <v>48</v>
      </c>
      <c r="J84" s="2" t="str">
        <f>IF(Matanat_A[[#This Row],[Gecikmə (dəq)]]&gt;20, "Gecikdi", "Vaxtında")</f>
        <v>Gecikdi</v>
      </c>
      <c r="K84" s="2" t="s">
        <v>130</v>
      </c>
      <c r="L84" s="2">
        <v>13.62</v>
      </c>
      <c r="M84" s="2">
        <v>108.86</v>
      </c>
      <c r="N84" s="2">
        <f>Matanat_A[[#This Row],[Yanacaq_Litr]]/Matanat_A[[#This Row],[İstismar_Məsafə (km)]]</f>
        <v>5.1984732824427476E-2</v>
      </c>
      <c r="O84" s="2">
        <v>21.99</v>
      </c>
      <c r="P84" s="2" t="s">
        <v>143</v>
      </c>
      <c r="Q84" s="2" t="s">
        <v>147</v>
      </c>
      <c r="R84" s="2">
        <v>2</v>
      </c>
      <c r="S84" s="2">
        <v>262</v>
      </c>
      <c r="T84" s="2" t="s">
        <v>165</v>
      </c>
      <c r="U84" s="2">
        <v>1</v>
      </c>
      <c r="V84" s="2">
        <v>2</v>
      </c>
      <c r="W84" s="2">
        <f>Matanat_A[[#This Row],[Sürət_Aşımı (sayı)]]+Matanat_A[[#This Row],[Qəza_Sayı]]</f>
        <v>3</v>
      </c>
      <c r="X84" s="2" t="s">
        <v>171</v>
      </c>
      <c r="Y84" s="2" t="s">
        <v>206</v>
      </c>
      <c r="Z84" s="2">
        <v>8.0399999999999991</v>
      </c>
      <c r="AA84" s="2">
        <v>1019</v>
      </c>
      <c r="AB84" s="2">
        <v>16.079999999999998</v>
      </c>
      <c r="AC84" s="2">
        <v>2900.54</v>
      </c>
      <c r="AD84" s="2" t="s">
        <v>130</v>
      </c>
      <c r="AI84"/>
    </row>
    <row r="85" spans="1:35" x14ac:dyDescent="0.25">
      <c r="A85" s="2">
        <v>84</v>
      </c>
      <c r="B85" s="7" t="s">
        <v>107</v>
      </c>
      <c r="C85" s="7">
        <f>DATEVALUE(Matanat_A[[#This Row],[Tarix]])</f>
        <v>45741</v>
      </c>
      <c r="D85" s="2" t="s">
        <v>127</v>
      </c>
      <c r="E85" s="2">
        <v>4</v>
      </c>
      <c r="F85" s="2">
        <v>106</v>
      </c>
      <c r="G85" s="2">
        <v>99</v>
      </c>
      <c r="H85" s="2">
        <f>Matanat_A[[#This Row],[Yükləmə_Vaxtı (dəq)]]-Matanat_A[[#This Row],[Boşaltma_Vaxtı (dəq)]]</f>
        <v>7</v>
      </c>
      <c r="I85" s="2">
        <v>14</v>
      </c>
      <c r="J85" s="2" t="str">
        <f>IF(Matanat_A[[#This Row],[Gecikmə (dəq)]]&gt;20, "Gecikdi", "Vaxtında")</f>
        <v>Vaxtında</v>
      </c>
      <c r="K85" s="2" t="s">
        <v>131</v>
      </c>
      <c r="L85" s="2">
        <v>36.979999999999997</v>
      </c>
      <c r="M85" s="2">
        <v>123.02</v>
      </c>
      <c r="N85" s="2">
        <f>Matanat_A[[#This Row],[Yanacaq_Litr]]/Matanat_A[[#This Row],[İstismar_Məsafə (km)]]</f>
        <v>0.11206060606060606</v>
      </c>
      <c r="O85" s="2">
        <v>49.31</v>
      </c>
      <c r="P85" s="2" t="s">
        <v>144</v>
      </c>
      <c r="Q85" s="2" t="s">
        <v>149</v>
      </c>
      <c r="R85" s="2">
        <v>8</v>
      </c>
      <c r="S85" s="2">
        <v>330</v>
      </c>
      <c r="T85" s="2" t="s">
        <v>161</v>
      </c>
      <c r="U85" s="2">
        <v>5</v>
      </c>
      <c r="V85" s="2">
        <v>2</v>
      </c>
      <c r="W85" s="2">
        <f>Matanat_A[[#This Row],[Sürət_Aşımı (sayı)]]+Matanat_A[[#This Row],[Qəza_Sayı]]</f>
        <v>7</v>
      </c>
      <c r="X85" s="2" t="s">
        <v>172</v>
      </c>
      <c r="Y85" s="2" t="s">
        <v>202</v>
      </c>
      <c r="Z85" s="2">
        <v>9.8699999999999992</v>
      </c>
      <c r="AA85" s="2">
        <v>1000</v>
      </c>
      <c r="AB85" s="2">
        <v>39.479999999999997</v>
      </c>
      <c r="AC85" s="2">
        <v>7634.06</v>
      </c>
      <c r="AD85" s="2" t="s">
        <v>130</v>
      </c>
      <c r="AI85"/>
    </row>
    <row r="86" spans="1:35" x14ac:dyDescent="0.25">
      <c r="A86" s="2">
        <v>85</v>
      </c>
      <c r="B86" s="7" t="s">
        <v>108</v>
      </c>
      <c r="C86" s="7">
        <f>DATEVALUE(Matanat_A[[#This Row],[Tarix]])</f>
        <v>45742</v>
      </c>
      <c r="D86" s="2" t="s">
        <v>125</v>
      </c>
      <c r="E86" s="2">
        <v>2</v>
      </c>
      <c r="F86" s="2">
        <v>73</v>
      </c>
      <c r="G86" s="2">
        <v>48</v>
      </c>
      <c r="H86" s="2">
        <f>Matanat_A[[#This Row],[Yükləmə_Vaxtı (dəq)]]-Matanat_A[[#This Row],[Boşaltma_Vaxtı (dəq)]]</f>
        <v>25</v>
      </c>
      <c r="I86" s="2">
        <v>32</v>
      </c>
      <c r="J86" s="2" t="str">
        <f>IF(Matanat_A[[#This Row],[Gecikmə (dəq)]]&gt;20, "Gecikdi", "Vaxtında")</f>
        <v>Gecikdi</v>
      </c>
      <c r="K86" s="2" t="s">
        <v>130</v>
      </c>
      <c r="L86" s="2">
        <v>17.989999999999998</v>
      </c>
      <c r="M86" s="2">
        <v>158.38</v>
      </c>
      <c r="N86" s="2">
        <f>Matanat_A[[#This Row],[Yanacaq_Litr]]/Matanat_A[[#This Row],[İstismar_Məsafə (km)]]</f>
        <v>0.14508064516129032</v>
      </c>
      <c r="O86" s="2">
        <v>5.9</v>
      </c>
      <c r="P86" s="2" t="s">
        <v>146</v>
      </c>
      <c r="Q86" s="2" t="s">
        <v>148</v>
      </c>
      <c r="R86" s="2">
        <v>7</v>
      </c>
      <c r="S86" s="2">
        <v>124</v>
      </c>
      <c r="T86" s="2" t="s">
        <v>152</v>
      </c>
      <c r="U86" s="2">
        <v>2</v>
      </c>
      <c r="V86" s="2">
        <v>1</v>
      </c>
      <c r="W86" s="2">
        <f>Matanat_A[[#This Row],[Sürət_Aşımı (sayı)]]+Matanat_A[[#This Row],[Qəza_Sayı]]</f>
        <v>3</v>
      </c>
      <c r="X86" s="2" t="s">
        <v>174</v>
      </c>
      <c r="Y86" s="2" t="s">
        <v>207</v>
      </c>
      <c r="Z86" s="2">
        <v>1.65</v>
      </c>
      <c r="AA86" s="2">
        <v>1009</v>
      </c>
      <c r="AB86" s="2">
        <v>3.3</v>
      </c>
      <c r="AC86" s="2">
        <v>272.18</v>
      </c>
      <c r="AD86" s="2" t="s">
        <v>130</v>
      </c>
      <c r="AI86"/>
    </row>
    <row r="87" spans="1:35" x14ac:dyDescent="0.25">
      <c r="A87" s="2">
        <v>86</v>
      </c>
      <c r="B87" s="7" t="s">
        <v>109</v>
      </c>
      <c r="C87" s="7">
        <f>DATEVALUE(Matanat_A[[#This Row],[Tarix]])</f>
        <v>45743</v>
      </c>
      <c r="D87" s="2" t="s">
        <v>129</v>
      </c>
      <c r="E87" s="2">
        <v>1</v>
      </c>
      <c r="F87" s="2">
        <v>53</v>
      </c>
      <c r="G87" s="2">
        <v>68</v>
      </c>
      <c r="H87" s="2">
        <f>Matanat_A[[#This Row],[Yükləmə_Vaxtı (dəq)]]-Matanat_A[[#This Row],[Boşaltma_Vaxtı (dəq)]]</f>
        <v>-15</v>
      </c>
      <c r="I87" s="2">
        <v>0</v>
      </c>
      <c r="J87" s="2" t="str">
        <f>IF(Matanat_A[[#This Row],[Gecikmə (dəq)]]&gt;20, "Gecikdi", "Vaxtında")</f>
        <v>Vaxtında</v>
      </c>
      <c r="K87" s="2" t="s">
        <v>131</v>
      </c>
      <c r="L87" s="2">
        <v>35.130000000000003</v>
      </c>
      <c r="M87" s="2">
        <v>8.5</v>
      </c>
      <c r="N87" s="2">
        <f>Matanat_A[[#This Row],[Yanacaq_Litr]]/Matanat_A[[#This Row],[İstismar_Məsafə (km)]]</f>
        <v>0.10517964071856288</v>
      </c>
      <c r="O87" s="2">
        <v>21.3</v>
      </c>
      <c r="P87" s="2" t="s">
        <v>143</v>
      </c>
      <c r="Q87" s="2" t="s">
        <v>148</v>
      </c>
      <c r="R87" s="2">
        <v>4</v>
      </c>
      <c r="S87" s="2">
        <v>334</v>
      </c>
      <c r="T87" s="2" t="s">
        <v>156</v>
      </c>
      <c r="U87" s="2">
        <v>1</v>
      </c>
      <c r="V87" s="2">
        <v>1</v>
      </c>
      <c r="W87" s="2">
        <f>Matanat_A[[#This Row],[Sürət_Aşımı (sayı)]]+Matanat_A[[#This Row],[Qəza_Sayı]]</f>
        <v>2</v>
      </c>
      <c r="X87" s="2" t="s">
        <v>170</v>
      </c>
      <c r="Y87" s="2" t="s">
        <v>207</v>
      </c>
      <c r="Z87" s="2">
        <v>2.69</v>
      </c>
      <c r="AA87" s="2">
        <v>1015</v>
      </c>
      <c r="AB87" s="2">
        <v>2.69</v>
      </c>
      <c r="AC87" s="2">
        <v>355.21</v>
      </c>
      <c r="AD87" s="2" t="s">
        <v>131</v>
      </c>
      <c r="AI87"/>
    </row>
    <row r="88" spans="1:35" x14ac:dyDescent="0.25">
      <c r="A88" s="2">
        <v>87</v>
      </c>
      <c r="B88" s="7" t="s">
        <v>110</v>
      </c>
      <c r="C88" s="7">
        <f>DATEVALUE(Matanat_A[[#This Row],[Tarix]])</f>
        <v>45744</v>
      </c>
      <c r="D88" s="2" t="s">
        <v>126</v>
      </c>
      <c r="E88" s="2">
        <v>5</v>
      </c>
      <c r="F88" s="2">
        <v>119</v>
      </c>
      <c r="G88" s="2">
        <v>46</v>
      </c>
      <c r="H88" s="2">
        <f>Matanat_A[[#This Row],[Yükləmə_Vaxtı (dəq)]]-Matanat_A[[#This Row],[Boşaltma_Vaxtı (dəq)]]</f>
        <v>73</v>
      </c>
      <c r="I88" s="2">
        <v>18</v>
      </c>
      <c r="J88" s="2" t="str">
        <f>IF(Matanat_A[[#This Row],[Gecikmə (dəq)]]&gt;20, "Gecikdi", "Vaxtında")</f>
        <v>Vaxtında</v>
      </c>
      <c r="K88" s="2" t="s">
        <v>131</v>
      </c>
      <c r="L88" s="2">
        <v>16.43</v>
      </c>
      <c r="M88" s="2">
        <v>140.03</v>
      </c>
      <c r="N88" s="2">
        <f>Matanat_A[[#This Row],[Yanacaq_Litr]]/Matanat_A[[#This Row],[İstismar_Məsafə (km)]]</f>
        <v>1.7553418803418801E-2</v>
      </c>
      <c r="O88" s="2">
        <v>37.65</v>
      </c>
      <c r="P88" s="2" t="s">
        <v>142</v>
      </c>
      <c r="Q88" s="2" t="s">
        <v>147</v>
      </c>
      <c r="R88" s="2">
        <v>3</v>
      </c>
      <c r="S88" s="2">
        <v>936</v>
      </c>
      <c r="T88" s="2" t="s">
        <v>157</v>
      </c>
      <c r="U88" s="2">
        <v>1</v>
      </c>
      <c r="V88" s="2">
        <v>0</v>
      </c>
      <c r="W88" s="2">
        <f>Matanat_A[[#This Row],[Sürət_Aşımı (sayı)]]+Matanat_A[[#This Row],[Qəza_Sayı]]</f>
        <v>1</v>
      </c>
      <c r="Y88" s="2" t="s">
        <v>207</v>
      </c>
      <c r="Z88" s="2">
        <v>2.08</v>
      </c>
      <c r="AA88" s="2">
        <v>1011</v>
      </c>
      <c r="AB88" s="2">
        <v>10.4</v>
      </c>
      <c r="AC88" s="2">
        <v>820.54</v>
      </c>
      <c r="AD88" s="2" t="s">
        <v>131</v>
      </c>
      <c r="AI88"/>
    </row>
    <row r="89" spans="1:35" x14ac:dyDescent="0.25">
      <c r="A89" s="2">
        <v>88</v>
      </c>
      <c r="B89" s="7" t="s">
        <v>111</v>
      </c>
      <c r="C89" s="7">
        <f>DATEVALUE(Matanat_A[[#This Row],[Tarix]])</f>
        <v>45745</v>
      </c>
      <c r="D89" s="2" t="s">
        <v>124</v>
      </c>
      <c r="E89" s="2">
        <v>1</v>
      </c>
      <c r="F89" s="2">
        <v>81</v>
      </c>
      <c r="G89" s="2">
        <v>23</v>
      </c>
      <c r="H89" s="2">
        <f>Matanat_A[[#This Row],[Yükləmə_Vaxtı (dəq)]]-Matanat_A[[#This Row],[Boşaltma_Vaxtı (dəq)]]</f>
        <v>58</v>
      </c>
      <c r="I89" s="2">
        <v>41</v>
      </c>
      <c r="J89" s="2" t="str">
        <f>IF(Matanat_A[[#This Row],[Gecikmə (dəq)]]&gt;20, "Gecikdi", "Vaxtında")</f>
        <v>Gecikdi</v>
      </c>
      <c r="K89" s="2" t="s">
        <v>130</v>
      </c>
      <c r="L89" s="2">
        <v>31.76</v>
      </c>
      <c r="M89" s="2">
        <v>38.659999999999997</v>
      </c>
      <c r="N89" s="2">
        <f>Matanat_A[[#This Row],[Yanacaq_Litr]]/Matanat_A[[#This Row],[İstismar_Məsafə (km)]]</f>
        <v>7.0265486725663726E-2</v>
      </c>
      <c r="O89" s="2">
        <v>20.07</v>
      </c>
      <c r="P89" s="2" t="s">
        <v>138</v>
      </c>
      <c r="Q89" s="2" t="s">
        <v>148</v>
      </c>
      <c r="R89" s="2">
        <v>7</v>
      </c>
      <c r="S89" s="2">
        <v>452</v>
      </c>
      <c r="T89" s="2" t="s">
        <v>165</v>
      </c>
      <c r="U89" s="2">
        <v>0</v>
      </c>
      <c r="V89" s="2">
        <v>0</v>
      </c>
      <c r="W89" s="2">
        <f>Matanat_A[[#This Row],[Sürət_Aşımı (sayı)]]+Matanat_A[[#This Row],[Qəza_Sayı]]</f>
        <v>0</v>
      </c>
      <c r="Y89" s="2" t="s">
        <v>202</v>
      </c>
      <c r="Z89" s="2">
        <v>5.18</v>
      </c>
      <c r="AA89" s="2">
        <v>1007</v>
      </c>
      <c r="AB89" s="2">
        <v>5.18</v>
      </c>
      <c r="AC89" s="2">
        <v>646.86</v>
      </c>
      <c r="AD89" s="2" t="s">
        <v>131</v>
      </c>
      <c r="AI89"/>
    </row>
    <row r="90" spans="1:35" x14ac:dyDescent="0.25">
      <c r="A90" s="2">
        <v>89</v>
      </c>
      <c r="B90" s="7" t="s">
        <v>112</v>
      </c>
      <c r="C90" s="7">
        <f>DATEVALUE(Matanat_A[[#This Row],[Tarix]])</f>
        <v>45746</v>
      </c>
      <c r="D90" s="2" t="s">
        <v>129</v>
      </c>
      <c r="E90" s="2">
        <v>2</v>
      </c>
      <c r="F90" s="2">
        <v>81</v>
      </c>
      <c r="G90" s="2">
        <v>60</v>
      </c>
      <c r="H90" s="2">
        <f>Matanat_A[[#This Row],[Yükləmə_Vaxtı (dəq)]]-Matanat_A[[#This Row],[Boşaltma_Vaxtı (dəq)]]</f>
        <v>21</v>
      </c>
      <c r="I90" s="2">
        <v>12</v>
      </c>
      <c r="J90" s="2" t="str">
        <f>IF(Matanat_A[[#This Row],[Gecikmə (dəq)]]&gt;20, "Gecikdi", "Vaxtında")</f>
        <v>Vaxtında</v>
      </c>
      <c r="K90" s="2" t="s">
        <v>131</v>
      </c>
      <c r="L90" s="2">
        <v>29.91</v>
      </c>
      <c r="M90" s="2">
        <v>76.510000000000005</v>
      </c>
      <c r="N90" s="2">
        <f>Matanat_A[[#This Row],[Yanacaq_Litr]]/Matanat_A[[#This Row],[İstismar_Məsafə (km)]]</f>
        <v>3.8945312500000002E-2</v>
      </c>
      <c r="O90" s="2">
        <v>40.369999999999997</v>
      </c>
      <c r="P90" s="2" t="s">
        <v>139</v>
      </c>
      <c r="Q90" s="2" t="s">
        <v>147</v>
      </c>
      <c r="R90" s="2">
        <v>1</v>
      </c>
      <c r="S90" s="2">
        <v>768</v>
      </c>
      <c r="T90" s="2" t="s">
        <v>165</v>
      </c>
      <c r="U90" s="2">
        <v>3</v>
      </c>
      <c r="V90" s="2">
        <v>1</v>
      </c>
      <c r="W90" s="2">
        <f>Matanat_A[[#This Row],[Sürət_Aşımı (sayı)]]+Matanat_A[[#This Row],[Qəza_Sayı]]</f>
        <v>4</v>
      </c>
      <c r="X90" s="2" t="s">
        <v>169</v>
      </c>
      <c r="Y90" s="2" t="s">
        <v>206</v>
      </c>
      <c r="Z90" s="2">
        <v>2.23</v>
      </c>
      <c r="AA90" s="2">
        <v>1004</v>
      </c>
      <c r="AB90" s="2">
        <v>4.46</v>
      </c>
      <c r="AC90" s="2">
        <v>353.84</v>
      </c>
      <c r="AD90" s="2" t="s">
        <v>131</v>
      </c>
      <c r="AI90"/>
    </row>
    <row r="91" spans="1:35" x14ac:dyDescent="0.25">
      <c r="A91" s="2">
        <v>90</v>
      </c>
      <c r="B91" s="7" t="s">
        <v>113</v>
      </c>
      <c r="C91" s="7">
        <f>DATEVALUE(Matanat_A[[#This Row],[Tarix]])</f>
        <v>45747</v>
      </c>
      <c r="D91" s="2" t="s">
        <v>127</v>
      </c>
      <c r="E91" s="2">
        <v>1</v>
      </c>
      <c r="F91" s="2">
        <v>78</v>
      </c>
      <c r="G91" s="2">
        <v>68</v>
      </c>
      <c r="H91" s="2">
        <f>Matanat_A[[#This Row],[Yükləmə_Vaxtı (dəq)]]-Matanat_A[[#This Row],[Boşaltma_Vaxtı (dəq)]]</f>
        <v>10</v>
      </c>
      <c r="I91" s="2">
        <v>25</v>
      </c>
      <c r="J91" s="2" t="str">
        <f>IF(Matanat_A[[#This Row],[Gecikmə (dəq)]]&gt;20, "Gecikdi", "Vaxtında")</f>
        <v>Gecikdi</v>
      </c>
      <c r="K91" s="2" t="s">
        <v>131</v>
      </c>
      <c r="L91" s="2">
        <v>45.04</v>
      </c>
      <c r="M91" s="2">
        <v>82.45</v>
      </c>
      <c r="N91" s="2">
        <f>Matanat_A[[#This Row],[Yanacaq_Litr]]/Matanat_A[[#This Row],[İstismar_Məsafə (km)]]</f>
        <v>4.6100307062436029E-2</v>
      </c>
      <c r="O91" s="2">
        <v>37.47</v>
      </c>
      <c r="P91" s="2" t="s">
        <v>135</v>
      </c>
      <c r="Q91" s="2" t="s">
        <v>147</v>
      </c>
      <c r="R91" s="2">
        <v>8</v>
      </c>
      <c r="S91" s="2">
        <v>977</v>
      </c>
      <c r="T91" s="2" t="s">
        <v>151</v>
      </c>
      <c r="U91" s="2">
        <v>1</v>
      </c>
      <c r="V91" s="2">
        <v>2</v>
      </c>
      <c r="W91" s="2">
        <f>Matanat_A[[#This Row],[Sürət_Aşımı (sayı)]]+Matanat_A[[#This Row],[Qəza_Sayı]]</f>
        <v>3</v>
      </c>
      <c r="X91" s="2" t="s">
        <v>175</v>
      </c>
      <c r="Y91" s="2" t="s">
        <v>206</v>
      </c>
      <c r="Z91" s="2">
        <v>9.2899999999999991</v>
      </c>
      <c r="AA91" s="2">
        <v>1010</v>
      </c>
      <c r="AB91" s="2">
        <v>9.2899999999999991</v>
      </c>
      <c r="AC91" s="2">
        <v>1325.43</v>
      </c>
      <c r="AD91" s="2" t="s">
        <v>131</v>
      </c>
      <c r="AI91"/>
    </row>
    <row r="92" spans="1:35" x14ac:dyDescent="0.25">
      <c r="A92" s="2">
        <v>91</v>
      </c>
      <c r="B92" s="7" t="s">
        <v>114</v>
      </c>
      <c r="C92" s="7">
        <f>DATEVALUE(Matanat_A[[#This Row],[Tarix]])</f>
        <v>45748</v>
      </c>
      <c r="D92" s="2" t="s">
        <v>128</v>
      </c>
      <c r="E92" s="2">
        <v>1</v>
      </c>
      <c r="F92" s="2">
        <v>77</v>
      </c>
      <c r="G92" s="2">
        <v>60</v>
      </c>
      <c r="H92" s="2">
        <f>Matanat_A[[#This Row],[Yükləmə_Vaxtı (dəq)]]-Matanat_A[[#This Row],[Boşaltma_Vaxtı (dəq)]]</f>
        <v>17</v>
      </c>
      <c r="I92" s="2">
        <v>42</v>
      </c>
      <c r="J92" s="2" t="str">
        <f>IF(Matanat_A[[#This Row],[Gecikmə (dəq)]]&gt;20, "Gecikdi", "Vaxtında")</f>
        <v>Gecikdi</v>
      </c>
      <c r="K92" s="2" t="s">
        <v>130</v>
      </c>
      <c r="L92" s="2">
        <v>14.11</v>
      </c>
      <c r="M92" s="2">
        <v>74.42</v>
      </c>
      <c r="N92" s="2">
        <f>Matanat_A[[#This Row],[Yanacaq_Litr]]/Matanat_A[[#This Row],[İstismar_Məsafə (km)]]</f>
        <v>2.5937499999999999E-2</v>
      </c>
      <c r="O92" s="2">
        <v>10.52</v>
      </c>
      <c r="P92" s="2" t="s">
        <v>135</v>
      </c>
      <c r="Q92" s="2" t="s">
        <v>149</v>
      </c>
      <c r="R92" s="2">
        <v>4</v>
      </c>
      <c r="S92" s="2">
        <v>544</v>
      </c>
      <c r="T92" s="2" t="s">
        <v>158</v>
      </c>
      <c r="U92" s="2">
        <v>3</v>
      </c>
      <c r="V92" s="2">
        <v>1</v>
      </c>
      <c r="W92" s="2">
        <f>Matanat_A[[#This Row],[Sürət_Aşımı (sayı)]]+Matanat_A[[#This Row],[Qəza_Sayı]]</f>
        <v>4</v>
      </c>
      <c r="X92" s="2" t="s">
        <v>171</v>
      </c>
      <c r="Y92" s="2" t="s">
        <v>203</v>
      </c>
      <c r="Z92" s="2">
        <v>0.56000000000000005</v>
      </c>
      <c r="AA92" s="2">
        <v>1014</v>
      </c>
      <c r="AB92" s="2">
        <v>0.56000000000000005</v>
      </c>
      <c r="AC92" s="2">
        <v>55.36</v>
      </c>
      <c r="AD92" s="2" t="s">
        <v>130</v>
      </c>
      <c r="AI92"/>
    </row>
    <row r="93" spans="1:35" x14ac:dyDescent="0.25">
      <c r="A93" s="2">
        <v>92</v>
      </c>
      <c r="B93" s="7" t="s">
        <v>115</v>
      </c>
      <c r="C93" s="7">
        <f>DATEVALUE(Matanat_A[[#This Row],[Tarix]])</f>
        <v>45749</v>
      </c>
      <c r="D93" s="2" t="s">
        <v>129</v>
      </c>
      <c r="E93" s="2">
        <v>3</v>
      </c>
      <c r="F93" s="2">
        <v>93</v>
      </c>
      <c r="G93" s="2">
        <v>46</v>
      </c>
      <c r="H93" s="2">
        <f>Matanat_A[[#This Row],[Yükləmə_Vaxtı (dəq)]]-Matanat_A[[#This Row],[Boşaltma_Vaxtı (dəq)]]</f>
        <v>47</v>
      </c>
      <c r="I93" s="2">
        <v>21</v>
      </c>
      <c r="J93" s="2" t="str">
        <f>IF(Matanat_A[[#This Row],[Gecikmə (dəq)]]&gt;20, "Gecikdi", "Vaxtında")</f>
        <v>Gecikdi</v>
      </c>
      <c r="K93" s="2" t="s">
        <v>131</v>
      </c>
      <c r="L93" s="2">
        <v>11.43</v>
      </c>
      <c r="M93" s="2">
        <v>127.94</v>
      </c>
      <c r="N93" s="2">
        <f>Matanat_A[[#This Row],[Yanacaq_Litr]]/Matanat_A[[#This Row],[İstismar_Məsafə (km)]]</f>
        <v>2.1938579654510557E-2</v>
      </c>
      <c r="O93" s="2">
        <v>30.66</v>
      </c>
      <c r="P93" s="2" t="s">
        <v>133</v>
      </c>
      <c r="Q93" s="2" t="s">
        <v>148</v>
      </c>
      <c r="R93" s="2">
        <v>5</v>
      </c>
      <c r="S93" s="2">
        <v>521</v>
      </c>
      <c r="T93" s="2" t="s">
        <v>168</v>
      </c>
      <c r="U93" s="2">
        <v>2</v>
      </c>
      <c r="V93" s="2">
        <v>1</v>
      </c>
      <c r="W93" s="2">
        <f>Matanat_A[[#This Row],[Sürət_Aşımı (sayı)]]+Matanat_A[[#This Row],[Qəza_Sayı]]</f>
        <v>3</v>
      </c>
      <c r="X93" s="2" t="s">
        <v>172</v>
      </c>
      <c r="Y93" s="2" t="s">
        <v>205</v>
      </c>
      <c r="Z93" s="2">
        <v>6.11</v>
      </c>
      <c r="AA93" s="2">
        <v>1005</v>
      </c>
      <c r="AB93" s="2">
        <v>18.329999999999998</v>
      </c>
      <c r="AC93" s="2">
        <v>2730.75</v>
      </c>
      <c r="AD93" s="2" t="s">
        <v>131</v>
      </c>
      <c r="AI93"/>
    </row>
    <row r="94" spans="1:35" x14ac:dyDescent="0.25">
      <c r="A94" s="2">
        <v>93</v>
      </c>
      <c r="B94" s="7" t="s">
        <v>116</v>
      </c>
      <c r="C94" s="7">
        <f>DATEVALUE(Matanat_A[[#This Row],[Tarix]])</f>
        <v>45750</v>
      </c>
      <c r="D94" s="2" t="s">
        <v>126</v>
      </c>
      <c r="E94" s="2">
        <v>3</v>
      </c>
      <c r="F94" s="2">
        <v>31</v>
      </c>
      <c r="G94" s="2">
        <v>80</v>
      </c>
      <c r="H94" s="2">
        <f>Matanat_A[[#This Row],[Yükləmə_Vaxtı (dəq)]]-Matanat_A[[#This Row],[Boşaltma_Vaxtı (dəq)]]</f>
        <v>-49</v>
      </c>
      <c r="I94" s="2">
        <v>35</v>
      </c>
      <c r="J94" s="2" t="str">
        <f>IF(Matanat_A[[#This Row],[Gecikmə (dəq)]]&gt;20, "Gecikdi", "Vaxtında")</f>
        <v>Gecikdi</v>
      </c>
      <c r="K94" s="2" t="s">
        <v>130</v>
      </c>
      <c r="L94" s="2">
        <v>15.62</v>
      </c>
      <c r="M94" s="2">
        <v>145.57</v>
      </c>
      <c r="N94" s="2">
        <f>Matanat_A[[#This Row],[Yanacaq_Litr]]/Matanat_A[[#This Row],[İstismar_Məsafə (km)]]</f>
        <v>3.2746331236897276E-2</v>
      </c>
      <c r="O94" s="2">
        <v>9.5</v>
      </c>
      <c r="P94" s="2" t="s">
        <v>136</v>
      </c>
      <c r="Q94" s="2" t="s">
        <v>148</v>
      </c>
      <c r="R94" s="2">
        <v>8</v>
      </c>
      <c r="S94" s="2">
        <v>477</v>
      </c>
      <c r="T94" s="2" t="s">
        <v>164</v>
      </c>
      <c r="U94" s="2">
        <v>5</v>
      </c>
      <c r="V94" s="2">
        <v>0</v>
      </c>
      <c r="W94" s="2">
        <f>Matanat_A[[#This Row],[Sürət_Aşımı (sayı)]]+Matanat_A[[#This Row],[Qəza_Sayı]]</f>
        <v>5</v>
      </c>
      <c r="Y94" s="2" t="s">
        <v>205</v>
      </c>
      <c r="Z94" s="2">
        <v>4.59</v>
      </c>
      <c r="AA94" s="2">
        <v>1015</v>
      </c>
      <c r="AB94" s="2">
        <v>13.77</v>
      </c>
      <c r="AC94" s="2">
        <v>1209.1400000000001</v>
      </c>
      <c r="AD94" s="2" t="s">
        <v>131</v>
      </c>
      <c r="AI94"/>
    </row>
    <row r="95" spans="1:35" x14ac:dyDescent="0.25">
      <c r="A95" s="2">
        <v>94</v>
      </c>
      <c r="B95" s="7" t="s">
        <v>117</v>
      </c>
      <c r="C95" s="7">
        <f>DATEVALUE(Matanat_A[[#This Row],[Tarix]])</f>
        <v>45751</v>
      </c>
      <c r="D95" s="2" t="s">
        <v>124</v>
      </c>
      <c r="E95" s="2">
        <v>1</v>
      </c>
      <c r="F95" s="2">
        <v>84</v>
      </c>
      <c r="G95" s="2">
        <v>73</v>
      </c>
      <c r="H95" s="2">
        <f>Matanat_A[[#This Row],[Yükləmə_Vaxtı (dəq)]]-Matanat_A[[#This Row],[Boşaltma_Vaxtı (dəq)]]</f>
        <v>11</v>
      </c>
      <c r="I95" s="2">
        <v>32</v>
      </c>
      <c r="J95" s="2" t="str">
        <f>IF(Matanat_A[[#This Row],[Gecikmə (dəq)]]&gt;20, "Gecikdi", "Vaxtında")</f>
        <v>Gecikdi</v>
      </c>
      <c r="K95" s="2" t="s">
        <v>130</v>
      </c>
      <c r="L95" s="2">
        <v>13.64</v>
      </c>
      <c r="M95" s="2">
        <v>176.06</v>
      </c>
      <c r="N95" s="2">
        <f>Matanat_A[[#This Row],[Yanacaq_Litr]]/Matanat_A[[#This Row],[İstismar_Məsafə (km)]]</f>
        <v>6.4952380952380956E-2</v>
      </c>
      <c r="O95" s="2">
        <v>34.700000000000003</v>
      </c>
      <c r="P95" s="2" t="s">
        <v>138</v>
      </c>
      <c r="Q95" s="2" t="s">
        <v>147</v>
      </c>
      <c r="R95" s="2">
        <v>10</v>
      </c>
      <c r="S95" s="2">
        <v>210</v>
      </c>
      <c r="T95" s="2" t="s">
        <v>162</v>
      </c>
      <c r="U95" s="2">
        <v>5</v>
      </c>
      <c r="V95" s="2">
        <v>2</v>
      </c>
      <c r="W95" s="2">
        <f>Matanat_A[[#This Row],[Sürət_Aşımı (sayı)]]+Matanat_A[[#This Row],[Qəza_Sayı]]</f>
        <v>7</v>
      </c>
      <c r="X95" s="2" t="s">
        <v>174</v>
      </c>
      <c r="Y95" s="2" t="s">
        <v>204</v>
      </c>
      <c r="Z95" s="2">
        <v>4.95</v>
      </c>
      <c r="AA95" s="2">
        <v>1008</v>
      </c>
      <c r="AB95" s="2">
        <v>4.95</v>
      </c>
      <c r="AC95" s="2">
        <v>436.35</v>
      </c>
      <c r="AD95" s="2" t="s">
        <v>130</v>
      </c>
      <c r="AI95"/>
    </row>
    <row r="96" spans="1:35" x14ac:dyDescent="0.25">
      <c r="A96" s="2">
        <v>95</v>
      </c>
      <c r="B96" s="7" t="s">
        <v>118</v>
      </c>
      <c r="C96" s="7">
        <f>DATEVALUE(Matanat_A[[#This Row],[Tarix]])</f>
        <v>45752</v>
      </c>
      <c r="D96" s="2" t="s">
        <v>124</v>
      </c>
      <c r="E96" s="2">
        <v>3</v>
      </c>
      <c r="F96" s="2">
        <v>41</v>
      </c>
      <c r="G96" s="2">
        <v>47</v>
      </c>
      <c r="H96" s="2">
        <f>Matanat_A[[#This Row],[Yükləmə_Vaxtı (dəq)]]-Matanat_A[[#This Row],[Boşaltma_Vaxtı (dəq)]]</f>
        <v>-6</v>
      </c>
      <c r="I96" s="2">
        <v>19</v>
      </c>
      <c r="J96" s="2" t="str">
        <f>IF(Matanat_A[[#This Row],[Gecikmə (dəq)]]&gt;20, "Gecikdi", "Vaxtında")</f>
        <v>Vaxtında</v>
      </c>
      <c r="K96" s="2" t="s">
        <v>131</v>
      </c>
      <c r="L96" s="2">
        <v>19.48</v>
      </c>
      <c r="M96" s="2">
        <v>143.66999999999999</v>
      </c>
      <c r="N96" s="2">
        <f>Matanat_A[[#This Row],[Yanacaq_Litr]]/Matanat_A[[#This Row],[İstismar_Məsafə (km)]]</f>
        <v>4.1097046413502113E-2</v>
      </c>
      <c r="O96" s="2">
        <v>32.299999999999997</v>
      </c>
      <c r="P96" s="2" t="s">
        <v>135</v>
      </c>
      <c r="Q96" s="2" t="s">
        <v>147</v>
      </c>
      <c r="R96" s="2">
        <v>9</v>
      </c>
      <c r="S96" s="2">
        <v>474</v>
      </c>
      <c r="T96" s="2" t="s">
        <v>159</v>
      </c>
      <c r="U96" s="2">
        <v>5</v>
      </c>
      <c r="V96" s="2">
        <v>2</v>
      </c>
      <c r="W96" s="2">
        <f>Matanat_A[[#This Row],[Sürət_Aşımı (sayı)]]+Matanat_A[[#This Row],[Qəza_Sayı]]</f>
        <v>7</v>
      </c>
      <c r="X96" s="2" t="s">
        <v>174</v>
      </c>
      <c r="Y96" s="2" t="s">
        <v>205</v>
      </c>
      <c r="Z96" s="2">
        <v>2.5299999999999998</v>
      </c>
      <c r="AA96" s="2">
        <v>1004</v>
      </c>
      <c r="AB96" s="2">
        <v>7.59</v>
      </c>
      <c r="AC96" s="2">
        <v>1431.98</v>
      </c>
      <c r="AD96" s="2" t="s">
        <v>130</v>
      </c>
      <c r="AI96"/>
    </row>
    <row r="97" spans="1:35" x14ac:dyDescent="0.25">
      <c r="A97" s="2">
        <v>96</v>
      </c>
      <c r="B97" s="7" t="s">
        <v>119</v>
      </c>
      <c r="C97" s="7">
        <f>DATEVALUE(Matanat_A[[#This Row],[Tarix]])</f>
        <v>45753</v>
      </c>
      <c r="D97" s="2" t="s">
        <v>125</v>
      </c>
      <c r="E97" s="2">
        <v>3</v>
      </c>
      <c r="F97" s="2">
        <v>97</v>
      </c>
      <c r="G97" s="2">
        <v>83</v>
      </c>
      <c r="H97" s="2">
        <f>Matanat_A[[#This Row],[Yükləmə_Vaxtı (dəq)]]-Matanat_A[[#This Row],[Boşaltma_Vaxtı (dəq)]]</f>
        <v>14</v>
      </c>
      <c r="I97" s="2">
        <v>14</v>
      </c>
      <c r="J97" s="2" t="str">
        <f>IF(Matanat_A[[#This Row],[Gecikmə (dəq)]]&gt;20, "Gecikdi", "Vaxtında")</f>
        <v>Vaxtında</v>
      </c>
      <c r="K97" s="2" t="s">
        <v>131</v>
      </c>
      <c r="L97" s="2">
        <v>15.28</v>
      </c>
      <c r="M97" s="2">
        <v>194.37</v>
      </c>
      <c r="N97" s="2">
        <f>Matanat_A[[#This Row],[Yanacaq_Litr]]/Matanat_A[[#This Row],[İstismar_Məsafə (km)]]</f>
        <v>2.3081570996978849E-2</v>
      </c>
      <c r="O97" s="2">
        <v>33.89</v>
      </c>
      <c r="P97" s="2" t="s">
        <v>137</v>
      </c>
      <c r="Q97" s="2" t="s">
        <v>149</v>
      </c>
      <c r="R97" s="2">
        <v>5</v>
      </c>
      <c r="S97" s="2">
        <v>662</v>
      </c>
      <c r="T97" s="2" t="s">
        <v>151</v>
      </c>
      <c r="U97" s="2">
        <v>5</v>
      </c>
      <c r="V97" s="2">
        <v>0</v>
      </c>
      <c r="W97" s="2">
        <f>Matanat_A[[#This Row],[Sürət_Aşımı (sayı)]]+Matanat_A[[#This Row],[Qəza_Sayı]]</f>
        <v>5</v>
      </c>
      <c r="Y97" s="2" t="s">
        <v>204</v>
      </c>
      <c r="Z97" s="2">
        <v>0.87</v>
      </c>
      <c r="AA97" s="2">
        <v>1012</v>
      </c>
      <c r="AB97" s="2">
        <v>2.61</v>
      </c>
      <c r="AC97" s="2">
        <v>217.04</v>
      </c>
      <c r="AD97" s="2" t="s">
        <v>131</v>
      </c>
      <c r="AI97"/>
    </row>
    <row r="98" spans="1:35" x14ac:dyDescent="0.25">
      <c r="A98" s="2">
        <v>97</v>
      </c>
      <c r="B98" s="7" t="s">
        <v>120</v>
      </c>
      <c r="C98" s="7">
        <f>DATEVALUE(Matanat_A[[#This Row],[Tarix]])</f>
        <v>45754</v>
      </c>
      <c r="D98" s="2" t="s">
        <v>124</v>
      </c>
      <c r="E98" s="2">
        <v>5</v>
      </c>
      <c r="F98" s="2">
        <v>83</v>
      </c>
      <c r="G98" s="2">
        <v>99</v>
      </c>
      <c r="H98" s="2">
        <f>Matanat_A[[#This Row],[Yükləmə_Vaxtı (dəq)]]-Matanat_A[[#This Row],[Boşaltma_Vaxtı (dəq)]]</f>
        <v>-16</v>
      </c>
      <c r="I98" s="2">
        <v>19</v>
      </c>
      <c r="J98" s="2" t="str">
        <f>IF(Matanat_A[[#This Row],[Gecikmə (dəq)]]&gt;20, "Gecikdi", "Vaxtında")</f>
        <v>Vaxtında</v>
      </c>
      <c r="K98" s="2" t="s">
        <v>131</v>
      </c>
      <c r="L98" s="2">
        <v>17.46</v>
      </c>
      <c r="M98" s="2">
        <v>73.319999999999993</v>
      </c>
      <c r="N98" s="2">
        <f>Matanat_A[[#This Row],[Yanacaq_Litr]]/Matanat_A[[#This Row],[İstismar_Məsafə (km)]]</f>
        <v>2.2704811443433032E-2</v>
      </c>
      <c r="O98" s="2">
        <v>39.78</v>
      </c>
      <c r="P98" s="2" t="s">
        <v>134</v>
      </c>
      <c r="Q98" s="2" t="s">
        <v>148</v>
      </c>
      <c r="R98" s="2">
        <v>9</v>
      </c>
      <c r="S98" s="2">
        <v>769</v>
      </c>
      <c r="T98" s="2" t="s">
        <v>162</v>
      </c>
      <c r="U98" s="2">
        <v>4</v>
      </c>
      <c r="V98" s="2">
        <v>0</v>
      </c>
      <c r="W98" s="2">
        <f>Matanat_A[[#This Row],[Sürət_Aşımı (sayı)]]+Matanat_A[[#This Row],[Qəza_Sayı]]</f>
        <v>4</v>
      </c>
      <c r="Y98" s="2" t="s">
        <v>206</v>
      </c>
      <c r="Z98" s="2">
        <v>9.07</v>
      </c>
      <c r="AA98" s="2">
        <v>1010</v>
      </c>
      <c r="AB98" s="2">
        <v>45.35</v>
      </c>
      <c r="AC98" s="2">
        <v>4378.01</v>
      </c>
      <c r="AD98" s="2" t="s">
        <v>131</v>
      </c>
      <c r="AI98"/>
    </row>
    <row r="99" spans="1:35" x14ac:dyDescent="0.25">
      <c r="A99" s="2">
        <v>98</v>
      </c>
      <c r="B99" s="7" t="s">
        <v>121</v>
      </c>
      <c r="C99" s="7">
        <f>DATEVALUE(Matanat_A[[#This Row],[Tarix]])</f>
        <v>45755</v>
      </c>
      <c r="D99" s="2" t="s">
        <v>124</v>
      </c>
      <c r="E99" s="2">
        <v>4</v>
      </c>
      <c r="F99" s="2">
        <v>69</v>
      </c>
      <c r="G99" s="2">
        <v>100</v>
      </c>
      <c r="H99" s="2">
        <f>Matanat_A[[#This Row],[Yükləmə_Vaxtı (dəq)]]-Matanat_A[[#This Row],[Boşaltma_Vaxtı (dəq)]]</f>
        <v>-31</v>
      </c>
      <c r="I99" s="2">
        <v>32</v>
      </c>
      <c r="J99" s="2" t="str">
        <f>IF(Matanat_A[[#This Row],[Gecikmə (dəq)]]&gt;20, "Gecikdi", "Vaxtında")</f>
        <v>Gecikdi</v>
      </c>
      <c r="K99" s="2" t="s">
        <v>130</v>
      </c>
      <c r="L99" s="2">
        <v>46.84</v>
      </c>
      <c r="M99" s="2">
        <v>3.36</v>
      </c>
      <c r="N99" s="2">
        <f>Matanat_A[[#This Row],[Yanacaq_Litr]]/Matanat_A[[#This Row],[İstismar_Məsafə (km)]]</f>
        <v>0.11396593673965938</v>
      </c>
      <c r="O99" s="2">
        <v>39.130000000000003</v>
      </c>
      <c r="P99" s="2" t="s">
        <v>135</v>
      </c>
      <c r="Q99" s="2" t="s">
        <v>147</v>
      </c>
      <c r="R99" s="2">
        <v>3</v>
      </c>
      <c r="S99" s="2">
        <v>411</v>
      </c>
      <c r="T99" s="2" t="s">
        <v>155</v>
      </c>
      <c r="U99" s="2">
        <v>3</v>
      </c>
      <c r="V99" s="2">
        <v>2</v>
      </c>
      <c r="W99" s="2">
        <f>Matanat_A[[#This Row],[Sürət_Aşımı (sayı)]]+Matanat_A[[#This Row],[Qəza_Sayı]]</f>
        <v>5</v>
      </c>
      <c r="X99" s="2" t="s">
        <v>173</v>
      </c>
      <c r="Y99" s="2" t="s">
        <v>202</v>
      </c>
      <c r="Z99" s="2">
        <v>1.44</v>
      </c>
      <c r="AA99" s="2">
        <v>1008</v>
      </c>
      <c r="AB99" s="2">
        <v>5.76</v>
      </c>
      <c r="AC99" s="2">
        <v>613.45000000000005</v>
      </c>
      <c r="AD99" s="2" t="s">
        <v>131</v>
      </c>
      <c r="AI99"/>
    </row>
    <row r="100" spans="1:35" x14ac:dyDescent="0.25">
      <c r="A100" s="2">
        <v>99</v>
      </c>
      <c r="B100" s="7" t="s">
        <v>122</v>
      </c>
      <c r="C100" s="7">
        <f>DATEVALUE(Matanat_A[[#This Row],[Tarix]])</f>
        <v>45756</v>
      </c>
      <c r="D100" s="2" t="s">
        <v>129</v>
      </c>
      <c r="E100" s="2">
        <v>1</v>
      </c>
      <c r="F100" s="2">
        <v>101</v>
      </c>
      <c r="G100" s="2">
        <v>68</v>
      </c>
      <c r="H100" s="2">
        <f>Matanat_A[[#This Row],[Yükləmə_Vaxtı (dəq)]]-Matanat_A[[#This Row],[Boşaltma_Vaxtı (dəq)]]</f>
        <v>33</v>
      </c>
      <c r="I100" s="2">
        <v>1</v>
      </c>
      <c r="J100" s="2" t="str">
        <f>IF(Matanat_A[[#This Row],[Gecikmə (dəq)]]&gt;20, "Gecikdi", "Vaxtında")</f>
        <v>Vaxtında</v>
      </c>
      <c r="K100" s="2" t="s">
        <v>131</v>
      </c>
      <c r="L100" s="2">
        <v>40.74</v>
      </c>
      <c r="M100" s="2">
        <v>85.24</v>
      </c>
      <c r="N100" s="2">
        <f>Matanat_A[[#This Row],[Yanacaq_Litr]]/Matanat_A[[#This Row],[İstismar_Məsafə (km)]]</f>
        <v>6.9760273972602746E-2</v>
      </c>
      <c r="O100" s="2">
        <v>15.45</v>
      </c>
      <c r="P100" s="2" t="s">
        <v>135</v>
      </c>
      <c r="Q100" s="2" t="s">
        <v>148</v>
      </c>
      <c r="R100" s="2">
        <v>5</v>
      </c>
      <c r="S100" s="2">
        <v>584</v>
      </c>
      <c r="T100" s="2" t="s">
        <v>163</v>
      </c>
      <c r="U100" s="2">
        <v>3</v>
      </c>
      <c r="V100" s="2">
        <v>2</v>
      </c>
      <c r="W100" s="2">
        <f>Matanat_A[[#This Row],[Sürət_Aşımı (sayı)]]+Matanat_A[[#This Row],[Qəza_Sayı]]</f>
        <v>5</v>
      </c>
      <c r="X100" s="2" t="s">
        <v>171</v>
      </c>
      <c r="Y100" s="2" t="s">
        <v>205</v>
      </c>
      <c r="Z100" s="2">
        <v>0.73</v>
      </c>
      <c r="AA100" s="2">
        <v>1019</v>
      </c>
      <c r="AB100" s="2">
        <v>0.73</v>
      </c>
      <c r="AC100" s="2">
        <v>65.73</v>
      </c>
      <c r="AD100" s="2" t="s">
        <v>130</v>
      </c>
      <c r="AI100"/>
    </row>
    <row r="101" spans="1:35" x14ac:dyDescent="0.25">
      <c r="A101" s="2">
        <v>100</v>
      </c>
      <c r="B101" s="7" t="s">
        <v>123</v>
      </c>
      <c r="C101" s="7">
        <f>DATEVALUE(Matanat_A[[#This Row],[Tarix]])</f>
        <v>45757</v>
      </c>
      <c r="D101" s="2" t="s">
        <v>125</v>
      </c>
      <c r="E101" s="2">
        <v>1</v>
      </c>
      <c r="F101" s="2">
        <v>33</v>
      </c>
      <c r="G101" s="2">
        <v>40</v>
      </c>
      <c r="H101" s="2">
        <f>Matanat_A[[#This Row],[Yükləmə_Vaxtı (dəq)]]-Matanat_A[[#This Row],[Boşaltma_Vaxtı (dəq)]]</f>
        <v>-7</v>
      </c>
      <c r="I101" s="2">
        <v>7</v>
      </c>
      <c r="J101" s="2" t="str">
        <f>IF(Matanat_A[[#This Row],[Gecikmə (dəq)]]&gt;20, "Gecikdi", "Vaxtında")</f>
        <v>Vaxtında</v>
      </c>
      <c r="K101" s="2" t="s">
        <v>131</v>
      </c>
      <c r="L101" s="2">
        <v>24.17</v>
      </c>
      <c r="M101" s="2">
        <v>58.56</v>
      </c>
      <c r="N101" s="2">
        <f>Matanat_A[[#This Row],[Yanacaq_Litr]]/Matanat_A[[#This Row],[İstismar_Məsafə (km)]]</f>
        <v>3.6510574018126893E-2</v>
      </c>
      <c r="O101" s="2">
        <v>43.33</v>
      </c>
      <c r="P101" s="2" t="s">
        <v>137</v>
      </c>
      <c r="Q101" s="2" t="s">
        <v>148</v>
      </c>
      <c r="R101" s="2">
        <v>8</v>
      </c>
      <c r="S101" s="2">
        <v>662</v>
      </c>
      <c r="T101" s="2" t="s">
        <v>153</v>
      </c>
      <c r="U101" s="2">
        <v>2</v>
      </c>
      <c r="V101" s="2">
        <v>1</v>
      </c>
      <c r="W101" s="2">
        <f>Matanat_A[[#This Row],[Sürət_Aşımı (sayı)]]+Matanat_A[[#This Row],[Qəza_Sayı]]</f>
        <v>3</v>
      </c>
      <c r="X101" s="2" t="s">
        <v>171</v>
      </c>
      <c r="Y101" s="2" t="s">
        <v>206</v>
      </c>
      <c r="Z101" s="2">
        <v>4.7300000000000004</v>
      </c>
      <c r="AA101" s="2">
        <v>1001</v>
      </c>
      <c r="AB101" s="2">
        <v>4.7300000000000004</v>
      </c>
      <c r="AC101" s="2">
        <v>636.08000000000004</v>
      </c>
      <c r="AD101" s="2" t="s">
        <v>130</v>
      </c>
      <c r="AI1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D08F-A52B-442E-B134-AEA79AF746A5}">
  <dimension ref="C2:L32"/>
  <sheetViews>
    <sheetView tabSelected="1" topLeftCell="F7" workbookViewId="0">
      <selection activeCell="N11" sqref="N11"/>
    </sheetView>
  </sheetViews>
  <sheetFormatPr defaultRowHeight="15" x14ac:dyDescent="0.25"/>
  <cols>
    <col min="3" max="3" width="13.140625" bestFit="1" customWidth="1"/>
    <col min="4" max="4" width="24" bestFit="1" customWidth="1"/>
    <col min="5" max="5" width="16.7109375" bestFit="1" customWidth="1"/>
    <col min="6" max="6" width="24.7109375" bestFit="1" customWidth="1"/>
    <col min="9" max="9" width="13.140625" bestFit="1" customWidth="1"/>
    <col min="10" max="10" width="27.42578125" bestFit="1" customWidth="1"/>
    <col min="11" max="11" width="16.7109375" bestFit="1" customWidth="1"/>
    <col min="12" max="13" width="13.140625" bestFit="1" customWidth="1"/>
  </cols>
  <sheetData>
    <row r="2" spans="3:12" ht="15.75" thickBot="1" x14ac:dyDescent="0.3"/>
    <row r="3" spans="3:12" ht="15.75" thickBot="1" x14ac:dyDescent="0.3">
      <c r="C3" s="36" t="s">
        <v>223</v>
      </c>
      <c r="D3" s="46"/>
      <c r="E3" s="46"/>
      <c r="F3" s="37"/>
    </row>
    <row r="4" spans="3:12" x14ac:dyDescent="0.25">
      <c r="C4" s="5" t="s">
        <v>176</v>
      </c>
      <c r="D4" t="s">
        <v>224</v>
      </c>
      <c r="E4" t="s">
        <v>225</v>
      </c>
      <c r="F4" t="s">
        <v>226</v>
      </c>
      <c r="I4" s="5" t="s">
        <v>176</v>
      </c>
      <c r="J4" t="s">
        <v>226</v>
      </c>
    </row>
    <row r="5" spans="3:12" x14ac:dyDescent="0.25">
      <c r="C5" s="6" t="s">
        <v>167</v>
      </c>
      <c r="D5" s="4">
        <v>6</v>
      </c>
      <c r="E5" s="4">
        <v>6</v>
      </c>
      <c r="F5" s="4">
        <v>12</v>
      </c>
      <c r="I5" s="8" t="s">
        <v>179</v>
      </c>
      <c r="J5" s="4">
        <v>93</v>
      </c>
    </row>
    <row r="6" spans="3:12" x14ac:dyDescent="0.25">
      <c r="C6" s="6" t="s">
        <v>166</v>
      </c>
      <c r="D6" s="4">
        <v>12</v>
      </c>
      <c r="E6" s="4">
        <v>9</v>
      </c>
      <c r="F6" s="4">
        <v>21</v>
      </c>
      <c r="I6" s="8" t="s">
        <v>180</v>
      </c>
      <c r="J6" s="4">
        <v>91</v>
      </c>
    </row>
    <row r="7" spans="3:12" x14ac:dyDescent="0.25">
      <c r="C7" s="6" t="s">
        <v>155</v>
      </c>
      <c r="D7" s="4">
        <v>8</v>
      </c>
      <c r="E7" s="4">
        <v>2</v>
      </c>
      <c r="F7" s="4">
        <v>10</v>
      </c>
      <c r="I7" s="8" t="s">
        <v>181</v>
      </c>
      <c r="J7" s="4">
        <v>107</v>
      </c>
    </row>
    <row r="8" spans="3:12" x14ac:dyDescent="0.25">
      <c r="C8" s="6" t="s">
        <v>161</v>
      </c>
      <c r="D8" s="4">
        <v>16</v>
      </c>
      <c r="E8" s="4">
        <v>8</v>
      </c>
      <c r="F8" s="4">
        <v>24</v>
      </c>
      <c r="I8" s="8" t="s">
        <v>182</v>
      </c>
      <c r="J8" s="4">
        <v>48</v>
      </c>
    </row>
    <row r="9" spans="3:12" x14ac:dyDescent="0.25">
      <c r="C9" s="6" t="s">
        <v>157</v>
      </c>
      <c r="D9" s="4">
        <v>4</v>
      </c>
      <c r="E9" s="4">
        <v>2</v>
      </c>
      <c r="F9" s="4">
        <v>6</v>
      </c>
      <c r="I9" s="8" t="s">
        <v>177</v>
      </c>
      <c r="J9" s="4">
        <v>339</v>
      </c>
    </row>
    <row r="10" spans="3:12" x14ac:dyDescent="0.25">
      <c r="C10" s="6" t="s">
        <v>151</v>
      </c>
      <c r="D10" s="4">
        <v>24</v>
      </c>
      <c r="E10" s="4">
        <v>8</v>
      </c>
      <c r="F10" s="4">
        <v>32</v>
      </c>
    </row>
    <row r="11" spans="3:12" x14ac:dyDescent="0.25">
      <c r="C11" s="6" t="s">
        <v>163</v>
      </c>
      <c r="D11" s="4">
        <v>20</v>
      </c>
      <c r="E11" s="4">
        <v>8</v>
      </c>
      <c r="F11" s="4">
        <v>28</v>
      </c>
    </row>
    <row r="12" spans="3:12" x14ac:dyDescent="0.25">
      <c r="C12" s="6" t="s">
        <v>159</v>
      </c>
      <c r="D12" s="4">
        <v>20</v>
      </c>
      <c r="E12" s="4">
        <v>7</v>
      </c>
      <c r="F12" s="4">
        <v>27</v>
      </c>
      <c r="I12" s="5" t="s">
        <v>176</v>
      </c>
      <c r="J12" t="s">
        <v>198</v>
      </c>
      <c r="K12" t="s">
        <v>225</v>
      </c>
      <c r="L12" t="s">
        <v>227</v>
      </c>
    </row>
    <row r="13" spans="3:12" x14ac:dyDescent="0.25">
      <c r="C13" s="6" t="s">
        <v>158</v>
      </c>
      <c r="D13" s="4">
        <v>14</v>
      </c>
      <c r="E13" s="4">
        <v>2</v>
      </c>
      <c r="F13" s="4">
        <v>16</v>
      </c>
      <c r="I13" s="6" t="s">
        <v>167</v>
      </c>
      <c r="J13" s="4">
        <v>2147</v>
      </c>
      <c r="K13" s="4">
        <v>6</v>
      </c>
      <c r="L13" s="47">
        <v>2.7945971122496508E-3</v>
      </c>
    </row>
    <row r="14" spans="3:12" x14ac:dyDescent="0.25">
      <c r="C14" s="6" t="s">
        <v>153</v>
      </c>
      <c r="D14" s="4">
        <v>11</v>
      </c>
      <c r="E14" s="4">
        <v>5</v>
      </c>
      <c r="F14" s="4">
        <v>16</v>
      </c>
      <c r="I14" s="6" t="s">
        <v>166</v>
      </c>
      <c r="J14" s="4">
        <v>4728</v>
      </c>
      <c r="K14" s="4">
        <v>9</v>
      </c>
      <c r="L14" s="47">
        <v>1.9035532994923859E-3</v>
      </c>
    </row>
    <row r="15" spans="3:12" x14ac:dyDescent="0.25">
      <c r="C15" s="6" t="s">
        <v>162</v>
      </c>
      <c r="D15" s="4">
        <v>16</v>
      </c>
      <c r="E15" s="4">
        <v>7</v>
      </c>
      <c r="F15" s="4">
        <v>23</v>
      </c>
      <c r="I15" s="6" t="s">
        <v>155</v>
      </c>
      <c r="J15" s="4">
        <v>1352</v>
      </c>
      <c r="K15" s="4">
        <v>2</v>
      </c>
      <c r="L15" s="47">
        <v>1.4792899408284023E-3</v>
      </c>
    </row>
    <row r="16" spans="3:12" x14ac:dyDescent="0.25">
      <c r="C16" s="6" t="s">
        <v>160</v>
      </c>
      <c r="D16" s="4">
        <v>9</v>
      </c>
      <c r="E16" s="4">
        <v>1</v>
      </c>
      <c r="F16" s="4">
        <v>10</v>
      </c>
      <c r="I16" s="6" t="s">
        <v>161</v>
      </c>
      <c r="J16" s="4">
        <v>3575</v>
      </c>
      <c r="K16" s="4">
        <v>8</v>
      </c>
      <c r="L16" s="47">
        <v>2.2377622377622378E-3</v>
      </c>
    </row>
    <row r="17" spans="3:12" x14ac:dyDescent="0.25">
      <c r="C17" s="6" t="s">
        <v>165</v>
      </c>
      <c r="D17" s="4">
        <v>20</v>
      </c>
      <c r="E17" s="4">
        <v>13</v>
      </c>
      <c r="F17" s="4">
        <v>33</v>
      </c>
      <c r="I17" s="6" t="s">
        <v>157</v>
      </c>
      <c r="J17" s="4">
        <v>2958</v>
      </c>
      <c r="K17" s="4">
        <v>2</v>
      </c>
      <c r="L17" s="47">
        <v>6.7613252197430695E-4</v>
      </c>
    </row>
    <row r="18" spans="3:12" x14ac:dyDescent="0.25">
      <c r="C18" s="6" t="s">
        <v>164</v>
      </c>
      <c r="D18" s="4">
        <v>10</v>
      </c>
      <c r="E18" s="4">
        <v>1</v>
      </c>
      <c r="F18" s="4">
        <v>11</v>
      </c>
      <c r="I18" s="6" t="s">
        <v>151</v>
      </c>
      <c r="J18" s="4">
        <v>5745</v>
      </c>
      <c r="K18" s="4">
        <v>8</v>
      </c>
      <c r="L18" s="47">
        <v>1.392515230635335E-3</v>
      </c>
    </row>
    <row r="19" spans="3:12" x14ac:dyDescent="0.25">
      <c r="C19" s="6" t="s">
        <v>152</v>
      </c>
      <c r="D19" s="4">
        <v>15</v>
      </c>
      <c r="E19" s="4">
        <v>6</v>
      </c>
      <c r="F19" s="4">
        <v>21</v>
      </c>
      <c r="I19" s="6" t="s">
        <v>163</v>
      </c>
      <c r="J19" s="4">
        <v>4698</v>
      </c>
      <c r="K19" s="4">
        <v>8</v>
      </c>
      <c r="L19" s="47">
        <v>1.7028522775649213E-3</v>
      </c>
    </row>
    <row r="20" spans="3:12" x14ac:dyDescent="0.25">
      <c r="C20" s="6" t="s">
        <v>150</v>
      </c>
      <c r="D20" s="4">
        <v>8</v>
      </c>
      <c r="E20" s="4">
        <v>3</v>
      </c>
      <c r="F20" s="4">
        <v>11</v>
      </c>
      <c r="I20" s="6" t="s">
        <v>159</v>
      </c>
      <c r="J20" s="4">
        <v>2804</v>
      </c>
      <c r="K20" s="4">
        <v>7</v>
      </c>
      <c r="L20" s="47">
        <v>2.4964336661911554E-3</v>
      </c>
    </row>
    <row r="21" spans="3:12" x14ac:dyDescent="0.25">
      <c r="C21" s="6" t="s">
        <v>156</v>
      </c>
      <c r="D21" s="4">
        <v>11</v>
      </c>
      <c r="E21" s="4">
        <v>2</v>
      </c>
      <c r="F21" s="4">
        <v>13</v>
      </c>
      <c r="I21" s="6" t="s">
        <v>158</v>
      </c>
      <c r="J21" s="4">
        <v>2287</v>
      </c>
      <c r="K21" s="4">
        <v>2</v>
      </c>
      <c r="L21" s="47">
        <v>8.7450808919982512E-4</v>
      </c>
    </row>
    <row r="22" spans="3:12" x14ac:dyDescent="0.25">
      <c r="C22" s="6" t="s">
        <v>154</v>
      </c>
      <c r="D22" s="4">
        <v>18</v>
      </c>
      <c r="E22" s="4">
        <v>4</v>
      </c>
      <c r="F22" s="4">
        <v>22</v>
      </c>
      <c r="I22" s="6" t="s">
        <v>153</v>
      </c>
      <c r="J22" s="4">
        <v>3880</v>
      </c>
      <c r="K22" s="4">
        <v>5</v>
      </c>
      <c r="L22" s="47">
        <v>1.288659793814433E-3</v>
      </c>
    </row>
    <row r="23" spans="3:12" x14ac:dyDescent="0.25">
      <c r="C23" s="6" t="s">
        <v>168</v>
      </c>
      <c r="D23" s="4">
        <v>2</v>
      </c>
      <c r="E23" s="4">
        <v>1</v>
      </c>
      <c r="F23" s="4">
        <v>3</v>
      </c>
      <c r="I23" s="6" t="s">
        <v>162</v>
      </c>
      <c r="J23" s="4">
        <v>4028</v>
      </c>
      <c r="K23" s="4">
        <v>7</v>
      </c>
      <c r="L23" s="47">
        <v>1.7378351539225421E-3</v>
      </c>
    </row>
    <row r="24" spans="3:12" x14ac:dyDescent="0.25">
      <c r="C24" s="6" t="s">
        <v>177</v>
      </c>
      <c r="D24" s="4">
        <v>244</v>
      </c>
      <c r="E24" s="4">
        <v>95</v>
      </c>
      <c r="F24" s="4">
        <v>339</v>
      </c>
      <c r="I24" s="6" t="s">
        <v>160</v>
      </c>
      <c r="J24" s="4">
        <v>1392</v>
      </c>
      <c r="K24" s="4">
        <v>1</v>
      </c>
      <c r="L24" s="47">
        <v>7.1839080459770114E-4</v>
      </c>
    </row>
    <row r="25" spans="3:12" x14ac:dyDescent="0.25">
      <c r="I25" s="6" t="s">
        <v>165</v>
      </c>
      <c r="J25" s="4">
        <v>6260</v>
      </c>
      <c r="K25" s="4">
        <v>13</v>
      </c>
      <c r="L25" s="47">
        <v>2.0766773162939297E-3</v>
      </c>
    </row>
    <row r="26" spans="3:12" x14ac:dyDescent="0.25">
      <c r="I26" s="6" t="s">
        <v>164</v>
      </c>
      <c r="J26" s="4">
        <v>2011</v>
      </c>
      <c r="K26" s="4">
        <v>1</v>
      </c>
      <c r="L26" s="47">
        <v>4.9726504226752855E-4</v>
      </c>
    </row>
    <row r="27" spans="3:12" x14ac:dyDescent="0.25">
      <c r="I27" s="6" t="s">
        <v>152</v>
      </c>
      <c r="J27" s="4">
        <v>3106</v>
      </c>
      <c r="K27" s="4">
        <v>6</v>
      </c>
      <c r="L27" s="47">
        <v>1.9317450096587251E-3</v>
      </c>
    </row>
    <row r="28" spans="3:12" x14ac:dyDescent="0.25">
      <c r="I28" s="6" t="s">
        <v>150</v>
      </c>
      <c r="J28" s="4">
        <v>494</v>
      </c>
      <c r="K28" s="4">
        <v>3</v>
      </c>
      <c r="L28" s="47">
        <v>6.0728744939271256E-3</v>
      </c>
    </row>
    <row r="29" spans="3:12" x14ac:dyDescent="0.25">
      <c r="I29" s="6" t="s">
        <v>156</v>
      </c>
      <c r="J29" s="4">
        <v>2188</v>
      </c>
      <c r="K29" s="4">
        <v>2</v>
      </c>
      <c r="L29" s="47">
        <v>9.1407678244972577E-4</v>
      </c>
    </row>
    <row r="30" spans="3:12" x14ac:dyDescent="0.25">
      <c r="I30" s="6" t="s">
        <v>154</v>
      </c>
      <c r="J30" s="4">
        <v>2619</v>
      </c>
      <c r="K30" s="4">
        <v>4</v>
      </c>
      <c r="L30" s="47">
        <v>1.5273004963726614E-3</v>
      </c>
    </row>
    <row r="31" spans="3:12" x14ac:dyDescent="0.25">
      <c r="I31" s="6" t="s">
        <v>168</v>
      </c>
      <c r="J31" s="4">
        <v>521</v>
      </c>
      <c r="K31" s="4">
        <v>1</v>
      </c>
      <c r="L31" s="47">
        <v>1.9193857965451055E-3</v>
      </c>
    </row>
    <row r="32" spans="3:12" x14ac:dyDescent="0.25">
      <c r="I32" s="6" t="s">
        <v>177</v>
      </c>
      <c r="J32" s="4">
        <v>56793</v>
      </c>
      <c r="K32" s="4">
        <v>95</v>
      </c>
      <c r="L32" s="47">
        <v>1.6727413589702957E-3</v>
      </c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🔧 1. Logistika və Daşınma Anal</vt:lpstr>
      <vt:lpstr>💸 2. Xərc Analizi</vt:lpstr>
      <vt:lpstr>🚛 3. Avtopark (Flot) İdarəetmə</vt:lpstr>
      <vt:lpstr>Data</vt:lpstr>
      <vt:lpstr>👨‍🔧 4. Sürücü Performansı və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2025-06-18T12:53:59Z</dcterms:created>
  <dcterms:modified xsi:type="dcterms:W3CDTF">2025-06-18T20:47:14Z</dcterms:modified>
</cp:coreProperties>
</file>