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2090009D-3116-46E3-9DBC-2D5096F008CB}" xr6:coauthVersionLast="45" xr6:coauthVersionMax="47" xr10:uidLastSave="{00000000-0000-0000-0000-000000000000}"/>
  <bookViews>
    <workbookView xWindow="-120" yWindow="-120" windowWidth="20730" windowHeight="11160" firstSheet="4" activeTab="6"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HLOOKUP {range_lookup}" sheetId="15" r:id="rId15"/>
    <sheet name="LOOKUP" sheetId="16" r:id="rId16"/>
    <sheet name="Sheet1" sheetId="17" r:id="rId17"/>
  </sheets>
  <externalReferences>
    <externalReference r:id="rId18"/>
  </externalReferences>
  <definedNames>
    <definedName name="_xlnm._FilterDatabase" localSheetId="1" hidden="1">Database!$A$1:$H$690</definedName>
    <definedName name="_xlnm._FilterDatabase" localSheetId="15" hidden="1">LOOKUP!$A$1:$G$689</definedName>
    <definedName name="_xlcn.WorksheetConnection_T9A2C161" localSheetId="5" hidden="1">#REF!</definedName>
    <definedName name="_xlcn.WorksheetConnection_T9A2C161" localSheetId="6" hidden="1">#REF!</definedName>
    <definedName name="_xlcn.WorksheetConnection_T9A2C161" localSheetId="14" hidden="1">#REF!</definedName>
    <definedName name="_xlcn.WorksheetConnection_T9A2C161" localSheetId="13" hidden="1">#REF!</definedName>
    <definedName name="_xlcn.WorksheetConnection_T9A2C161" localSheetId="15"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4" hidden="1">#REF!</definedName>
    <definedName name="ok" localSheetId="13" hidden="1">#REF!</definedName>
    <definedName name="ok" localSheetId="15"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B1" i="6"/>
  <c r="C3" i="18"/>
  <c r="I1" i="6"/>
  <c r="C1" i="6"/>
  <c r="D1" i="6"/>
  <c r="E1" i="6"/>
  <c r="F1" i="6"/>
  <c r="G1" i="6"/>
  <c r="H1" i="6"/>
  <c r="C2" i="18" l="1"/>
  <c r="B2" i="18"/>
  <c r="D2" i="18"/>
  <c r="D3" i="18"/>
  <c r="B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<sst xmlns="http://schemas.openxmlformats.org/spreadsheetml/2006/main" count="7434" uniqueCount="1920">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</sst>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9">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108136</xdr:colOff>
      <xdr:row>8</xdr:row>
      <xdr:rowOff>77320</xdr:rowOff>
    </xdr:from>
    <xdr:to>
      <xdr:col>6</xdr:col>
      <xdr:colOff>57150</xdr:colOff>
      <xdr:row>15</xdr:row>
      <xdr:rowOff>38099</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2546536" y="1662280"/>
          <a:ext cx="1168214" cy="134761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1" t="s">
        <v>0</v>
      </c>
      <c r="C1" s="131"/>
      <c r="D1" s="131"/>
      <c r="E1" s="131"/>
      <c r="F1" s="131"/>
      <c r="G1" s="131"/>
      <c r="H1" s="131"/>
      <c r="I1" s="131"/>
      <c r="J1" s="131"/>
      <c r="K1" s="131"/>
      <c r="L1" s="131"/>
      <c r="M1" s="131"/>
      <c r="N1" s="131"/>
      <c r="O1" s="131"/>
    </row>
    <row r="2" spans="1:19" ht="18.95" customHeight="1">
      <c r="B2" s="131"/>
      <c r="C2" s="131"/>
      <c r="D2" s="131"/>
      <c r="E2" s="131"/>
      <c r="F2" s="131"/>
      <c r="G2" s="131"/>
      <c r="H2" s="131"/>
      <c r="I2" s="131"/>
      <c r="J2" s="131"/>
      <c r="K2" s="131"/>
      <c r="L2" s="131"/>
      <c r="M2" s="131"/>
      <c r="N2" s="131"/>
      <c r="O2" s="131"/>
    </row>
    <row r="3" spans="1:19" ht="18.95" customHeight="1">
      <c r="B3" s="131"/>
      <c r="C3" s="131"/>
      <c r="D3" s="131"/>
      <c r="E3" s="131"/>
      <c r="F3" s="131"/>
      <c r="G3" s="131"/>
      <c r="H3" s="131"/>
      <c r="I3" s="131"/>
      <c r="J3" s="131"/>
      <c r="K3" s="131"/>
      <c r="L3" s="131"/>
      <c r="M3" s="131"/>
      <c r="N3" s="131"/>
      <c r="O3" s="131"/>
    </row>
    <row r="4" spans="1:19" ht="18.95" customHeight="1">
      <c r="B4" s="131"/>
      <c r="C4" s="131"/>
      <c r="D4" s="131"/>
      <c r="E4" s="131"/>
      <c r="F4" s="131"/>
      <c r="G4" s="131"/>
      <c r="H4" s="131"/>
      <c r="I4" s="131"/>
      <c r="J4" s="131"/>
      <c r="K4" s="131"/>
      <c r="L4" s="131"/>
      <c r="M4" s="131"/>
      <c r="N4" s="131"/>
      <c r="O4" s="131"/>
    </row>
    <row r="5" spans="1:19" ht="18.95" customHeight="1">
      <c r="B5" s="131"/>
      <c r="C5" s="131"/>
      <c r="D5" s="131"/>
      <c r="E5" s="131"/>
      <c r="F5" s="131"/>
      <c r="G5" s="131"/>
      <c r="H5" s="131"/>
      <c r="I5" s="131"/>
      <c r="J5" s="131"/>
      <c r="K5" s="131"/>
      <c r="L5" s="131"/>
      <c r="M5" s="131"/>
      <c r="N5" s="131"/>
      <c r="O5" s="131"/>
    </row>
    <row r="6" spans="1:19" ht="141.94999999999999" customHeight="1">
      <c r="A6" s="132" t="s">
        <v>1</v>
      </c>
      <c r="B6" s="132"/>
      <c r="C6" s="132"/>
      <c r="D6" s="132"/>
      <c r="E6" s="132"/>
      <c r="F6" s="132"/>
      <c r="G6" s="132"/>
      <c r="H6" s="132"/>
      <c r="I6" s="132"/>
      <c r="J6" s="132"/>
      <c r="K6" s="132"/>
      <c r="L6" s="132"/>
      <c r="M6" s="132"/>
      <c r="N6" s="132"/>
      <c r="O6" s="132"/>
      <c r="P6" s="132"/>
      <c r="Q6" s="132"/>
      <c r="R6" s="132"/>
      <c r="S6" s="132"/>
    </row>
    <row r="7" spans="1:19" ht="128.65" customHeight="1">
      <c r="A7" s="132" t="s">
        <v>2</v>
      </c>
      <c r="B7" s="132"/>
      <c r="C7" s="132"/>
      <c r="D7" s="132"/>
      <c r="E7" s="132"/>
      <c r="F7" s="132"/>
      <c r="G7" s="132"/>
      <c r="H7" s="132"/>
      <c r="I7" s="132"/>
      <c r="J7" s="132"/>
      <c r="K7" s="132"/>
      <c r="L7" s="132"/>
      <c r="M7" s="132"/>
      <c r="N7" s="132"/>
      <c r="O7" s="132"/>
      <c r="P7" s="132"/>
      <c r="Q7" s="132"/>
      <c r="R7" s="132"/>
      <c r="S7" s="132"/>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3" t="s">
        <v>5</v>
      </c>
      <c r="C18" s="133"/>
      <c r="D18" s="133" t="s">
        <v>6</v>
      </c>
      <c r="E18" s="133"/>
      <c r="F18" s="133" t="s">
        <v>7</v>
      </c>
      <c r="G18" s="133"/>
      <c r="H18" s="133" t="s">
        <v>8</v>
      </c>
      <c r="I18" s="133"/>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9" t="s">
        <v>9</v>
      </c>
      <c r="K23" s="130"/>
      <c r="L23" s="130"/>
      <c r="M23" s="130"/>
      <c r="N23" s="130"/>
      <c r="O23" s="130"/>
      <c r="P23" s="130"/>
      <c r="Q23" s="130"/>
      <c r="R23" s="130"/>
    </row>
    <row r="24" spans="2:18" ht="18.75" customHeight="1">
      <c r="J24" s="130"/>
      <c r="K24" s="130"/>
      <c r="L24" s="130"/>
      <c r="M24" s="130"/>
      <c r="N24" s="130"/>
      <c r="O24" s="130"/>
      <c r="P24" s="130"/>
      <c r="Q24" s="130"/>
      <c r="R24" s="130"/>
    </row>
    <row r="25" spans="2:18" ht="18.75" customHeight="1">
      <c r="J25" s="130"/>
      <c r="K25" s="130"/>
      <c r="L25" s="130"/>
      <c r="M25" s="130"/>
      <c r="N25" s="130"/>
      <c r="O25" s="130"/>
      <c r="P25" s="130"/>
      <c r="Q25" s="130"/>
      <c r="R25" s="130"/>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4"/>
  <sheetViews>
    <sheetView zoomScale="85" zoomScaleNormal="85" workbookViewId="0">
      <selection activeCell="N16" sqref="N16"/>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G20"/>
  <sheetViews>
    <sheetView showGridLines="0" zoomScale="115" zoomScaleNormal="115" workbookViewId="0">
      <selection activeCell="N16" sqref="N16"/>
    </sheetView>
  </sheetViews>
  <sheetFormatPr defaultColWidth="9" defaultRowHeight="14.25"/>
  <cols>
    <col min="1" max="1" width="13.625" style="68" bestFit="1" customWidth="1"/>
    <col min="2" max="5" width="12.25" style="68" customWidth="1"/>
    <col min="6" max="6" width="33.125" style="68" customWidth="1"/>
    <col min="7" max="7" width="12.25" style="68" customWidth="1"/>
    <col min="8" max="16384" width="9" style="68"/>
  </cols>
  <sheetData>
    <row r="1" spans="1:7" ht="15.75">
      <c r="A1" s="67" t="s">
        <v>1867</v>
      </c>
      <c r="B1" s="67" t="s">
        <v>1868</v>
      </c>
      <c r="C1" s="67" t="s">
        <v>1869</v>
      </c>
      <c r="D1" s="67" t="s">
        <v>1870</v>
      </c>
      <c r="E1" s="67" t="s">
        <v>1848</v>
      </c>
      <c r="F1" s="67" t="s">
        <v>1871</v>
      </c>
      <c r="G1" s="67" t="s">
        <v>1872</v>
      </c>
    </row>
    <row r="2" spans="1:7" ht="15">
      <c r="A2" s="69" t="s">
        <v>1873</v>
      </c>
      <c r="B2" s="70">
        <v>3220.0441243732353</v>
      </c>
      <c r="C2" s="69" t="s">
        <v>1874</v>
      </c>
      <c r="D2" s="69" t="s">
        <v>1875</v>
      </c>
      <c r="E2" s="69">
        <v>98</v>
      </c>
      <c r="F2" s="71" t="str">
        <f>ROUND(IF(C2="Euro",VLOOKUP('VLOOKUP practise_2'!G2,[1]Valyuta!E:F,2),VLOOKUP('VLOOKUP practise_2'!G2,[1]Valyuta!B:C,2))*E2*B2,2)&amp;" "&amp;C2</f>
        <v>604053.23 Euro</v>
      </c>
      <c r="G2" s="72">
        <v>43666</v>
      </c>
    </row>
    <row r="3" spans="1:7" ht="15">
      <c r="A3" s="73" t="s">
        <v>1876</v>
      </c>
      <c r="B3" s="74">
        <v>1850.9850252830515</v>
      </c>
      <c r="C3" s="73" t="s">
        <v>1874</v>
      </c>
      <c r="D3" s="73" t="s">
        <v>1875</v>
      </c>
      <c r="E3" s="73">
        <v>38</v>
      </c>
      <c r="F3" s="75" t="str">
        <f>ROUND(IF(C3="Euro",VLOOKUP('VLOOKUP practise_2'!G3,[1]Valyuta!E:F,2),VLOOKUP('VLOOKUP practise_2'!G3,[1]Valyuta!B:C,2))*E3*B3,2)&amp;" "&amp;C3</f>
        <v>134614.31 Euro</v>
      </c>
      <c r="G3" s="76">
        <v>43655</v>
      </c>
    </row>
    <row r="4" spans="1:7" ht="15">
      <c r="A4" s="69" t="s">
        <v>1877</v>
      </c>
      <c r="B4" s="70">
        <v>3324.3844270948293</v>
      </c>
      <c r="C4" s="69" t="s">
        <v>1878</v>
      </c>
      <c r="D4" s="69" t="s">
        <v>1875</v>
      </c>
      <c r="E4" s="69">
        <v>12</v>
      </c>
      <c r="F4" s="77" t="str">
        <f>ROUND(IF(C4="Euro",VLOOKUP('VLOOKUP practise_2'!G4,[1]Valyuta!E:F,2),VLOOKUP('VLOOKUP practise_2'!G4,[1]Valyuta!B:C,2))*E4*B4,2)&amp;" "&amp;C4</f>
        <v>69034.17 USD</v>
      </c>
      <c r="G4" s="72">
        <v>43641</v>
      </c>
    </row>
    <row r="5" spans="1:7" ht="15">
      <c r="A5" s="73" t="s">
        <v>1879</v>
      </c>
      <c r="B5" s="74">
        <v>1728.9520174044364</v>
      </c>
      <c r="C5" s="73" t="s">
        <v>1878</v>
      </c>
      <c r="D5" s="73" t="s">
        <v>1875</v>
      </c>
      <c r="E5" s="73">
        <v>83</v>
      </c>
      <c r="F5" s="75" t="str">
        <f>ROUND(IF(C5="Euro",VLOOKUP('VLOOKUP practise_2'!G5,[1]Valyuta!E:F,2),VLOOKUP('VLOOKUP practise_2'!G5,[1]Valyuta!B:C,2))*E5*B5,2)&amp;" "&amp;C5</f>
        <v>248016.27 USD</v>
      </c>
      <c r="G5" s="76">
        <v>43627</v>
      </c>
    </row>
    <row r="6" spans="1:7" ht="15">
      <c r="A6" s="69" t="s">
        <v>1880</v>
      </c>
      <c r="B6" s="70">
        <v>3654.309983628691</v>
      </c>
      <c r="C6" s="69" t="s">
        <v>1874</v>
      </c>
      <c r="D6" s="69" t="s">
        <v>1875</v>
      </c>
      <c r="E6" s="69">
        <v>39</v>
      </c>
      <c r="F6" s="77" t="str">
        <f>ROUND(IF(C6="Euro",VLOOKUP('VLOOKUP practise_2'!G6,[1]Valyuta!E:F,2),VLOOKUP('VLOOKUP practise_2'!G6,[1]Valyuta!B:C,2))*E6*B6,2)&amp;" "&amp;C6</f>
        <v>272600.62 Euro</v>
      </c>
      <c r="G6" s="72">
        <v>43613</v>
      </c>
    </row>
    <row r="7" spans="1:7" ht="15">
      <c r="A7" s="73" t="s">
        <v>1881</v>
      </c>
      <c r="B7" s="74">
        <v>2879.4619542265473</v>
      </c>
      <c r="C7" s="73" t="s">
        <v>1878</v>
      </c>
      <c r="D7" s="73" t="s">
        <v>1875</v>
      </c>
      <c r="E7" s="73">
        <v>38</v>
      </c>
      <c r="F7" s="75" t="str">
        <f>ROUND(IF(C7="Euro",VLOOKUP('VLOOKUP practise_2'!G7,[1]Valyuta!E:F,2),VLOOKUP('VLOOKUP practise_2'!G7,[1]Valyuta!B:C,2))*E7*B7,2)&amp;" "&amp;C7</f>
        <v>189842.93 USD</v>
      </c>
      <c r="G7" s="76">
        <v>43599</v>
      </c>
    </row>
    <row r="8" spans="1:7" ht="15">
      <c r="A8" s="69" t="s">
        <v>1882</v>
      </c>
      <c r="B8" s="70">
        <v>1560.9191660906151</v>
      </c>
      <c r="C8" s="69" t="s">
        <v>1878</v>
      </c>
      <c r="D8" s="69" t="s">
        <v>1875</v>
      </c>
      <c r="E8" s="69">
        <v>42</v>
      </c>
      <c r="F8" s="77" t="str">
        <f>ROUND(IF(C8="Euro",VLOOKUP('VLOOKUP practise_2'!G8,[1]Valyuta!E:F,2),VLOOKUP('VLOOKUP practise_2'!G8,[1]Valyuta!B:C,2))*E8*B8,2)&amp;" "&amp;C8</f>
        <v>113599.95 USD</v>
      </c>
      <c r="G8" s="72">
        <v>43585</v>
      </c>
    </row>
    <row r="9" spans="1:7" ht="15">
      <c r="A9" s="73" t="s">
        <v>1883</v>
      </c>
      <c r="B9" s="74">
        <v>8566.7812669169653</v>
      </c>
      <c r="C9" s="73" t="s">
        <v>1878</v>
      </c>
      <c r="D9" s="73" t="s">
        <v>1875</v>
      </c>
      <c r="E9" s="73">
        <v>12</v>
      </c>
      <c r="F9" s="75" t="str">
        <f>ROUND(IF(C9="Euro",VLOOKUP('VLOOKUP practise_2'!G9,[1]Valyuta!E:F,2),VLOOKUP('VLOOKUP practise_2'!G9,[1]Valyuta!B:C,2))*E9*B9,2)&amp;" "&amp;C9</f>
        <v>177908.06 USD</v>
      </c>
      <c r="G9" s="76">
        <v>43571</v>
      </c>
    </row>
    <row r="10" spans="1:7" ht="15">
      <c r="A10" s="69" t="s">
        <v>1884</v>
      </c>
      <c r="B10" s="70">
        <v>3439.7290928038396</v>
      </c>
      <c r="C10" s="69" t="s">
        <v>1878</v>
      </c>
      <c r="D10" s="69" t="s">
        <v>1875</v>
      </c>
      <c r="E10" s="69">
        <v>29</v>
      </c>
      <c r="F10" s="77" t="str">
        <f>ROUND(IF(C10="Euro",VLOOKUP('VLOOKUP practise_2'!G10,[1]Valyuta!E:F,2),VLOOKUP('VLOOKUP practise_2'!G10,[1]Valyuta!B:C,2))*E10*B10,2)&amp;" "&amp;C10</f>
        <v>172411.61 USD</v>
      </c>
      <c r="G10" s="72">
        <v>43557</v>
      </c>
    </row>
    <row r="11" spans="1:7" ht="15">
      <c r="A11" s="73" t="s">
        <v>1885</v>
      </c>
      <c r="B11" s="74">
        <v>1239.4472455489556</v>
      </c>
      <c r="C11" s="73" t="s">
        <v>1878</v>
      </c>
      <c r="D11" s="73" t="s">
        <v>1875</v>
      </c>
      <c r="E11" s="73">
        <v>12</v>
      </c>
      <c r="F11" s="75" t="str">
        <f>ROUND(IF(C11="Euro",VLOOKUP('VLOOKUP practise_2'!G11,[1]Valyuta!E:F,2),VLOOKUP('VLOOKUP practise_2'!G11,[1]Valyuta!B:C,2))*E11*B11,2)&amp;" "&amp;C11</f>
        <v>25674.41 USD</v>
      </c>
      <c r="G11" s="76">
        <v>43543</v>
      </c>
    </row>
    <row r="12" spans="1:7" ht="15">
      <c r="A12" s="69" t="s">
        <v>1886</v>
      </c>
      <c r="B12" s="70">
        <v>694.76274663274137</v>
      </c>
      <c r="C12" s="69" t="s">
        <v>1878</v>
      </c>
      <c r="D12" s="69" t="s">
        <v>1875</v>
      </c>
      <c r="E12" s="69">
        <v>59</v>
      </c>
      <c r="F12" s="77" t="str">
        <f>ROUND(IF(C12="Euro",VLOOKUP('VLOOKUP practise_2'!G12,[1]Valyuta!E:F,2),VLOOKUP('VLOOKUP practise_2'!G12,[1]Valyuta!B:C,2))*E12*B12,2)&amp;" "&amp;C12</f>
        <v>70668.49 USD</v>
      </c>
      <c r="G12" s="72">
        <v>43529</v>
      </c>
    </row>
    <row r="13" spans="1:7" ht="15">
      <c r="A13" s="73" t="s">
        <v>1887</v>
      </c>
      <c r="B13" s="74">
        <v>1817.6293995238659</v>
      </c>
      <c r="C13" s="73" t="s">
        <v>1878</v>
      </c>
      <c r="D13" s="73" t="s">
        <v>1875</v>
      </c>
      <c r="E13" s="73">
        <v>46</v>
      </c>
      <c r="F13" s="75" t="str">
        <f>ROUND(IF(C13="Euro",VLOOKUP('VLOOKUP practise_2'!G13,[1]Valyuta!E:F,2),VLOOKUP('VLOOKUP practise_2'!G13,[1]Valyuta!B:C,2))*E13*B13,2)&amp;" "&amp;C13</f>
        <v>145583.39 USD</v>
      </c>
      <c r="G13" s="76">
        <v>43515</v>
      </c>
    </row>
    <row r="14" spans="1:7" ht="15">
      <c r="A14" s="69" t="s">
        <v>1888</v>
      </c>
      <c r="B14" s="70">
        <v>5773.5531170943859</v>
      </c>
      <c r="C14" s="69" t="s">
        <v>1878</v>
      </c>
      <c r="D14" s="69" t="s">
        <v>1875</v>
      </c>
      <c r="E14" s="69">
        <v>56</v>
      </c>
      <c r="F14" s="77" t="str">
        <f>ROUND(IF(C14="Euro",VLOOKUP('VLOOKUP practise_2'!G14,[1]Valyuta!E:F,2),VLOOKUP('VLOOKUP practise_2'!G14,[1]Valyuta!B:C,2))*E14*B14,2)&amp;" "&amp;C14</f>
        <v>562251.7 USD</v>
      </c>
      <c r="G14" s="72">
        <v>43501</v>
      </c>
    </row>
    <row r="15" spans="1:7" ht="15">
      <c r="A15" s="73" t="s">
        <v>1889</v>
      </c>
      <c r="B15" s="74">
        <v>54.145557363752616</v>
      </c>
      <c r="C15" s="73" t="s">
        <v>1874</v>
      </c>
      <c r="D15" s="73" t="s">
        <v>1875</v>
      </c>
      <c r="E15" s="73">
        <v>51</v>
      </c>
      <c r="F15" s="75" t="str">
        <f>ROUND(IF(C15="Euro",VLOOKUP('VLOOKUP practise_2'!G15,[1]Valyuta!E:F,2),VLOOKUP('VLOOKUP practise_2'!G15,[1]Valyuta!B:C,2))*E15*B15,2)&amp;" "&amp;C15</f>
        <v>5275.89 Euro</v>
      </c>
      <c r="G15" s="76">
        <v>43487</v>
      </c>
    </row>
    <row r="16" spans="1:7" ht="15">
      <c r="A16" s="69" t="s">
        <v>1890</v>
      </c>
      <c r="B16" s="70">
        <v>9416.8883735454783</v>
      </c>
      <c r="C16" s="69" t="s">
        <v>1878</v>
      </c>
      <c r="D16" s="69" t="s">
        <v>1875</v>
      </c>
      <c r="E16" s="69">
        <v>34</v>
      </c>
      <c r="F16" s="77" t="str">
        <f>ROUND(IF(C16="Euro",VLOOKUP('VLOOKUP practise_2'!G16,[1]Valyuta!E:F,2),VLOOKUP('VLOOKUP practise_2'!G16,[1]Valyuta!B:C,2))*E16*B16,2)&amp;" "&amp;C16</f>
        <v>555374.18 USD</v>
      </c>
      <c r="G16" s="72">
        <v>43473</v>
      </c>
    </row>
    <row r="17" spans="1:7" ht="15">
      <c r="A17" s="73" t="s">
        <v>1891</v>
      </c>
      <c r="B17" s="74">
        <v>2129.2744992051707</v>
      </c>
      <c r="C17" s="73" t="s">
        <v>1874</v>
      </c>
      <c r="D17" s="73" t="s">
        <v>1875</v>
      </c>
      <c r="E17" s="73">
        <v>31</v>
      </c>
      <c r="F17" s="75" t="str">
        <f>ROUND(IF(C17="Euro",VLOOKUP('VLOOKUP practise_2'!G17,[1]Valyuta!E:F,2),VLOOKUP('VLOOKUP practise_2'!G17,[1]Valyuta!B:C,2))*E17*B17,2)&amp;" "&amp;C17</f>
        <v>126063.78 Euro</v>
      </c>
      <c r="G17" s="76">
        <v>43459</v>
      </c>
    </row>
    <row r="18" spans="1:7" ht="15">
      <c r="A18" s="69" t="s">
        <v>1892</v>
      </c>
      <c r="B18" s="70">
        <v>70.072234073436505</v>
      </c>
      <c r="C18" s="69" t="s">
        <v>1874</v>
      </c>
      <c r="D18" s="69" t="s">
        <v>1875</v>
      </c>
      <c r="E18" s="69">
        <v>87</v>
      </c>
      <c r="F18" s="77" t="str">
        <f>ROUND(IF(C18="Euro",VLOOKUP('VLOOKUP practise_2'!G18,[1]Valyuta!E:F,2),VLOOKUP('VLOOKUP practise_2'!G18,[1]Valyuta!B:C,2))*E18*B18,2)&amp;" "&amp;C18</f>
        <v>11670.7 Euro</v>
      </c>
      <c r="G18" s="72">
        <v>43445</v>
      </c>
    </row>
    <row r="19" spans="1:7" ht="15">
      <c r="A19" s="73" t="s">
        <v>1893</v>
      </c>
      <c r="B19" s="74">
        <v>3878.0662327565296</v>
      </c>
      <c r="C19" s="73" t="s">
        <v>1874</v>
      </c>
      <c r="D19" s="73" t="s">
        <v>1875</v>
      </c>
      <c r="E19" s="73">
        <v>40</v>
      </c>
      <c r="F19" s="75" t="str">
        <f>ROUND(IF(C19="Euro",VLOOKUP('VLOOKUP practise_2'!G19,[1]Valyuta!E:F,2),VLOOKUP('VLOOKUP practise_2'!G19,[1]Valyuta!B:C,2))*E19*B19,2)&amp;" "&amp;C19</f>
        <v>296909.71 Euro</v>
      </c>
      <c r="G19" s="76">
        <v>43431</v>
      </c>
    </row>
    <row r="20" spans="1:7" ht="15">
      <c r="A20" s="69" t="s">
        <v>1894</v>
      </c>
      <c r="B20" s="70">
        <v>1109.2027546100844</v>
      </c>
      <c r="C20" s="69" t="s">
        <v>1874</v>
      </c>
      <c r="D20" s="69" t="s">
        <v>1875</v>
      </c>
      <c r="E20" s="69">
        <v>63</v>
      </c>
      <c r="F20" s="77" t="str">
        <f>ROUND(IF(C20="Euro",VLOOKUP('VLOOKUP practise_2'!G20,[1]Valyuta!E:F,2),VLOOKUP('VLOOKUP practise_2'!G20,[1]Valyuta!B:C,2))*E20*B20,2)&amp;" "&amp;C20</f>
        <v>133726.69 Euro</v>
      </c>
      <c r="G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zoomScale="130" zoomScaleNormal="130" workbookViewId="0">
      <selection activeCell="N16" sqref="N16"/>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F19"/>
  <sheetViews>
    <sheetView zoomScaleNormal="100" workbookViewId="0">
      <selection activeCell="N16" sqref="N16"/>
    </sheetView>
  </sheetViews>
  <sheetFormatPr defaultColWidth="8.875" defaultRowHeight="16.5"/>
  <cols>
    <col min="1" max="1" width="29.75" style="16" bestFit="1" customWidth="1"/>
    <col min="2" max="2" width="41.125" style="16" bestFit="1" customWidth="1"/>
    <col min="3" max="3" width="11" style="16" bestFit="1" customWidth="1"/>
    <col min="4" max="4" width="33.625" style="16" bestFit="1" customWidth="1"/>
    <col min="5" max="5" width="5.375" style="16" customWidth="1"/>
    <col min="6" max="6" width="11.5" style="16" customWidth="1"/>
    <col min="7" max="16384" width="8.875" style="16"/>
  </cols>
  <sheetData>
    <row r="1" spans="1:6" ht="23.25" thickBot="1">
      <c r="A1" s="81" t="s">
        <v>1809</v>
      </c>
      <c r="B1" s="81" t="s">
        <v>1808</v>
      </c>
      <c r="C1" s="81" t="s">
        <v>1806</v>
      </c>
      <c r="D1" s="81" t="s">
        <v>1807</v>
      </c>
      <c r="E1" s="81" t="s">
        <v>1862</v>
      </c>
      <c r="F1" s="81" t="s">
        <v>1845</v>
      </c>
    </row>
    <row r="2" spans="1:6">
      <c r="A2" s="16" t="s">
        <v>1804</v>
      </c>
      <c r="B2" s="16" t="s">
        <v>34</v>
      </c>
      <c r="C2" s="82">
        <v>1544</v>
      </c>
      <c r="D2" s="16" t="s">
        <v>33</v>
      </c>
      <c r="E2" s="16">
        <v>45</v>
      </c>
      <c r="F2" s="16">
        <v>14624</v>
      </c>
    </row>
    <row r="3" spans="1:6">
      <c r="A3" s="83" t="s">
        <v>1802</v>
      </c>
      <c r="B3" s="83" t="s">
        <v>28</v>
      </c>
      <c r="C3" s="84">
        <v>939</v>
      </c>
      <c r="D3" s="83" t="s">
        <v>10</v>
      </c>
      <c r="E3" s="83">
        <v>31</v>
      </c>
      <c r="F3" s="83">
        <v>13777</v>
      </c>
    </row>
    <row r="4" spans="1:6">
      <c r="A4" s="16" t="s">
        <v>1801</v>
      </c>
      <c r="B4" s="16" t="s">
        <v>34</v>
      </c>
      <c r="C4" s="82">
        <v>1578</v>
      </c>
      <c r="D4" s="16" t="s">
        <v>168</v>
      </c>
      <c r="E4" s="16">
        <v>47</v>
      </c>
      <c r="F4" s="16">
        <v>14686</v>
      </c>
    </row>
    <row r="5" spans="1:6" ht="17.25" customHeight="1">
      <c r="A5" s="83" t="s">
        <v>1800</v>
      </c>
      <c r="B5" s="83" t="s">
        <v>145</v>
      </c>
      <c r="C5" s="84">
        <v>2928</v>
      </c>
      <c r="D5" s="83" t="s">
        <v>237</v>
      </c>
      <c r="E5" s="83">
        <v>49</v>
      </c>
      <c r="F5" s="83">
        <v>13901</v>
      </c>
    </row>
    <row r="6" spans="1:6">
      <c r="A6" s="16" t="s">
        <v>1798</v>
      </c>
      <c r="B6" s="16" t="s">
        <v>34</v>
      </c>
      <c r="C6" s="82">
        <v>1870</v>
      </c>
      <c r="D6" s="16" t="s">
        <v>168</v>
      </c>
      <c r="E6" s="16">
        <v>46</v>
      </c>
      <c r="F6" s="16">
        <v>14688</v>
      </c>
    </row>
    <row r="7" spans="1:6">
      <c r="A7" s="83" t="s">
        <v>1796</v>
      </c>
      <c r="B7" s="83" t="s">
        <v>88</v>
      </c>
      <c r="C7" s="84">
        <v>1633</v>
      </c>
      <c r="D7" s="83" t="s">
        <v>10</v>
      </c>
      <c r="E7" s="83">
        <v>40</v>
      </c>
      <c r="F7" s="83">
        <v>14942</v>
      </c>
    </row>
    <row r="8" spans="1:6">
      <c r="A8" s="16" t="s">
        <v>1794</v>
      </c>
      <c r="B8" s="16" t="s">
        <v>34</v>
      </c>
      <c r="C8" s="82">
        <v>1284</v>
      </c>
      <c r="D8" s="16" t="s">
        <v>168</v>
      </c>
      <c r="E8" s="16">
        <v>51</v>
      </c>
      <c r="F8" s="16">
        <v>14672</v>
      </c>
    </row>
    <row r="9" spans="1:6">
      <c r="A9" s="83" t="s">
        <v>1793</v>
      </c>
      <c r="B9" s="83" t="s">
        <v>103</v>
      </c>
      <c r="C9" s="84">
        <v>2633</v>
      </c>
      <c r="D9" s="83" t="s">
        <v>33</v>
      </c>
      <c r="E9" s="83">
        <v>45</v>
      </c>
      <c r="F9" s="83">
        <v>13843</v>
      </c>
    </row>
    <row r="10" spans="1:6">
      <c r="A10" s="16" t="s">
        <v>1790</v>
      </c>
      <c r="B10" s="16" t="s">
        <v>22</v>
      </c>
      <c r="C10" s="82">
        <v>1989</v>
      </c>
      <c r="D10" s="16" t="s">
        <v>56</v>
      </c>
      <c r="E10" s="16">
        <v>28</v>
      </c>
      <c r="F10" s="16">
        <v>14244</v>
      </c>
    </row>
    <row r="11" spans="1:6">
      <c r="A11" s="83" t="s">
        <v>1789</v>
      </c>
      <c r="B11" s="83" t="s">
        <v>11</v>
      </c>
      <c r="C11" s="84">
        <v>2343</v>
      </c>
      <c r="D11" s="83" t="s">
        <v>16</v>
      </c>
      <c r="E11" s="83">
        <v>51</v>
      </c>
      <c r="F11" s="83">
        <v>14193</v>
      </c>
    </row>
    <row r="15" spans="1:6" ht="17.25">
      <c r="A15" s="134" t="s">
        <v>1846</v>
      </c>
      <c r="B15" s="134"/>
    </row>
    <row r="16" spans="1:6" ht="18">
      <c r="A16" s="31" t="s">
        <v>1845</v>
      </c>
      <c r="B16" s="32">
        <v>14624</v>
      </c>
    </row>
    <row r="17" spans="1:4">
      <c r="A17" s="135"/>
      <c r="B17" s="135"/>
      <c r="D17" s="85"/>
    </row>
    <row r="18" spans="1:4" ht="18">
      <c r="A18" s="31" t="s">
        <v>1809</v>
      </c>
      <c r="B18" s="86" t="str">
        <f>VLOOKUP(B16,CHOOSE({1,2},F2:F11,A2:A11),2,0)</f>
        <v>Quliyev Üzeyir Rafət  oğlu</v>
      </c>
    </row>
    <row r="19" spans="1:4" ht="18">
      <c r="A19" s="31" t="s">
        <v>1806</v>
      </c>
      <c r="B19" s="87">
        <f>VLOOKUP(B16,CHOOSE({1,2,3,4},F2:F11,C2:C11,B2:B11,A2:A11),2,0)</f>
        <v>1544</v>
      </c>
    </row>
  </sheetData>
  <mergeCells count="2">
    <mergeCell ref="A15:B15"/>
    <mergeCell ref="A17:B17"/>
  </mergeCells>
  <dataValidations count="1">
    <dataValidation type="list" allowBlank="1" showInputMessage="1" showErrorMessage="1" sqref="B16:C16" xr:uid="{746497D0-BF47-4533-91B7-425FA6993C61}">
      <formula1>$F$2:$F$11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opLeftCell="A2"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8" t="s">
        <v>1903</v>
      </c>
      <c r="K6" s="138"/>
      <c r="L6" s="138"/>
      <c r="M6" s="138"/>
      <c r="N6" s="138"/>
      <c r="O6" s="138"/>
    </row>
    <row r="7" spans="1:16" ht="49.5" customHeight="1">
      <c r="A7" s="118">
        <v>13508</v>
      </c>
      <c r="B7" s="119" t="s">
        <v>722</v>
      </c>
      <c r="C7" s="119" t="s">
        <v>57</v>
      </c>
      <c r="D7" s="119" t="s">
        <v>375</v>
      </c>
      <c r="E7" s="120">
        <v>1222</v>
      </c>
      <c r="F7" s="119">
        <v>36</v>
      </c>
      <c r="G7" s="121">
        <v>44053</v>
      </c>
      <c r="J7" s="138" t="s">
        <v>1904</v>
      </c>
      <c r="K7" s="138"/>
      <c r="L7" s="138"/>
      <c r="M7" s="138"/>
      <c r="N7" s="138"/>
      <c r="O7" s="138"/>
    </row>
    <row r="8" spans="1:16">
      <c r="A8" s="113">
        <v>13509</v>
      </c>
      <c r="B8" s="114" t="s">
        <v>1336</v>
      </c>
      <c r="C8" s="114" t="s">
        <v>57</v>
      </c>
      <c r="D8" s="114" t="s">
        <v>375</v>
      </c>
      <c r="E8" s="115">
        <v>2842</v>
      </c>
      <c r="F8" s="114">
        <v>36</v>
      </c>
      <c r="G8" s="116">
        <v>40625</v>
      </c>
      <c r="J8" s="138" t="s">
        <v>1905</v>
      </c>
      <c r="K8" s="138"/>
      <c r="L8" s="138"/>
      <c r="M8" s="138"/>
      <c r="N8" s="138"/>
      <c r="O8" s="138"/>
    </row>
    <row r="9" spans="1:16">
      <c r="A9" s="118">
        <v>13510</v>
      </c>
      <c r="B9" s="119" t="s">
        <v>893</v>
      </c>
      <c r="C9" s="119" t="s">
        <v>57</v>
      </c>
      <c r="D9" s="119" t="s">
        <v>375</v>
      </c>
      <c r="E9" s="120">
        <v>1345</v>
      </c>
      <c r="F9" s="119">
        <v>35</v>
      </c>
      <c r="G9" s="121">
        <v>40679</v>
      </c>
      <c r="J9" s="138" t="s">
        <v>1906</v>
      </c>
      <c r="K9" s="138"/>
      <c r="L9" s="138"/>
      <c r="M9" s="138"/>
      <c r="N9" s="138"/>
      <c r="O9" s="138"/>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zoomScale="115" zoomScaleNormal="115" workbookViewId="0">
      <selection activeCell="F9" sqref="F9"/>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7"/>
    </row>
    <row r="2" spans="1:10" ht="16.5">
      <c r="A2" s="124" t="s">
        <v>1907</v>
      </c>
      <c r="B2" s="16" t="str">
        <f>ADDRESS(3, 1,  3)</f>
        <v>$A3</v>
      </c>
      <c r="C2" s="16" t="str">
        <f>ADDRESS(3, 1,  3, 0)</f>
        <v>R[3]C1</v>
      </c>
      <c r="D2" s="16" t="str">
        <f>ADDRESS(3, 1,  3, 1, "Database")</f>
        <v>Database!$A3</v>
      </c>
    </row>
    <row r="3" spans="1:10" ht="17.25">
      <c r="A3" s="125"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4" t="s">
        <v>1914</v>
      </c>
      <c r="B4" s="16">
        <f>COLUMN(A100)</f>
        <v>1</v>
      </c>
      <c r="C4" s="16">
        <f>COLUMN(C8)</f>
        <v>3</v>
      </c>
      <c r="D4" s="16">
        <f>COLUMN()</f>
        <v>4</v>
      </c>
    </row>
    <row r="5" spans="1:10" ht="17.25">
      <c r="A5" s="125" t="s">
        <v>1913</v>
      </c>
      <c r="B5" s="16">
        <f>COLUMNS(D2:H13)</f>
        <v>5</v>
      </c>
    </row>
    <row r="6" spans="1:10" ht="17.25">
      <c r="A6" s="126" t="s">
        <v>1917</v>
      </c>
      <c r="B6" s="16">
        <f>ROW(C6)</f>
        <v>6</v>
      </c>
      <c r="C6" s="16">
        <f>ROW()</f>
        <v>6</v>
      </c>
    </row>
    <row r="7" spans="1:10" ht="17.25">
      <c r="A7" s="125" t="s">
        <v>1918</v>
      </c>
      <c r="B7" s="16">
        <f>ROWS(E7:J15)</f>
        <v>9</v>
      </c>
      <c r="C7" s="128"/>
    </row>
    <row r="8" spans="1:10" ht="17.25">
      <c r="A8" s="126" t="s">
        <v>1919</v>
      </c>
      <c r="B8" s="16">
        <v>3</v>
      </c>
      <c r="C8" s="128" t="str">
        <f>CHOOSE(B8,"LG","Lenova","HP")</f>
        <v>HP</v>
      </c>
      <c r="D8" s="16" t="str">
        <f>CHOOSE(2, "LG", "Lenova")</f>
        <v>Lenova</v>
      </c>
      <c r="E8" s="16" t="str">
        <f>CHOOSE(H9,I8,I9,I10)</f>
        <v>Lenova</v>
      </c>
      <c r="F8" s="16" t="e">
        <f>CHOOSE(H9, I8:I10)</f>
        <v>#VALUE!</v>
      </c>
      <c r="H8" s="16">
        <v>1</v>
      </c>
      <c r="I8" s="16" t="s">
        <v>1823</v>
      </c>
    </row>
    <row r="9" spans="1:10" ht="17.25">
      <c r="A9" s="125"/>
      <c r="H9" s="16">
        <v>2</v>
      </c>
      <c r="I9" s="16" t="s">
        <v>1911</v>
      </c>
    </row>
    <row r="10" spans="1:10" ht="17.25">
      <c r="A10" s="126"/>
      <c r="H10" s="16">
        <v>3</v>
      </c>
      <c r="I10" s="16" t="s">
        <v>1828</v>
      </c>
    </row>
    <row r="11" spans="1:10" ht="17.25">
      <c r="A11" s="125"/>
    </row>
    <row r="12" spans="1:10" ht="17.25">
      <c r="A12" s="126"/>
    </row>
    <row r="13" spans="1:10" ht="17.25">
      <c r="A13" s="125"/>
    </row>
    <row r="14" spans="1:10" ht="17.25">
      <c r="A14" s="126"/>
    </row>
    <row r="15" spans="1:10" ht="17.25">
      <c r="A15" s="125"/>
    </row>
    <row r="16" spans="1:10" ht="17.25">
      <c r="A16" s="126"/>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topLeftCell="A10"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tabSelected="1"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N16" sqref="N16"/>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26">
        <v>14624</v>
      </c>
      <c r="B2" s="25" t="s">
        <v>1804</v>
      </c>
      <c r="C2" s="24">
        <v>1544</v>
      </c>
      <c r="E2" s="134" t="s">
        <v>1846</v>
      </c>
      <c r="F2" s="134"/>
    </row>
    <row r="3" spans="1:6" ht="18">
      <c r="A3" s="29">
        <v>13777</v>
      </c>
      <c r="B3" s="28" t="s">
        <v>1802</v>
      </c>
      <c r="C3" s="27">
        <v>939</v>
      </c>
      <c r="E3" s="31" t="s">
        <v>1845</v>
      </c>
      <c r="F3" s="32">
        <v>14624</v>
      </c>
    </row>
    <row r="4" spans="1:6">
      <c r="A4" s="26">
        <v>14686</v>
      </c>
      <c r="B4" s="25" t="s">
        <v>1801</v>
      </c>
      <c r="C4" s="24">
        <v>1578</v>
      </c>
      <c r="E4" s="135"/>
      <c r="F4" s="135"/>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c r="A8" s="29">
        <v>13843</v>
      </c>
      <c r="B8" s="28" t="s">
        <v>1793</v>
      </c>
      <c r="C8" s="27">
        <v>2633</v>
      </c>
    </row>
    <row r="9" spans="1:6">
      <c r="A9" s="26">
        <v>14624</v>
      </c>
      <c r="B9" s="25" t="s">
        <v>1790</v>
      </c>
      <c r="C9" s="24">
        <v>1989</v>
      </c>
    </row>
    <row r="10" spans="1:6">
      <c r="A10" s="29">
        <v>14193</v>
      </c>
      <c r="B10" s="28" t="s">
        <v>1789</v>
      </c>
      <c r="C10" s="27">
        <v>2343</v>
      </c>
    </row>
    <row r="11" spans="1:6">
      <c r="A11" s="26">
        <v>14460</v>
      </c>
      <c r="B11" s="25" t="s">
        <v>1788</v>
      </c>
      <c r="C11" s="24">
        <v>2700</v>
      </c>
    </row>
    <row r="12" spans="1:6">
      <c r="A12" s="29">
        <v>14628</v>
      </c>
      <c r="B12" s="28" t="s">
        <v>1787</v>
      </c>
      <c r="C12" s="27">
        <v>2131</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2">
    <mergeCell ref="E2:F2"/>
    <mergeCell ref="E4:F4"/>
  </mergeCells>
  <dataValidations count="1">
    <dataValidation type="list" allowBlank="1" showInputMessage="1" showErrorMessage="1" sqref="F3"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11"/>
  <sheetViews>
    <sheetView showGridLines="0" zoomScale="130" zoomScaleNormal="130" workbookViewId="0">
      <selection activeCell="N16" sqref="N16"/>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6" t="s">
        <v>1850</v>
      </c>
      <c r="H1" s="137"/>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sheetData>
  <mergeCells count="1">
    <mergeCell ref="G1:H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2025-05-12T08:03:17Z</dcterms:modified>
</cp:coreProperties>
</file>