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F40A0511-E177-41C2-A5A4-47C287FEFFDD}" xr6:coauthVersionLast="45" xr6:coauthVersionMax="47" xr10:uidLastSave="{00000000-0000-0000-0000-000000000000}"/>
  <bookViews>
    <workbookView xWindow="-120" yWindow="-120" windowWidth="20730" windowHeight="11160" firstSheet="14" activeTab="16"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1" sheetId="18" r:id="rId11"/>
    <sheet name="Scenario mng (Səyahət Büdcəsi)" sheetId="12" r:id="rId12"/>
    <sheet name="Scenario Summary 2" sheetId="11" r:id="rId13"/>
    <sheet name="Scenario Summary 3" sheetId="19" r:id="rId14"/>
    <sheet name="What-If-Analysis (Goal Seek)" sheetId="20" r:id="rId15"/>
    <sheet name="What-If-Analysis (Data table )" sheetId="13" r:id="rId16"/>
    <sheet name="Subtotal menu" sheetId="14" r:id="rId17"/>
    <sheet name="Group, Ungroup" sheetId="15" r:id="rId18"/>
  </sheets>
  <definedNames>
    <definedName name="_xlnm._FilterDatabase" localSheetId="2" hidden="1">'AVERAGE,AVERAGEIF,AVERAGEIFS'!$A$1:$E$690</definedName>
    <definedName name="_xlnm._FilterDatabase" localSheetId="16" hidden="1">'Subtotal menu'!$A$1:$E$44</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6">'Subtotal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5" i="14" l="1"/>
  <c r="E37" i="14"/>
  <c r="E28" i="14"/>
  <c r="E19" i="14"/>
  <c r="E11" i="14"/>
  <c r="E46" i="14" s="1"/>
  <c r="K6" i="13" l="1"/>
  <c r="C6" i="13"/>
  <c r="G3" i="20" l="1"/>
  <c r="G2" i="20"/>
  <c r="I2" i="20" s="1"/>
  <c r="I3" i="20"/>
  <c r="G8" i="20"/>
  <c r="B7" i="20"/>
  <c r="B8" i="20" s="1"/>
  <c r="D8" i="20" s="1"/>
  <c r="I4" i="20" l="1"/>
  <c r="G9" i="20"/>
  <c r="I9" i="20" s="1"/>
  <c r="I8" i="20"/>
  <c r="D7" i="20"/>
  <c r="D9" i="20" s="1"/>
  <c r="A12" i="20" s="1"/>
  <c r="C4" i="12"/>
  <c r="G4" i="12" s="1"/>
  <c r="I10" i="20" l="1"/>
  <c r="C2" i="17"/>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G5" i="12"/>
  <c r="I5" i="12"/>
  <c r="G6" i="12"/>
  <c r="G7" i="12"/>
  <c r="B7" i="10"/>
  <c r="D7" i="10" s="1"/>
  <c r="J3" i="3"/>
  <c r="J4" i="3"/>
  <c r="J5" i="3"/>
  <c r="D14" i="2"/>
  <c r="D13" i="2"/>
  <c r="J9" i="2"/>
  <c r="I9" i="2"/>
  <c r="J8" i="2"/>
  <c r="I8" i="2"/>
  <c r="J7" i="2"/>
  <c r="I7" i="2"/>
  <c r="J6" i="2"/>
  <c r="I6" i="2"/>
  <c r="J5" i="2"/>
  <c r="I5" i="2"/>
  <c r="J4" i="2"/>
  <c r="I4" i="2"/>
  <c r="J3" i="2"/>
  <c r="I3" i="2"/>
  <c r="J2" i="2"/>
  <c r="I2" i="2"/>
  <c r="B8" i="10" l="1"/>
  <c r="D8" i="10" s="1"/>
  <c r="D9" i="10" s="1"/>
  <c r="A12" i="10" s="1"/>
</calcChain>
</file>

<file path=xl/sharedStrings.xml><?xml version="1.0" encoding="utf-8"?>
<sst xmlns="http://schemas.openxmlformats.org/spreadsheetml/2006/main" count="2573" uniqueCount="882">
  <si>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</si>
  <si>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</si>
  <si>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</si>
  <si>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</si>
  <si>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</si>
  <si>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</si>
  <si>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</si>
  <si>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</si>
  <si>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</si>
  <si>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</si>
  <si>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</si>
  <si>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</si>
  <si>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</si>
  <si>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</si>
  <si>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</si>
  <si>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</si>
  <si>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</si>
  <si>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</si>
  <si>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</si>
  <si>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</si>
  <si>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</si>
  <si>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</si>
  <si>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</si>
  <si>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</si>
  <si>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</si>
  <si>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</si>
  <si>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</si>
  <si>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</si>
  <si>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</si>
  <si>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</si>
  <si>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</si>
  <si>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</si>
  <si>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</si>
  <si>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</si>
  <si>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</si>
  <si>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</si>
  <si>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</si>
  <si>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</si>
  <si>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</si>
  <si>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</si>
  <si>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</si>
  <si>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</si>
  <si>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</si>
  <si>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</si>
  <si>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</si>
  <si>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</si>
  <si>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</si>
  <si>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</si>
  <si>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</si>
  <si>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</si>
  <si>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</si>
  <si>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</si>
  <si>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</si>
  <si>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</si>
  <si>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</si>
  <si>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</si>
  <si>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</si>
  <si>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</si>
  <si>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</si>
  <si>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</si>
  <si>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</si>
  <si>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</si>
  <si>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</si>
  <si>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</si>
  <si>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</si>
  <si>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</si>
  <si>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</si>
  <si>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</si>
  <si>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</si>
  <si>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</si>
  <si>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</si>
  <si>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</si>
  <si>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</si>
  <si>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</si>
  <si>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</si>
  <si>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</si>
  <si>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</si>
  <si>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</si>
  <si>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</si>
  <si>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</si>
  <si>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</si>
  <si>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</si>
  <si>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</si>
  <si>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</si>
  <si>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</si>
  <si>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</si>
  <si>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</si>
  <si>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</si>
  <si>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</si>
  <si>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</si>
  <si>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</si>
  <si>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</si>
  <si>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</si>
  <si>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</si>
  <si>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</si>
  <si>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</si>
  <si>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</si>
  <si>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</si>
  <si>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</si>
  <si>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</si>
  <si>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</si>
  <si>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</si>
  <si>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</si>
  <si>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</si>
  <si>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</si>
  <si>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</si>
  <si>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</si>
  <si>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</si>
  <si>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</si>
  <si>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</si>
  <si>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</si>
  <si>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</si>
  <si>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</si>
  <si>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</si>
  <si>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</si>
  <si>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</si>
  <si>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</si>
  <si>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</si>
  <si>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</si>
  <si>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</si>
  <si>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</si>
  <si>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</si>
  <si>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</si>
  <si>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</si>
  <si>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</si>
  <si>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</si>
  <si>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</si>
  <si>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</si>
  <si>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</si>
  <si>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</si>
  <si>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</si>
  <si>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</si>
  <si>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</si>
  <si>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</si>
  <si>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</si>
  <si>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</si>
  <si>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</si>
  <si>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</si>
  <si>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</si>
  <si>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</si>
  <si>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</si>
  <si>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</si>
  <si>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</si>
  <si>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</si>
  <si>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</si>
  <si>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</si>
  <si>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</si>
  <si>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</si>
  <si>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</si>
  <si>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</si>
  <si>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</si>
  <si>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</si>
  <si>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</si>
  <si>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</si>
  <si>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</si>
  <si>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</si>
  <si>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</si>
  <si>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</si>
  <si>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</si>
  <si>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</si>
  <si>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</si>
  <si>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</si>
  <si>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</si>
  <si>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</si>
  <si>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</si>
  <si>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</si>
  <si>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</si>
  <si>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</si>
  <si>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</si>
  <si>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</si>
  <si>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</si>
  <si>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</si>
  <si>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</si>
  <si>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</si>
  <si>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</si>
  <si>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</si>
  <si>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</si>
  <si>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</si>
  <si>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</si>
  <si>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</si>
  <si>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</si>
  <si>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</si>
  <si>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</si>
  <si>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</si>
  <si>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</si>
  <si>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</si>
  <si>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</si>
  <si>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</si>
  <si>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</si>
  <si>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</si>
  <si>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</si>
  <si>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</si>
  <si>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</si>
  <si>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</si>
  <si>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</si>
  <si>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</si>
  <si>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</si>
  <si>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</si>
  <si>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</si>
  <si>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</si>
  <si>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</si>
  <si>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</si>
  <si>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</si>
  <si>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</si>
  <si>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</si>
  <si>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</si>
  <si>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</si>
  <si>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</si>
  <si>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</si>
  <si>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</si>
  <si>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</si>
  <si>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</si>
  <si>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</si>
  <si>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</si>
  <si>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</si>
  <si>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</si>
  <si>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</si>
  <si>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</si>
  <si>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</si>
  <si>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</si>
  <si>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</si>
  <si>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</si>
  <si>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</si>
  <si>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</si>
  <si>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</si>
  <si>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</si>
  <si>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</si>
  <si>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</si>
  <si>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</si>
  <si>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</si>
  <si>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</si>
  <si>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</si>
  <si>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</si>
  <si>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</si>
  <si>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</si>
  <si>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</si>
  <si>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</si>
  <si>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</si>
  <si>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</si>
  <si>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</si>
  <si>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</si>
  <si>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</si>
  <si>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</si>
  <si>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</si>
  <si>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</si>
  <si>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</si>
  <si>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</si>
  <si>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</si>
  <si>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</si>
  <si>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</si>
  <si>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</si>
  <si>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</si>
  <si>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</si>
  <si>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</si>
  <si>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</si>
  <si>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</si>
  <si>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</si>
  <si>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</si>
  <si>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</si>
  <si>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</si>
  <si>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</si>
  <si>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</si>
  <si>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</si>
  <si>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</si>
  <si>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</si>
  <si>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</si>
  <si>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</si>
  <si>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</si>
  <si>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</si>
  <si>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</si>
  <si>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</si>
  <si>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</si>
  <si>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</si>
  <si>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</si>
  <si>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</si>
  <si>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</si>
  <si>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</si>
  <si>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</si>
  <si>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</si>
  <si>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</si>
  <si>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</si>
  <si>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</si>
  <si>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</si>
  <si>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</si>
  <si>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</si>
  <si>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</si>
  <si>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</si>
  <si>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</si>
  <si>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</si>
  <si>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</si>
  <si>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</si>
  <si>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</si>
  <si>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</si>
  <si>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</si>
  <si>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</si>
  <si>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</si>
  <si>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</si>
  <si>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</si>
  <si>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</si>
  <si>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</si>
  <si>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</si>
  <si>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</si>
  <si>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</si>
  <si>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</si>
  <si>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</si>
  <si>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</si>
  <si>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</si>
  <si>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</si>
  <si>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</si>
  <si>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</si>
  <si>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</si>
  <si>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</si>
  <si>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</si>
  <si>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</si>
  <si>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</si>
  <si>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</si>
  <si>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</si>
  <si>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</si>
  <si>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</si>
  <si>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</si>
  <si>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</si>
  <si>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</si>
  <si>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</si>
  <si>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</si>
  <si>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</si>
  <si>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</si>
  <si>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</si>
  <si>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</si>
  <si>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</si>
  <si>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</si>
  <si>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</si>
  <si>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</si>
  <si>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</si>
  <si>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</si>
  <si>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</si>
  <si>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</si>
  <si>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</si>
  <si>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</si>
  <si>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</si>
  <si>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</si>
  <si>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</si>
  <si>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</si>
  <si>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</si>
  <si>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</si>
  <si>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</si>
  <si>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</si>
  <si>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</si>
  <si>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</si>
  <si>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</si>
  <si>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</si>
  <si>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</si>
  <si>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</si>
  <si>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</si>
  <si>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</si>
  <si>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</si>
  <si>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</si>
  <si>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</si>
  <si>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</si>
  <si>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</si>
  <si>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</si>
  <si>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</si>
  <si>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</si>
  <si>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</si>
  <si>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</si>
  <si>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</si>
  <si>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</si>
  <si>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</si>
  <si>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</si>
  <si>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</si>
  <si>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</si>
  <si>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</si>
  <si>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</si>
  <si>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</si>
  <si>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</si>
  <si>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</si>
  <si>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</si>
  <si>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</si>
  <si>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</si>
  <si>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</si>
  <si>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</si>
  <si>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</si>
  <si>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</si>
  <si>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</si>
  <si>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</si>
  <si>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</si>
  <si>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</si>
  <si>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</si>
  <si>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</si>
  <si>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</si>
  <si>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</si>
  <si>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</si>
  <si>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</si>
  <si>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</si>
  <si>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</si>
  <si>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</si>
  <si>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</si>
  <si>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</si>
  <si>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</si>
  <si>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</si>
  <si>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</si>
  <si>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</si>
  <si>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</si>
  <si>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</si>
  <si>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</si>
  <si>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</si>
  <si>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</si>
  <si>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</si>
  <si>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</si>
  <si>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</si>
  <si>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</si>
  <si>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</si>
  <si>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</si>
  <si>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</si>
  <si>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</si>
  <si>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</si>
  <si>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</si>
  <si>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</si>
  <si>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</si>
  <si>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</si>
  <si>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</si>
  <si>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</si>
  <si>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</si>
  <si>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</si>
  <si>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</si>
  <si>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</si>
  <si>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</si>
  <si>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</si>
  <si>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</si>
  <si>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</si>
  <si>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</si>
  <si>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</si>
  <si>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</si>
  <si>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</si>
  <si>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</si>
  <si>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</si>
  <si>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</si>
  <si>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</si>
  <si>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</si>
  <si>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</si>
  <si>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</si>
  <si>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</si>
  <si>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</si>
  <si>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</si>
  <si>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</si>
  <si>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</si>
  <si>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</si>
  <si>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</si>
  <si>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</si>
  <si>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</si>
  <si>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</si>
  <si>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</si>
  <si>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</si>
  <si>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</si>
  <si>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</si>
  <si>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</si>
  <si>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</si>
  <si>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</si>
  <si>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</si>
  <si>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</si>
  <si>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</si>
  <si>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</si>
  <si>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</si>
  <si>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</si>
  <si>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</si>
  <si>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</si>
  <si>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</si>
  <si>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</si>
  <si>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</si>
  <si>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</si>
  <si>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</si>
  <si>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</si>
  <si>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</si>
  <si>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</si>
  <si>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</si>
  <si>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</si>
  <si>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</si>
  <si>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</si>
  <si>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</si>
  <si>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</si>
  <si>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</si>
  <si>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</si>
  <si>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</si>
  <si>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</si>
  <si>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</si>
  <si>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</si>
  <si>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</si>
  <si>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</si>
  <si>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</si>
  <si>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</si>
  <si>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</si>
  <si>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</si>
  <si>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</si>
  <si>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</si>
  <si>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</si>
  <si>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</si>
  <si>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</si>
  <si>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</si>
  <si>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</si>
  <si>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</si>
  <si>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</si>
  <si>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</si>
  <si>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</si>
  <si>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</si>
  <si>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</si>
  <si>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</si>
  <si>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</si>
  <si>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</si>
  <si>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</si>
  <si>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</si>
  <si>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</si>
  <si>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</si>
  <si>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</si>
  <si>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</si>
  <si>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</si>
  <si>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</si>
  <si>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</si>
  <si>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</si>
  <si>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</si>
  <si>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</si>
  <si>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</si>
  <si>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</si>
  <si>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</si>
  <si>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</si>
  <si>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</si>
  <si>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</si>
  <si>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</si>
  <si>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</si>
  <si>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</si>
  <si>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</si>
  <si>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</si>
  <si>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</si>
  <si>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</si>
  <si>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</si>
  <si>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</si>
  <si>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</si>
  <si>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</si>
  <si>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</si>
  <si>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</si>
  <si>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</si>
  <si>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</si>
  <si>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</si>
  <si>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</si>
  <si>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</si>
  <si>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</si>
  <si>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</si>
  <si>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</si>
  <si>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</si>
  <si>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</si>
  <si>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</si>
  <si>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</si>
  <si>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</si>
  <si>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</si>
  <si>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</si>
  <si>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</si>
  <si>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</si>
  <si>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</si>
  <si>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</si>
  <si>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</si>
  <si>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</si>
  <si>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</si>
  <si>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</si>
  <si>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</si>
  <si>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</si>
  <si>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</si>
  <si>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</si>
  <si>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</si>
  <si>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</si>
  <si>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</si>
  <si>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</si>
  <si>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</si>
  <si>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</si>
  <si>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</si>
  <si>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</si>
  <si>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</si>
  <si>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</si>
  <si>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</si>
  <si>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</si>
  <si>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</si>
  <si>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</si>
  <si>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</si>
  <si>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</si>
  <si>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</si>
  <si>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</si>
  <si>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</si>
  <si>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</si>
  <si>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</si>
  <si>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</si>
  <si>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</si>
  <si>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</si>
  <si>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</si>
  <si>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</si>
  <si>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</si>
  <si>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</si>
  <si>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</si>
  <si>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</si>
  <si>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</si>
  <si>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</si>
  <si>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</si>
  <si>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</si>
  <si>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</si>
  <si>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</si>
  <si>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</si>
  <si>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</si>
  <si>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</si>
  <si>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</si>
  <si>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</si>
  <si>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</si>
  <si>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</si>
  <si>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</si>
  <si>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</si>
  <si>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</si>
  <si>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</si>
  <si>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</si>
  <si>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</si>
  <si>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</si>
  <si>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</si>
  <si>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</si>
  <si>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</si>
  <si>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</si>
  <si>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</si>
  <si>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</si>
  <si>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</si>
  <si>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</si>
  <si>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</si>
  <si>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</si>
  <si>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</si>
  <si>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</si>
  <si>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</si>
  <si>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</si>
  <si>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</si>
  <si>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</si>
  <si>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</si>
  <si>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</si>
  <si>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</si>
  <si>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</si>
  <si>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</si>
  <si>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</si>
  <si>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</si>
  <si>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</si>
  <si>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</si>
  <si>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</si>
  <si>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</si>
  <si>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</si>
  <si>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</si>
  <si>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</si>
  <si>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</si>
  <si>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</si>
  <si>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</si>
  <si>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</si>
  <si>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</si>
  <si>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</si>
  <si>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</si>
  <si>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</si>
  <si>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</si>
  <si>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</si>
  <si>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</si>
  <si>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</si>
  <si>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</si>
  <si>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</si>
  <si>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</si>
  <si>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</si>
  <si>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</si>
  <si>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</si>
  <si>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</si>
  <si>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</si>
  <si>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</si>
  <si>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</si>
  <si>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</si>
  <si>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</si>
  <si>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</si>
  <si>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</si>
  <si>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</si>
  <si>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</si>
  <si>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</si>
  <si>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</si>
  <si>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</si>
  <si>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</si>
  <si>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</si>
  <si>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</si>
  <si>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</si>
  <si>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</si>
  <si>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</si>
  <si>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</si>
  <si>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</si>
  <si>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</si>
  <si>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</si>
  <si>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</si>
  <si>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</si>
  <si>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</si>
  <si>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</si>
  <si>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</si>
  <si>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</si>
  <si>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</si>
  <si>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</si>
  <si>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</si>
  <si>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</si>
  <si>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</si>
  <si>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</si>
  <si>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</si>
  <si>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</si>
  <si>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</si>
  <si>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</si>
  <si>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</si>
  <si>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</si>
  <si>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</si>
  <si>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</si>
  <si>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</si>
  <si>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</si>
  <si>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</si>
  <si>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</si>
  <si>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</si>
  <si>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</si>
  <si>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</si>
  <si>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</si>
  <si>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</si>
  <si>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</si>
  <si>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</si>
  <si>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</si>
  <si>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</si>
  <si>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</si>
  <si>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</si>
  <si>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</si>
  <si>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</si>
  <si>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</si>
  <si>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</si>
  <si>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</si>
  <si>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</si>
  <si>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</si>
  <si>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</si>
  <si>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</si>
  <si>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</si>
  <si>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</si>
  <si>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</si>
  <si>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</si>
  <si>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</si>
  <si>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</si>
  <si>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</si>
  <si>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</si>
  <si>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</si>
  <si>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</si>
  <si>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</si>
  <si>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</si>
  <si>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</si>
  <si>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</si>
  <si>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</si>
  <si>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</si>
  <si>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</si>
  <si>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</si>
  <si>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</si>
  <si>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</si>
  <si>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</si>
  <si>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</si>
  <si>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</si>
  <si>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</si>
  <si>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</si>
  <si>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</si>
  <si>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</si>
  <si>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</si>
  <si>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</si>
  <si>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</si>
  <si>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</si>
  <si>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</si>
  <si>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</si>
  <si>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</si>
  <si>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</si>
  <si>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</si>
  <si>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</si>
  <si>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</si>
  <si>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</si>
  <si>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</si>
  <si>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</si>
  <si>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</si>
  <si>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</si>
  <si>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</si>
  <si>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</si>
  <si>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</si>
  <si>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</si>
  <si>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</si>
  <si>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</si>
  <si>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</si>
  <si>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</si>
  <si>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</si>
  <si>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</si>
  <si>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</si>
  <si>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</si>
  <si>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</si>
  <si>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</si>
  <si>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</si>
  <si>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</si>
  <si>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</si>
  <si>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</si>
  <si>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</si>
  <si>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</si>
  <si>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</si>
  <si>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</si>
  <si>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</si>
  <si>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</si>
  <si>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</si>
  <si>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</si>
  <si>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</si>
  <si>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</si>
  <si>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</si>
  <si>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</si>
  <si>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</si>
  <si>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</si>
  <si>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</si>
  <si>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</si>
  <si>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</si>
  <si>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</si>
  <si>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</si>
  <si>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</si>
  <si>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</si>
  <si>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</si>
  <si>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</si>
  <si>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</si>
  <si>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</si>
  <si>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</si>
  <si>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</si>
  <si>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</si>
  <si>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</si>
  <si>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</si>
  <si>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</si>
  <si>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</si>
  <si>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</si>
  <si>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</si>
  <si>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</si>
  <si>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</si>
  <si>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</si>
  <si>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</si>
  <si>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</si>
  <si>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</si>
  <si>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</si>
  <si>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</si>
  <si>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</si>
  <si>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</si>
  <si>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</si>
  <si>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</si>
  <si>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</si>
  <si>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</si>
  <si>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</si>
  <si>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</si>
  <si>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</si>
  <si>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</si>
  <si>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</si>
  <si>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</si>
  <si>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</si>
  <si>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</si>
  <si>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</si>
  <si>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</si>
  <si>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</si>
  <si>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</si>
  <si>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</si>
  <si>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</si>
  <si>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</si>
  <si>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</si>
  <si>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</si>
  <si>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</si>
  <si>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</si>
  <si>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</si>
  <si>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</si>
  <si>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</si>
  <si>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</si>
  <si>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</si>
  <si>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</si>
  <si>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</si>
  <si>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</si>
  <si>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</si>
  <si>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</si>
  <si>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</si>
  <si>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</si>
  <si>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</si>
  <si>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</si>
  <si>
    <t>Target</t>
  </si>
  <si>
    <t>1 hal</t>
  </si>
  <si>
    <t>2 hal</t>
  </si>
  <si>
    <t>3 hal</t>
  </si>
  <si>
    <t>Bakalavr Average</t>
  </si>
  <si>
    <t>Doktorantura Average</t>
  </si>
  <si>
    <t>Magistratura Average</t>
  </si>
  <si>
    <t>Orta Average</t>
  </si>
  <si>
    <t>Orta ixtisas Average</t>
  </si>
  <si>
    <t>Grand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</si>
</sst>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5">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
      <b/>
      <sz val="13"/>
      <color theme="1"/>
      <name val="Palatino Linotype"/>
      <family val="2"/>
      <charset val="186"/>
    </font>
    <font>
      <sz val="8"/>
      <name val="Aptos Narrow"/>
      <family val="2"/>
      <scheme val="minor"/>
    </font>
  </fonts>
  <fills count="3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
      <patternFill patternType="solid">
        <fgColor theme="3" tint="0.79998168889431442"/>
        <bgColor indexed="64"/>
      </patternFill>
    </fill>
    <fill>
      <patternFill patternType="solid">
        <fgColor theme="0" tint="-4.9989318521683403E-2"/>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57">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xf numFmtId="0" fontId="25" fillId="3" borderId="0" xfId="6" applyFont="1" applyFill="1" applyAlignment="1">
      <alignment horizontal="center" vertical="center"/>
    </xf>
    <xf numFmtId="0" fontId="25" fillId="31" borderId="0" xfId="6" applyFont="1" applyFill="1" applyAlignment="1">
      <alignment horizontal="center" vertical="center"/>
    </xf>
    <xf numFmtId="0" fontId="38" fillId="32" borderId="0" xfId="6" applyFont="1" applyFill="1"/>
    <xf numFmtId="171" fontId="38" fillId="32" borderId="0" xfId="12" applyNumberFormat="1" applyFont="1" applyFill="1" applyBorder="1"/>
    <xf numFmtId="0" fontId="38" fillId="32" borderId="13" xfId="6" applyFont="1" applyFill="1" applyBorder="1"/>
    <xf numFmtId="9" fontId="38" fillId="32" borderId="13" xfId="9" applyFont="1" applyFill="1" applyBorder="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0" fontId="53" fillId="5" borderId="12" xfId="5" applyFont="1" applyFill="1" applyBorder="1"/>
    <xf numFmtId="0" fontId="1" fillId="0" borderId="0" xfId="5" applyBorder="1"/>
    <xf numFmtId="164" fontId="1" fillId="0" borderId="0" xfId="5" applyNumberFormat="1" applyBorder="1"/>
    <xf numFmtId="0" fontId="53" fillId="0" borderId="0" xfId="5" applyFont="1" applyBorder="1"/>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43" t="s">
        <v>0</v>
      </c>
      <c r="C1" s="143"/>
      <c r="D1" s="143"/>
      <c r="E1" s="143"/>
      <c r="F1" s="143"/>
      <c r="G1" s="143"/>
      <c r="H1" s="143"/>
      <c r="I1" s="143"/>
      <c r="J1" s="143"/>
      <c r="K1" s="143"/>
      <c r="L1" s="143"/>
      <c r="M1" s="143"/>
      <c r="N1" s="143"/>
      <c r="O1" s="143"/>
    </row>
    <row r="2" spans="1:19" ht="18.95" customHeight="1">
      <c r="B2" s="143"/>
      <c r="C2" s="143"/>
      <c r="D2" s="143"/>
      <c r="E2" s="143"/>
      <c r="F2" s="143"/>
      <c r="G2" s="143"/>
      <c r="H2" s="143"/>
      <c r="I2" s="143"/>
      <c r="J2" s="143"/>
      <c r="K2" s="143"/>
      <c r="L2" s="143"/>
      <c r="M2" s="143"/>
      <c r="N2" s="143"/>
      <c r="O2" s="143"/>
    </row>
    <row r="3" spans="1:19" ht="18.95" customHeight="1">
      <c r="B3" s="143"/>
      <c r="C3" s="143"/>
      <c r="D3" s="143"/>
      <c r="E3" s="143"/>
      <c r="F3" s="143"/>
      <c r="G3" s="143"/>
      <c r="H3" s="143"/>
      <c r="I3" s="143"/>
      <c r="J3" s="143"/>
      <c r="K3" s="143"/>
      <c r="L3" s="143"/>
      <c r="M3" s="143"/>
      <c r="N3" s="143"/>
      <c r="O3" s="143"/>
    </row>
    <row r="4" spans="1:19" ht="18.95" customHeight="1">
      <c r="B4" s="143"/>
      <c r="C4" s="143"/>
      <c r="D4" s="143"/>
      <c r="E4" s="143"/>
      <c r="F4" s="143"/>
      <c r="G4" s="143"/>
      <c r="H4" s="143"/>
      <c r="I4" s="143"/>
      <c r="J4" s="143"/>
      <c r="K4" s="143"/>
      <c r="L4" s="143"/>
      <c r="M4" s="143"/>
      <c r="N4" s="143"/>
      <c r="O4" s="143"/>
    </row>
    <row r="5" spans="1:19" ht="18.95" customHeight="1">
      <c r="B5" s="143"/>
      <c r="C5" s="143"/>
      <c r="D5" s="143"/>
      <c r="E5" s="143"/>
      <c r="F5" s="143"/>
      <c r="G5" s="143"/>
      <c r="H5" s="143"/>
      <c r="I5" s="143"/>
      <c r="J5" s="143"/>
      <c r="K5" s="143"/>
      <c r="L5" s="143"/>
      <c r="M5" s="143"/>
      <c r="N5" s="143"/>
      <c r="O5" s="143"/>
    </row>
    <row r="6" spans="1:19" ht="141.94999999999999" customHeight="1">
      <c r="A6" s="144" t="s">
        <v>1</v>
      </c>
      <c r="B6" s="144"/>
      <c r="C6" s="144"/>
      <c r="D6" s="144"/>
      <c r="E6" s="144"/>
      <c r="F6" s="144"/>
      <c r="G6" s="144"/>
      <c r="H6" s="144"/>
      <c r="I6" s="144"/>
      <c r="J6" s="144"/>
      <c r="K6" s="144"/>
      <c r="L6" s="144"/>
      <c r="M6" s="144"/>
      <c r="N6" s="144"/>
      <c r="O6" s="144"/>
      <c r="P6" s="144"/>
      <c r="Q6" s="144"/>
      <c r="R6" s="144"/>
      <c r="S6" s="144"/>
    </row>
    <row r="7" spans="1:19" ht="128.65" customHeight="1">
      <c r="A7" s="144" t="s">
        <v>2</v>
      </c>
      <c r="B7" s="144"/>
      <c r="C7" s="144"/>
      <c r="D7" s="144"/>
      <c r="E7" s="144"/>
      <c r="F7" s="144"/>
      <c r="G7" s="144"/>
      <c r="H7" s="144"/>
      <c r="I7" s="144"/>
      <c r="J7" s="144"/>
      <c r="K7" s="144"/>
      <c r="L7" s="144"/>
      <c r="M7" s="144"/>
      <c r="N7" s="144"/>
      <c r="O7" s="144"/>
      <c r="P7" s="144"/>
      <c r="Q7" s="144"/>
      <c r="R7" s="144"/>
      <c r="S7" s="144"/>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45" t="s">
        <v>5</v>
      </c>
      <c r="C18" s="145"/>
      <c r="D18" s="145" t="s">
        <v>6</v>
      </c>
      <c r="E18" s="145"/>
      <c r="F18" s="145" t="s">
        <v>7</v>
      </c>
      <c r="G18" s="145"/>
      <c r="H18" s="145" t="s">
        <v>8</v>
      </c>
      <c r="I18" s="145"/>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41" t="s">
        <v>9</v>
      </c>
      <c r="K23" s="142"/>
      <c r="L23" s="142"/>
      <c r="M23" s="142"/>
      <c r="N23" s="142"/>
      <c r="O23" s="142"/>
      <c r="P23" s="142"/>
      <c r="Q23" s="142"/>
      <c r="R23" s="142"/>
    </row>
    <row r="24" spans="2:18" ht="18.75" customHeight="1">
      <c r="J24" s="142"/>
      <c r="K24" s="142"/>
      <c r="L24" s="142"/>
      <c r="M24" s="142"/>
      <c r="N24" s="142"/>
      <c r="O24" s="142"/>
      <c r="P24" s="142"/>
      <c r="Q24" s="142"/>
      <c r="R24" s="142"/>
    </row>
    <row r="25" spans="2:18" ht="18.75" customHeight="1">
      <c r="J25" s="142"/>
      <c r="K25" s="142"/>
      <c r="L25" s="142"/>
      <c r="M25" s="142"/>
      <c r="N25" s="142"/>
      <c r="O25" s="142"/>
      <c r="P25" s="142"/>
      <c r="Q25" s="142"/>
      <c r="R25" s="142"/>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5">
        <f>Aprel!$B$3</f>
        <v>4163</v>
      </c>
      <c r="D2" s="105">
        <f>Aprel!$C$3</f>
        <v>4810</v>
      </c>
      <c r="E2" s="105">
        <f>Aprel!$D$3</f>
        <v>1270</v>
      </c>
      <c r="F2" s="105">
        <f>Aprel!$E$3</f>
        <v>1003</v>
      </c>
    </row>
    <row r="3" spans="1:6" hidden="1" outlineLevel="1" collapsed="1">
      <c r="B3" t="s">
        <v>861</v>
      </c>
      <c r="C3" s="105">
        <f>Fevral!$B$3</f>
        <v>3514</v>
      </c>
      <c r="D3" s="105">
        <f>Fevral!$C$3</f>
        <v>1427</v>
      </c>
      <c r="E3" s="105">
        <f>Fevral!$D$3</f>
        <v>2549</v>
      </c>
      <c r="F3" s="105">
        <f>Fevral!$E$3</f>
        <v>3655</v>
      </c>
    </row>
    <row r="4" spans="1:6" hidden="1" outlineLevel="1" collapsed="1">
      <c r="B4" t="s">
        <v>861</v>
      </c>
      <c r="C4" s="105">
        <f>Mart!$B$3</f>
        <v>1232</v>
      </c>
      <c r="D4" s="105">
        <f>Mart!$C$3</f>
        <v>2517</v>
      </c>
      <c r="E4" s="105">
        <f>Mart!$D$3</f>
        <v>4537</v>
      </c>
      <c r="F4" s="105">
        <f>Mart!$E$3</f>
        <v>2657</v>
      </c>
    </row>
    <row r="5" spans="1:6" hidden="1" outlineLevel="1" collapsed="1">
      <c r="B5" t="s">
        <v>861</v>
      </c>
      <c r="C5" s="105">
        <f>May!$B$3</f>
        <v>7000</v>
      </c>
      <c r="D5" s="105">
        <f>May!$C$3</f>
        <v>1753</v>
      </c>
      <c r="E5" s="105">
        <f>May!$D$3</f>
        <v>3335</v>
      </c>
      <c r="F5" s="105">
        <f>May!$E$3</f>
        <v>5000</v>
      </c>
    </row>
    <row r="6" spans="1:6" hidden="1" outlineLevel="1" collapsed="1">
      <c r="B6" t="s">
        <v>861</v>
      </c>
      <c r="C6" s="105">
        <f>Yanvar!$B$3</f>
        <v>4500</v>
      </c>
      <c r="D6" s="105">
        <f>Yanvar!$C$3</f>
        <v>4482</v>
      </c>
      <c r="E6" s="105">
        <f>Yanvar!$D$3</f>
        <v>3910</v>
      </c>
      <c r="F6" s="105">
        <f>Yanvar!$E$3</f>
        <v>3325</v>
      </c>
    </row>
    <row r="7" spans="1:6" collapsed="1">
      <c r="A7" t="s">
        <v>786</v>
      </c>
      <c r="C7" s="105">
        <f>SUM(C2:C6)</f>
        <v>20409</v>
      </c>
      <c r="D7" s="105">
        <f>SUM(D2:D6)</f>
        <v>14989</v>
      </c>
      <c r="E7" s="105">
        <f>SUM(E2:E6)</f>
        <v>15601</v>
      </c>
      <c r="F7" s="105">
        <f>SUM(F2:F6)</f>
        <v>15640</v>
      </c>
    </row>
    <row r="8" spans="1:6" hidden="1" outlineLevel="1">
      <c r="B8" t="s">
        <v>861</v>
      </c>
      <c r="C8" s="105">
        <f>Aprel!$B$4</f>
        <v>1960</v>
      </c>
      <c r="D8" s="105">
        <f>Aprel!$C$4</f>
        <v>4864</v>
      </c>
      <c r="E8" s="105">
        <f>Aprel!$D$4</f>
        <v>4355</v>
      </c>
      <c r="F8" s="105">
        <f>Aprel!$E$4</f>
        <v>3573</v>
      </c>
    </row>
    <row r="9" spans="1:6" hidden="1" outlineLevel="1" collapsed="1">
      <c r="B9" t="s">
        <v>861</v>
      </c>
      <c r="C9" s="105">
        <f>Fevral!$B$4</f>
        <v>1578</v>
      </c>
      <c r="D9" s="105">
        <f>Fevral!$C$4</f>
        <v>1676</v>
      </c>
      <c r="E9" s="105">
        <f>Fevral!$D$4</f>
        <v>1707</v>
      </c>
      <c r="F9" s="105">
        <f>Fevral!$E$4</f>
        <v>1992</v>
      </c>
    </row>
    <row r="10" spans="1:6" hidden="1" outlineLevel="1" collapsed="1">
      <c r="B10" t="s">
        <v>861</v>
      </c>
      <c r="C10" s="105">
        <f>Mart!$B$4</f>
        <v>2056</v>
      </c>
      <c r="D10" s="105">
        <f>Mart!$C$4</f>
        <v>3013</v>
      </c>
      <c r="E10" s="105">
        <f>Mart!$D$4</f>
        <v>2194</v>
      </c>
      <c r="F10" s="105">
        <f>Mart!$E$4</f>
        <v>1102</v>
      </c>
    </row>
    <row r="11" spans="1:6" hidden="1" outlineLevel="1" collapsed="1">
      <c r="B11" t="s">
        <v>861</v>
      </c>
      <c r="C11" s="105">
        <f>May!$B$4</f>
        <v>1842</v>
      </c>
      <c r="D11" s="105">
        <f>May!$C$4</f>
        <v>3481</v>
      </c>
      <c r="E11" s="105">
        <f>May!$D$4</f>
        <v>1176</v>
      </c>
      <c r="F11" s="105">
        <f>May!$E$4</f>
        <v>2196</v>
      </c>
    </row>
    <row r="12" spans="1:6" hidden="1" outlineLevel="1" collapsed="1">
      <c r="B12" t="s">
        <v>861</v>
      </c>
      <c r="C12" s="105">
        <f>Yanvar!$B$4</f>
        <v>3567</v>
      </c>
      <c r="D12" s="105">
        <f>Yanvar!$C$4</f>
        <v>1970</v>
      </c>
      <c r="E12" s="105">
        <f>Yanvar!$D$4</f>
        <v>4297</v>
      </c>
      <c r="F12" s="105">
        <f>Yanvar!$E$4</f>
        <v>4169</v>
      </c>
    </row>
    <row r="13" spans="1:6" collapsed="1">
      <c r="A13" t="s">
        <v>785</v>
      </c>
      <c r="C13" s="105">
        <f>SUM(C8:C12)</f>
        <v>11003</v>
      </c>
      <c r="D13" s="105">
        <f>SUM(D8:D12)</f>
        <v>15004</v>
      </c>
      <c r="E13" s="105">
        <f>SUM(E8:E12)</f>
        <v>13729</v>
      </c>
      <c r="F13" s="105">
        <f>SUM(F8:F12)</f>
        <v>13032</v>
      </c>
    </row>
    <row r="14" spans="1:6" hidden="1" outlineLevel="1">
      <c r="B14" t="s">
        <v>861</v>
      </c>
      <c r="C14" s="105">
        <f>Aprel!$B$5</f>
        <v>2633</v>
      </c>
      <c r="D14" s="105">
        <f>Aprel!$C$5</f>
        <v>3328</v>
      </c>
      <c r="E14" s="105">
        <f>Aprel!$D$5</f>
        <v>1836</v>
      </c>
      <c r="F14" s="105">
        <f>Aprel!$E$5</f>
        <v>2404</v>
      </c>
    </row>
    <row r="15" spans="1:6" hidden="1" outlineLevel="1" collapsed="1">
      <c r="B15" t="s">
        <v>861</v>
      </c>
      <c r="C15" s="105">
        <f>Fevral!$B$5</f>
        <v>1751</v>
      </c>
      <c r="D15" s="105">
        <f>Fevral!$C$5</f>
        <v>3359</v>
      </c>
      <c r="E15" s="105">
        <f>Fevral!$D$5</f>
        <v>3676</v>
      </c>
      <c r="F15" s="105">
        <f>Fevral!$E$5</f>
        <v>2080</v>
      </c>
    </row>
    <row r="16" spans="1:6" hidden="1" outlineLevel="1" collapsed="1">
      <c r="B16" t="s">
        <v>861</v>
      </c>
      <c r="C16" s="105">
        <f>Mart!$B$5</f>
        <v>3217</v>
      </c>
      <c r="D16" s="105">
        <f>Mart!$C$5</f>
        <v>1867</v>
      </c>
      <c r="E16" s="105">
        <f>Mart!$D$5</f>
        <v>1700</v>
      </c>
      <c r="F16" s="105">
        <f>Mart!$E$5</f>
        <v>4491</v>
      </c>
    </row>
    <row r="17" spans="1:8" hidden="1" outlineLevel="1" collapsed="1">
      <c r="B17" t="s">
        <v>861</v>
      </c>
      <c r="C17" s="105">
        <f>May!$B$5</f>
        <v>1321</v>
      </c>
      <c r="D17" s="105">
        <f>May!$C$5</f>
        <v>2656</v>
      </c>
      <c r="E17" s="105">
        <f>May!$D$5</f>
        <v>1246</v>
      </c>
      <c r="F17" s="105">
        <f>May!$E$5</f>
        <v>3015</v>
      </c>
    </row>
    <row r="18" spans="1:8" hidden="1" outlineLevel="1" collapsed="1">
      <c r="B18" t="s">
        <v>861</v>
      </c>
      <c r="C18" s="105">
        <f>Yanvar!$B$5</f>
        <v>4671</v>
      </c>
      <c r="D18" s="105">
        <f>Yanvar!$C$5</f>
        <v>2409</v>
      </c>
      <c r="E18" s="105">
        <f>Yanvar!$D$5</f>
        <v>4807</v>
      </c>
      <c r="F18" s="105">
        <f>Yanvar!$E$5</f>
        <v>1411</v>
      </c>
    </row>
    <row r="19" spans="1:8" collapsed="1">
      <c r="A19" t="s">
        <v>784</v>
      </c>
      <c r="C19" s="105">
        <f>SUM(C14:C18)</f>
        <v>13593</v>
      </c>
      <c r="D19" s="105">
        <f>SUM(D14:D18)</f>
        <v>13619</v>
      </c>
      <c r="E19" s="105">
        <f>SUM(E14:E18)</f>
        <v>13265</v>
      </c>
      <c r="F19" s="105">
        <f>SUM(F14:F18)</f>
        <v>13401</v>
      </c>
    </row>
    <row r="20" spans="1:8" hidden="1" outlineLevel="1">
      <c r="B20" t="s">
        <v>861</v>
      </c>
      <c r="C20" s="105">
        <f>Aprel!$B$6</f>
        <v>2246</v>
      </c>
      <c r="D20" s="105">
        <f>Aprel!$C$6</f>
        <v>1354</v>
      </c>
      <c r="E20" s="105">
        <f>Aprel!$D$6</f>
        <v>3926</v>
      </c>
      <c r="F20" s="105">
        <f>Aprel!$E$6</f>
        <v>4074</v>
      </c>
    </row>
    <row r="21" spans="1:8" hidden="1" outlineLevel="1" collapsed="1">
      <c r="B21" t="s">
        <v>861</v>
      </c>
      <c r="C21" s="105">
        <f>Fevral!$B$6</f>
        <v>2393</v>
      </c>
      <c r="D21" s="105">
        <f>Fevral!$C$6</f>
        <v>1043</v>
      </c>
      <c r="E21" s="105">
        <f>Fevral!$D$6</f>
        <v>1183</v>
      </c>
      <c r="F21" s="105">
        <f>Fevral!$E$6</f>
        <v>1423</v>
      </c>
    </row>
    <row r="22" spans="1:8" hidden="1" outlineLevel="1" collapsed="1">
      <c r="B22" t="s">
        <v>861</v>
      </c>
      <c r="C22" s="105">
        <f>Mart!$B$6</f>
        <v>2042</v>
      </c>
      <c r="D22" s="105">
        <f>Mart!$C$6</f>
        <v>3590</v>
      </c>
      <c r="E22" s="105">
        <f>Mart!$D$6</f>
        <v>4682</v>
      </c>
      <c r="F22" s="105">
        <f>Mart!$E$6</f>
        <v>4210</v>
      </c>
    </row>
    <row r="23" spans="1:8" hidden="1" outlineLevel="1" collapsed="1">
      <c r="B23" t="s">
        <v>861</v>
      </c>
      <c r="C23" s="105">
        <f>May!$B$6</f>
        <v>3748</v>
      </c>
      <c r="D23" s="105">
        <f>May!$C$6</f>
        <v>2842</v>
      </c>
      <c r="E23" s="105">
        <f>May!$D$6</f>
        <v>2302</v>
      </c>
      <c r="F23" s="105">
        <f>May!$E$6</f>
        <v>1567</v>
      </c>
    </row>
    <row r="24" spans="1:8" hidden="1" outlineLevel="1" collapsed="1">
      <c r="B24" t="s">
        <v>861</v>
      </c>
      <c r="C24" s="105">
        <f>Yanvar!$B$6</f>
        <v>3390</v>
      </c>
      <c r="D24" s="105">
        <f>Yanvar!$C$6</f>
        <v>1352</v>
      </c>
      <c r="E24" s="105">
        <f>Yanvar!$D$6</f>
        <v>2351</v>
      </c>
      <c r="F24" s="105">
        <f>Yanvar!$E$6</f>
        <v>2099</v>
      </c>
    </row>
    <row r="25" spans="1:8" collapsed="1">
      <c r="A25" t="s">
        <v>783</v>
      </c>
      <c r="C25" s="105">
        <f>SUM(C20:C24)</f>
        <v>13819</v>
      </c>
      <c r="D25" s="105">
        <f>SUM(D20:D24)</f>
        <v>10181</v>
      </c>
      <c r="E25" s="105">
        <f>SUM(E20:E24)</f>
        <v>14444</v>
      </c>
      <c r="F25" s="105">
        <f>SUM(F20:F24)</f>
        <v>13373</v>
      </c>
    </row>
    <row r="26" spans="1:8" hidden="1" outlineLevel="1">
      <c r="B26" t="s">
        <v>861</v>
      </c>
      <c r="C26" s="105">
        <f>Aprel!$B$7</f>
        <v>4511</v>
      </c>
      <c r="D26" s="105">
        <f>Aprel!$C$7</f>
        <v>2453</v>
      </c>
      <c r="E26" s="105">
        <f>Aprel!$D$7</f>
        <v>1409</v>
      </c>
      <c r="F26" s="105">
        <f>Aprel!$E$7</f>
        <v>3810</v>
      </c>
    </row>
    <row r="27" spans="1:8" hidden="1" outlineLevel="1" collapsed="1">
      <c r="B27" t="s">
        <v>861</v>
      </c>
      <c r="C27" s="105">
        <f>Fevral!$B$7</f>
        <v>3524</v>
      </c>
      <c r="D27" s="105">
        <f>Fevral!$C$7</f>
        <v>3293</v>
      </c>
      <c r="E27" s="105">
        <f>Fevral!$D$7</f>
        <v>4184</v>
      </c>
      <c r="F27" s="105">
        <f>Fevral!$E$7</f>
        <v>5000</v>
      </c>
    </row>
    <row r="28" spans="1:8" hidden="1" outlineLevel="1" collapsed="1">
      <c r="B28" t="s">
        <v>861</v>
      </c>
      <c r="C28" s="105">
        <f>Mart!$B$7</f>
        <v>4841</v>
      </c>
      <c r="D28" s="105">
        <f>Mart!$C$7</f>
        <v>3574</v>
      </c>
      <c r="E28" s="105">
        <f>Mart!$D$7</f>
        <v>2693</v>
      </c>
      <c r="F28" s="105">
        <f>Mart!$E$7</f>
        <v>4082</v>
      </c>
    </row>
    <row r="29" spans="1:8" hidden="1" outlineLevel="1" collapsed="1">
      <c r="B29" t="s">
        <v>861</v>
      </c>
      <c r="C29" s="105">
        <f>May!$B$7</f>
        <v>3506</v>
      </c>
      <c r="D29" s="105">
        <f>May!$C$7</f>
        <v>1350</v>
      </c>
      <c r="E29" s="105">
        <f>May!$D$7</f>
        <v>1407</v>
      </c>
      <c r="F29" s="105">
        <f>May!$E$7</f>
        <v>50000</v>
      </c>
    </row>
    <row r="30" spans="1:8" hidden="1" outlineLevel="1" collapsed="1">
      <c r="B30" t="s">
        <v>861</v>
      </c>
      <c r="C30" s="105">
        <f>Yanvar!$B$7</f>
        <v>4254</v>
      </c>
      <c r="D30" s="105">
        <f>Yanvar!$C$7</f>
        <v>1069</v>
      </c>
      <c r="E30" s="105">
        <f>Yanvar!$D$7</f>
        <v>3544</v>
      </c>
      <c r="F30" s="105">
        <f>Yanvar!$E$7</f>
        <v>1435</v>
      </c>
    </row>
    <row r="31" spans="1:8" collapsed="1">
      <c r="A31" t="s">
        <v>782</v>
      </c>
      <c r="C31" s="105">
        <f>SUM(C26:C30)</f>
        <v>20636</v>
      </c>
      <c r="D31" s="105">
        <f>SUM(D26:D30)</f>
        <v>11739</v>
      </c>
      <c r="E31" s="105">
        <f>SUM(E26:E30)</f>
        <v>13237</v>
      </c>
      <c r="F31" s="105">
        <f>SUM(F26:F30)</f>
        <v>64327</v>
      </c>
      <c r="H31" s="105">
        <v>17455</v>
      </c>
    </row>
    <row r="32" spans="1:8" hidden="1" outlineLevel="1">
      <c r="B32" t="s">
        <v>861</v>
      </c>
      <c r="C32" s="105">
        <f>Aprel!$B$8</f>
        <v>1330</v>
      </c>
      <c r="D32" s="105">
        <f>Aprel!$C$8</f>
        <v>4599</v>
      </c>
      <c r="E32" s="105">
        <f>Aprel!$D$8</f>
        <v>1161</v>
      </c>
      <c r="F32" s="105">
        <f>Aprel!$E$8</f>
        <v>2010</v>
      </c>
    </row>
    <row r="33" spans="1:6" hidden="1" outlineLevel="1" collapsed="1">
      <c r="B33" t="s">
        <v>861</v>
      </c>
      <c r="C33" s="105">
        <f>Fevral!$B$8</f>
        <v>2697</v>
      </c>
      <c r="D33" s="105">
        <f>Fevral!$C$8</f>
        <v>4378</v>
      </c>
      <c r="E33" s="105">
        <f>Fevral!$D$8</f>
        <v>3389</v>
      </c>
      <c r="F33" s="105">
        <f>Fevral!$E$8</f>
        <v>3288</v>
      </c>
    </row>
    <row r="34" spans="1:6" hidden="1" outlineLevel="1" collapsed="1">
      <c r="B34" t="s">
        <v>861</v>
      </c>
      <c r="C34" s="105">
        <f>Mart!$B$8</f>
        <v>3623</v>
      </c>
      <c r="D34" s="105">
        <f>Mart!$C$8</f>
        <v>3786</v>
      </c>
      <c r="E34" s="105">
        <f>Mart!$D$8</f>
        <v>4177</v>
      </c>
      <c r="F34" s="105">
        <f>Mart!$E$8</f>
        <v>4024</v>
      </c>
    </row>
    <row r="35" spans="1:6" hidden="1" outlineLevel="1" collapsed="1">
      <c r="B35" t="s">
        <v>861</v>
      </c>
      <c r="C35" s="105">
        <f>May!$B$8</f>
        <v>4717</v>
      </c>
      <c r="D35" s="105">
        <f>May!$C$8</f>
        <v>1134</v>
      </c>
      <c r="E35" s="105">
        <f>May!$D$8</f>
        <v>3042</v>
      </c>
      <c r="F35" s="105">
        <f>May!$E$8</f>
        <v>1373</v>
      </c>
    </row>
    <row r="36" spans="1:6" hidden="1" outlineLevel="1" collapsed="1">
      <c r="B36" t="s">
        <v>861</v>
      </c>
      <c r="C36" s="105">
        <f>Yanvar!$B$8</f>
        <v>4613</v>
      </c>
      <c r="D36" s="105">
        <f>Yanvar!$C$8</f>
        <v>4284</v>
      </c>
      <c r="E36" s="105">
        <f>Yanvar!$D$8</f>
        <v>2375</v>
      </c>
      <c r="F36" s="105">
        <f>Yanvar!$E$8</f>
        <v>3773</v>
      </c>
    </row>
    <row r="37" spans="1:6" collapsed="1">
      <c r="A37" t="s">
        <v>781</v>
      </c>
      <c r="C37" s="105">
        <f>SUM(C32:C36)</f>
        <v>16980</v>
      </c>
      <c r="D37" s="105">
        <f>SUM(D32:D36)</f>
        <v>18181</v>
      </c>
      <c r="E37" s="105">
        <f>SUM(E32:E36)</f>
        <v>14144</v>
      </c>
      <c r="F37" s="105">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0" t="s">
        <v>827</v>
      </c>
      <c r="C2" s="110"/>
      <c r="D2" s="115"/>
      <c r="E2" s="115"/>
      <c r="F2" s="115"/>
      <c r="G2" s="115"/>
    </row>
    <row r="3" spans="2:7" ht="15.75" collapsed="1">
      <c r="B3" s="109"/>
      <c r="C3" s="109"/>
      <c r="D3" s="116" t="s">
        <v>826</v>
      </c>
      <c r="E3" s="116" t="s">
        <v>864</v>
      </c>
      <c r="F3" s="116" t="s">
        <v>841</v>
      </c>
      <c r="G3" s="116" t="s">
        <v>866</v>
      </c>
    </row>
    <row r="4" spans="2:7" ht="33.75" hidden="1" outlineLevel="1">
      <c r="B4" s="112"/>
      <c r="C4" s="112"/>
      <c r="D4" s="106"/>
      <c r="E4" s="118" t="s">
        <v>865</v>
      </c>
      <c r="F4" s="118" t="s">
        <v>865</v>
      </c>
      <c r="G4" s="118" t="s">
        <v>865</v>
      </c>
    </row>
    <row r="5" spans="2:7" ht="15">
      <c r="B5" s="113" t="s">
        <v>819</v>
      </c>
      <c r="C5" s="113"/>
      <c r="D5" s="111"/>
      <c r="E5" s="111"/>
      <c r="F5" s="111"/>
      <c r="G5" s="111"/>
    </row>
    <row r="6" spans="2:7" ht="15" outlineLevel="1">
      <c r="B6" s="112"/>
      <c r="C6" s="112" t="s">
        <v>862</v>
      </c>
      <c r="D6" s="107">
        <v>0.7</v>
      </c>
      <c r="E6" s="117">
        <v>0.2</v>
      </c>
      <c r="F6" s="117">
        <v>0.4</v>
      </c>
      <c r="G6" s="117">
        <v>0.7</v>
      </c>
    </row>
    <row r="7" spans="2:7" ht="15">
      <c r="B7" s="113" t="s">
        <v>813</v>
      </c>
      <c r="C7" s="113"/>
      <c r="D7" s="111"/>
      <c r="E7" s="111"/>
      <c r="F7" s="111"/>
      <c r="G7" s="111"/>
    </row>
    <row r="8" spans="2:7" ht="15.75" outlineLevel="1" thickBot="1">
      <c r="B8" s="114"/>
      <c r="C8" s="114" t="s">
        <v>863</v>
      </c>
      <c r="D8" s="108">
        <v>11707.5</v>
      </c>
      <c r="E8" s="108">
        <v>7220</v>
      </c>
      <c r="F8" s="108">
        <v>9015</v>
      </c>
      <c r="G8" s="108">
        <v>11707.5</v>
      </c>
    </row>
    <row r="9" spans="2:7">
      <c r="B9" t="s">
        <v>801</v>
      </c>
    </row>
    <row r="10" spans="2:7">
      <c r="B10" t="s">
        <v>800</v>
      </c>
    </row>
    <row r="11" spans="2:7">
      <c r="B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46" t="s">
        <v>834</v>
      </c>
      <c r="C2" s="146"/>
      <c r="D2" s="146"/>
      <c r="E2" s="147" t="s">
        <v>833</v>
      </c>
      <c r="F2" s="147"/>
      <c r="G2" s="147"/>
      <c r="H2" s="147"/>
      <c r="I2" s="147"/>
      <c r="J2" s="147"/>
      <c r="K2" s="147"/>
      <c r="M2" s="76"/>
      <c r="N2" s="81"/>
      <c r="O2" s="76"/>
      <c r="P2" s="81"/>
    </row>
    <row r="3" spans="1:17" s="69" customFormat="1" ht="22.5" customHeight="1" thickBot="1">
      <c r="B3" s="75"/>
      <c r="C3" s="86"/>
      <c r="D3" s="75"/>
      <c r="E3" s="72"/>
      <c r="F3" s="72"/>
      <c r="G3" s="85"/>
      <c r="H3" s="85"/>
      <c r="I3" s="72"/>
      <c r="J3" s="72"/>
      <c r="K3" s="72"/>
      <c r="M3" s="119" t="s">
        <v>867</v>
      </c>
      <c r="N3" s="120" t="s">
        <v>868</v>
      </c>
      <c r="O3" s="119" t="s">
        <v>866</v>
      </c>
      <c r="P3" s="121"/>
    </row>
    <row r="4" spans="1:17" s="69" customFormat="1" ht="22.5" customHeight="1" thickBot="1">
      <c r="B4" s="75"/>
      <c r="C4" s="148">
        <f>SUM(H4:H8)</f>
        <v>8720</v>
      </c>
      <c r="D4" s="75"/>
      <c r="E4" s="72"/>
      <c r="F4" s="79" t="s">
        <v>832</v>
      </c>
      <c r="G4" s="84">
        <f>H4/$C$4</f>
        <v>0.1834862385321101</v>
      </c>
      <c r="H4" s="77">
        <v>1600</v>
      </c>
      <c r="I4" s="72"/>
      <c r="J4" s="72"/>
      <c r="K4" s="72"/>
      <c r="M4" s="119">
        <v>320</v>
      </c>
      <c r="N4" s="119">
        <v>1120</v>
      </c>
      <c r="O4" s="119">
        <v>1920</v>
      </c>
      <c r="P4" s="121"/>
      <c r="Q4" s="77">
        <v>1600</v>
      </c>
    </row>
    <row r="5" spans="1:17" s="69" customFormat="1" ht="22.5" customHeight="1" thickTop="1" thickBot="1">
      <c r="B5" s="75"/>
      <c r="C5" s="149"/>
      <c r="D5" s="75"/>
      <c r="E5" s="72"/>
      <c r="F5" s="79" t="s">
        <v>831</v>
      </c>
      <c r="G5" s="83">
        <f>H5/$C$4</f>
        <v>0.25229357798165136</v>
      </c>
      <c r="H5" s="77">
        <v>2200</v>
      </c>
      <c r="I5" s="150">
        <f>C4</f>
        <v>8720</v>
      </c>
      <c r="J5" s="150"/>
      <c r="K5" s="150"/>
      <c r="M5" s="119">
        <v>440</v>
      </c>
      <c r="N5" s="119">
        <v>1540</v>
      </c>
      <c r="O5" s="119">
        <v>2640</v>
      </c>
      <c r="P5" s="121"/>
      <c r="Q5" s="77">
        <v>2200</v>
      </c>
    </row>
    <row r="6" spans="1:17" s="69" customFormat="1" ht="22.5" customHeight="1" thickTop="1" thickBot="1">
      <c r="B6" s="75"/>
      <c r="C6" s="75"/>
      <c r="D6" s="75"/>
      <c r="E6" s="72"/>
      <c r="F6" s="79" t="s">
        <v>830</v>
      </c>
      <c r="G6" s="82">
        <f>H6/$C$4</f>
        <v>0.12844036697247707</v>
      </c>
      <c r="H6" s="77">
        <v>1120</v>
      </c>
      <c r="I6" s="150"/>
      <c r="J6" s="150"/>
      <c r="K6" s="150"/>
      <c r="M6" s="119">
        <v>224</v>
      </c>
      <c r="N6" s="119">
        <v>784</v>
      </c>
      <c r="O6" s="119">
        <v>1344</v>
      </c>
      <c r="P6" s="121"/>
      <c r="Q6" s="77">
        <v>1120</v>
      </c>
    </row>
    <row r="7" spans="1:17" s="69" customFormat="1" ht="22.5" customHeight="1" thickTop="1" thickBot="1">
      <c r="B7" s="75"/>
      <c r="C7" s="75"/>
      <c r="D7" s="75"/>
      <c r="E7" s="72"/>
      <c r="F7" s="79" t="s">
        <v>829</v>
      </c>
      <c r="G7" s="80">
        <f>H7/$C$4</f>
        <v>0.32110091743119268</v>
      </c>
      <c r="H7" s="77">
        <v>2800</v>
      </c>
      <c r="I7" s="72"/>
      <c r="J7" s="72"/>
      <c r="K7" s="72"/>
      <c r="M7" s="119">
        <v>560</v>
      </c>
      <c r="N7" s="119">
        <v>1959.9999999999998</v>
      </c>
      <c r="O7" s="119">
        <v>3360</v>
      </c>
      <c r="P7" s="122"/>
      <c r="Q7" s="77">
        <v>2800</v>
      </c>
    </row>
    <row r="8" spans="1:17" s="69" customFormat="1" ht="22.5" customHeight="1" thickTop="1" thickBot="1">
      <c r="B8" s="75"/>
      <c r="C8" s="75"/>
      <c r="D8" s="75"/>
      <c r="E8" s="72"/>
      <c r="F8" s="79" t="s">
        <v>828</v>
      </c>
      <c r="G8" s="78">
        <v>0.11</v>
      </c>
      <c r="H8" s="77">
        <v>1000</v>
      </c>
      <c r="I8" s="72"/>
      <c r="J8" s="72"/>
      <c r="K8" s="72"/>
      <c r="M8" s="119">
        <v>200</v>
      </c>
      <c r="N8" s="119">
        <v>700</v>
      </c>
      <c r="O8" s="119">
        <v>1200</v>
      </c>
      <c r="P8" s="122"/>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23" bestFit="1" customWidth="1" outlineLevel="1"/>
  </cols>
  <sheetData>
    <row r="1" spans="2:7" ht="15" thickBot="1"/>
    <row r="2" spans="2:7" ht="15.75">
      <c r="B2" s="128" t="s">
        <v>827</v>
      </c>
      <c r="C2" s="128"/>
      <c r="D2" s="115"/>
      <c r="E2" s="133"/>
      <c r="F2" s="133"/>
      <c r="G2" s="133"/>
    </row>
    <row r="3" spans="2:7" ht="15.75" collapsed="1">
      <c r="B3" s="127"/>
      <c r="C3" s="127"/>
      <c r="D3" s="116" t="s">
        <v>826</v>
      </c>
      <c r="E3" s="116" t="s">
        <v>864</v>
      </c>
      <c r="F3" s="116" t="s">
        <v>841</v>
      </c>
      <c r="G3" s="116" t="s">
        <v>866</v>
      </c>
    </row>
    <row r="4" spans="2:7" ht="33.75" hidden="1" outlineLevel="1">
      <c r="B4" s="130"/>
      <c r="C4" s="130"/>
      <c r="D4" s="106"/>
      <c r="E4" s="118" t="s">
        <v>869</v>
      </c>
      <c r="F4" s="118" t="s">
        <v>870</v>
      </c>
      <c r="G4" s="118" t="s">
        <v>871</v>
      </c>
    </row>
    <row r="5" spans="2:7" ht="15">
      <c r="B5" s="131" t="s">
        <v>819</v>
      </c>
      <c r="C5" s="131"/>
      <c r="D5" s="111"/>
      <c r="E5" s="129"/>
      <c r="F5" s="129"/>
      <c r="G5" s="129"/>
    </row>
    <row r="6" spans="2:7" ht="15" outlineLevel="1">
      <c r="B6" s="130"/>
      <c r="C6" s="130" t="s">
        <v>818</v>
      </c>
      <c r="D6" s="125">
        <v>1600</v>
      </c>
      <c r="E6" s="134">
        <v>320</v>
      </c>
      <c r="F6" s="134">
        <v>1120</v>
      </c>
      <c r="G6" s="134">
        <v>1920</v>
      </c>
    </row>
    <row r="7" spans="2:7" ht="15" outlineLevel="1">
      <c r="B7" s="130"/>
      <c r="C7" s="130" t="s">
        <v>817</v>
      </c>
      <c r="D7" s="125">
        <v>2200</v>
      </c>
      <c r="E7" s="134">
        <v>440</v>
      </c>
      <c r="F7" s="134">
        <v>1540</v>
      </c>
      <c r="G7" s="134">
        <v>2640</v>
      </c>
    </row>
    <row r="8" spans="2:7" ht="15" outlineLevel="1">
      <c r="B8" s="130"/>
      <c r="C8" s="130" t="s">
        <v>816</v>
      </c>
      <c r="D8" s="125">
        <v>1120</v>
      </c>
      <c r="E8" s="134">
        <v>224</v>
      </c>
      <c r="F8" s="134">
        <v>784</v>
      </c>
      <c r="G8" s="134">
        <v>1344</v>
      </c>
    </row>
    <row r="9" spans="2:7" ht="15" outlineLevel="1">
      <c r="B9" s="130"/>
      <c r="C9" s="130" t="s">
        <v>815</v>
      </c>
      <c r="D9" s="125">
        <v>2800</v>
      </c>
      <c r="E9" s="134">
        <v>560</v>
      </c>
      <c r="F9" s="134">
        <v>1960</v>
      </c>
      <c r="G9" s="134">
        <v>3360</v>
      </c>
    </row>
    <row r="10" spans="2:7" ht="15" outlineLevel="1">
      <c r="B10" s="130"/>
      <c r="C10" s="130" t="s">
        <v>814</v>
      </c>
      <c r="D10" s="125">
        <v>1000</v>
      </c>
      <c r="E10" s="134">
        <v>200</v>
      </c>
      <c r="F10" s="134">
        <v>700</v>
      </c>
      <c r="G10" s="134">
        <v>1200</v>
      </c>
    </row>
    <row r="11" spans="2:7" ht="15">
      <c r="B11" s="131" t="s">
        <v>813</v>
      </c>
      <c r="C11" s="131"/>
      <c r="D11" s="111"/>
      <c r="E11" s="129"/>
      <c r="F11" s="129"/>
      <c r="G11" s="129"/>
    </row>
    <row r="12" spans="2:7" ht="15" outlineLevel="1">
      <c r="B12" s="130"/>
      <c r="C12" s="130" t="s">
        <v>812</v>
      </c>
      <c r="D12" s="107">
        <v>0.18348623853210999</v>
      </c>
      <c r="E12" s="107">
        <v>0.18348623853210999</v>
      </c>
      <c r="F12" s="107">
        <v>0.18348623853210999</v>
      </c>
      <c r="G12" s="107">
        <v>0.18348623853210999</v>
      </c>
    </row>
    <row r="13" spans="2:7" ht="15" outlineLevel="1">
      <c r="B13" s="130"/>
      <c r="C13" s="130" t="s">
        <v>811</v>
      </c>
      <c r="D13" s="107">
        <v>0.25229357798165097</v>
      </c>
      <c r="E13" s="107">
        <v>0.25229357798165097</v>
      </c>
      <c r="F13" s="107">
        <v>0.25229357798165097</v>
      </c>
      <c r="G13" s="107">
        <v>0.25229357798165097</v>
      </c>
    </row>
    <row r="14" spans="2:7" ht="15" outlineLevel="1">
      <c r="B14" s="130"/>
      <c r="C14" s="130" t="s">
        <v>810</v>
      </c>
      <c r="D14" s="124">
        <v>8720</v>
      </c>
      <c r="E14" s="124">
        <v>1744</v>
      </c>
      <c r="F14" s="124">
        <v>6104</v>
      </c>
      <c r="G14" s="124">
        <v>10464</v>
      </c>
    </row>
    <row r="15" spans="2:7" ht="15" outlineLevel="1">
      <c r="B15" s="130"/>
      <c r="C15" s="130" t="s">
        <v>809</v>
      </c>
      <c r="D15" s="124"/>
      <c r="E15" s="124"/>
      <c r="F15" s="124"/>
      <c r="G15" s="124"/>
    </row>
    <row r="16" spans="2:7" ht="15" outlineLevel="1">
      <c r="B16" s="130"/>
      <c r="C16" s="130" t="s">
        <v>808</v>
      </c>
      <c r="D16" s="124"/>
      <c r="E16" s="124"/>
      <c r="F16" s="124"/>
      <c r="G16" s="124"/>
    </row>
    <row r="17" spans="2:7" ht="15" outlineLevel="1">
      <c r="B17" s="130"/>
      <c r="C17" s="130" t="s">
        <v>807</v>
      </c>
      <c r="D17" s="124"/>
      <c r="E17" s="124"/>
      <c r="F17" s="124"/>
      <c r="G17" s="124"/>
    </row>
    <row r="18" spans="2:7" ht="15" outlineLevel="1">
      <c r="B18" s="130"/>
      <c r="C18" s="130" t="s">
        <v>806</v>
      </c>
      <c r="D18" s="124"/>
      <c r="E18" s="124"/>
      <c r="F18" s="124"/>
      <c r="G18" s="124"/>
    </row>
    <row r="19" spans="2:7" ht="15" outlineLevel="1">
      <c r="B19" s="130"/>
      <c r="C19" s="130" t="s">
        <v>805</v>
      </c>
      <c r="D19" s="124"/>
      <c r="E19" s="124"/>
      <c r="F19" s="124"/>
      <c r="G19" s="124"/>
    </row>
    <row r="20" spans="2:7" ht="15" outlineLevel="1">
      <c r="B20" s="130"/>
      <c r="C20" s="130" t="s">
        <v>804</v>
      </c>
      <c r="D20" s="107">
        <v>0.12844036697247699</v>
      </c>
      <c r="E20" s="107">
        <v>0.12844036697247699</v>
      </c>
      <c r="F20" s="107">
        <v>0.12844036697247699</v>
      </c>
      <c r="G20" s="107">
        <v>0.12844036697247699</v>
      </c>
    </row>
    <row r="21" spans="2:7" ht="15" outlineLevel="1">
      <c r="B21" s="130"/>
      <c r="C21" s="130" t="s">
        <v>803</v>
      </c>
      <c r="D21" s="107">
        <v>0.32110091743119301</v>
      </c>
      <c r="E21" s="107">
        <v>0.32110091743119301</v>
      </c>
      <c r="F21" s="107">
        <v>0.32110091743119301</v>
      </c>
      <c r="G21" s="107">
        <v>0.32110091743119301</v>
      </c>
    </row>
    <row r="22" spans="2:7" ht="15.75" outlineLevel="1" thickBot="1">
      <c r="B22" s="132"/>
      <c r="C22" s="132" t="s">
        <v>802</v>
      </c>
      <c r="D22" s="126">
        <v>0.11</v>
      </c>
      <c r="E22" s="126">
        <v>0.11</v>
      </c>
      <c r="F22" s="126">
        <v>0.11</v>
      </c>
      <c r="G22" s="126">
        <v>0.11</v>
      </c>
    </row>
    <row r="23" spans="2:7">
      <c r="B23" t="s">
        <v>801</v>
      </c>
    </row>
    <row r="24" spans="2:7">
      <c r="B24" t="s">
        <v>800</v>
      </c>
    </row>
    <row r="25" spans="2:7">
      <c r="B25"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5BB4-3E34-4323-BBAA-DBD5BD747C0C}">
  <sheetPr>
    <tabColor rgb="FFCCCC00"/>
  </sheetPr>
  <dimension ref="A1:K16"/>
  <sheetViews>
    <sheetView showGridLines="0" zoomScaleNormal="100" workbookViewId="0">
      <selection activeCell="A19" sqref="A19"/>
    </sheetView>
  </sheetViews>
  <sheetFormatPr defaultColWidth="9" defaultRowHeight="18"/>
  <cols>
    <col min="1" max="1" width="25" style="41" customWidth="1"/>
    <col min="2" max="2" width="25.5" style="41" customWidth="1"/>
    <col min="3" max="3" width="14.25" style="41" customWidth="1"/>
    <col min="4" max="4" width="14" style="41" bestFit="1" customWidth="1"/>
    <col min="5" max="5" width="6.875" style="41" customWidth="1"/>
    <col min="6" max="9" width="14.5" style="41" customWidth="1"/>
    <col min="10" max="16384" width="9" style="41"/>
  </cols>
  <sheetData>
    <row r="1" spans="1:11">
      <c r="A1" s="48" t="s">
        <v>798</v>
      </c>
      <c r="B1" s="48" t="s">
        <v>797</v>
      </c>
      <c r="D1" s="136" t="s">
        <v>872</v>
      </c>
      <c r="F1" s="50" t="s">
        <v>875</v>
      </c>
      <c r="G1" s="49" t="s">
        <v>796</v>
      </c>
      <c r="H1" s="49" t="s">
        <v>795</v>
      </c>
      <c r="I1" s="49" t="s">
        <v>794</v>
      </c>
    </row>
    <row r="2" spans="1:11">
      <c r="A2" s="48">
        <v>120</v>
      </c>
      <c r="B2" s="51">
        <v>0.2</v>
      </c>
      <c r="D2" s="135">
        <v>6500</v>
      </c>
      <c r="F2" s="48" t="s">
        <v>793</v>
      </c>
      <c r="G2" s="47">
        <f>A2*B2</f>
        <v>24</v>
      </c>
      <c r="H2" s="46">
        <v>110.83333333333333</v>
      </c>
      <c r="I2" s="46">
        <f>G2*H2</f>
        <v>2660</v>
      </c>
    </row>
    <row r="3" spans="1:11">
      <c r="D3" s="135">
        <v>7000</v>
      </c>
      <c r="F3" s="48" t="s">
        <v>792</v>
      </c>
      <c r="G3" s="47">
        <f>A2-B7</f>
        <v>96</v>
      </c>
      <c r="H3" s="46">
        <v>45.208333333333336</v>
      </c>
      <c r="I3" s="46">
        <f>G3*H3</f>
        <v>4340</v>
      </c>
    </row>
    <row r="4" spans="1:11">
      <c r="D4" s="135">
        <v>10000</v>
      </c>
      <c r="H4" s="45" t="s">
        <v>791</v>
      </c>
      <c r="I4" s="44">
        <f>SUM(I2:I3)</f>
        <v>7000</v>
      </c>
      <c r="J4" s="135">
        <v>7000</v>
      </c>
      <c r="K4" s="136" t="s">
        <v>872</v>
      </c>
    </row>
    <row r="6" spans="1:11">
      <c r="A6" s="50" t="s">
        <v>873</v>
      </c>
      <c r="B6" s="49" t="s">
        <v>796</v>
      </c>
      <c r="C6" s="49" t="s">
        <v>795</v>
      </c>
      <c r="D6" s="49" t="s">
        <v>794</v>
      </c>
    </row>
    <row r="7" spans="1:11">
      <c r="A7" s="48" t="s">
        <v>793</v>
      </c>
      <c r="B7" s="47">
        <f>A2*B2</f>
        <v>24</v>
      </c>
      <c r="C7" s="46">
        <v>50</v>
      </c>
      <c r="D7" s="46">
        <f>B7*C7</f>
        <v>1200</v>
      </c>
      <c r="F7" s="50" t="s">
        <v>874</v>
      </c>
      <c r="G7" s="49" t="s">
        <v>796</v>
      </c>
      <c r="H7" s="49" t="s">
        <v>795</v>
      </c>
      <c r="I7" s="49" t="s">
        <v>794</v>
      </c>
    </row>
    <row r="8" spans="1:11">
      <c r="A8" s="48" t="s">
        <v>792</v>
      </c>
      <c r="B8" s="47">
        <f>A2-B7</f>
        <v>96</v>
      </c>
      <c r="C8" s="46">
        <v>40</v>
      </c>
      <c r="D8" s="46">
        <f>B8*C8</f>
        <v>3840</v>
      </c>
      <c r="F8" s="48" t="s">
        <v>793</v>
      </c>
      <c r="G8" s="47">
        <f>A2*B2</f>
        <v>24</v>
      </c>
      <c r="H8" s="46">
        <v>110.83333333333333</v>
      </c>
      <c r="I8" s="46">
        <f>G8*H8</f>
        <v>2660</v>
      </c>
    </row>
    <row r="9" spans="1:11">
      <c r="C9" s="45" t="s">
        <v>791</v>
      </c>
      <c r="D9" s="44">
        <f>SUM(D7:D8)</f>
        <v>5040</v>
      </c>
      <c r="F9" s="48" t="s">
        <v>792</v>
      </c>
      <c r="G9" s="47">
        <f>A2-B7</f>
        <v>96</v>
      </c>
      <c r="H9" s="46">
        <v>40</v>
      </c>
      <c r="I9" s="46">
        <f>G9*H9</f>
        <v>3840</v>
      </c>
    </row>
    <row r="10" spans="1:11">
      <c r="H10" s="45" t="s">
        <v>791</v>
      </c>
      <c r="I10" s="44">
        <f>SUM(I8:I9)</f>
        <v>6500</v>
      </c>
      <c r="J10" s="135">
        <v>6500</v>
      </c>
      <c r="K10" s="136" t="s">
        <v>872</v>
      </c>
    </row>
    <row r="12" spans="1:11">
      <c r="A12" s="43">
        <f>D9</f>
        <v>5040</v>
      </c>
      <c r="B12" s="41">
        <v>80</v>
      </c>
      <c r="C12" s="41">
        <v>90</v>
      </c>
      <c r="D12" s="41">
        <v>100</v>
      </c>
      <c r="E12" s="41">
        <v>110</v>
      </c>
      <c r="F12" s="41">
        <v>120</v>
      </c>
    </row>
    <row r="13" spans="1:11">
      <c r="A13" s="42">
        <v>0.1</v>
      </c>
      <c r="B13" s="41">
        <f t="dataTable" ref="B13:F16" dt2D="1" dtr="1" r1="C7" r2="B2"/>
        <v>5280</v>
      </c>
      <c r="C13" s="41">
        <v>5400</v>
      </c>
      <c r="D13" s="41">
        <v>5520</v>
      </c>
      <c r="E13" s="41">
        <v>5640</v>
      </c>
      <c r="F13" s="41">
        <v>5760</v>
      </c>
    </row>
    <row r="14" spans="1:11">
      <c r="A14" s="42">
        <v>0.2</v>
      </c>
      <c r="B14" s="41">
        <v>5760</v>
      </c>
      <c r="C14" s="41">
        <v>6000</v>
      </c>
      <c r="D14" s="41">
        <v>6240</v>
      </c>
      <c r="E14" s="41">
        <v>6480</v>
      </c>
      <c r="F14" s="41">
        <v>6720</v>
      </c>
    </row>
    <row r="15" spans="1:11">
      <c r="A15" s="42">
        <v>0.3</v>
      </c>
      <c r="B15" s="41">
        <v>6240</v>
      </c>
      <c r="C15" s="41">
        <v>6600</v>
      </c>
      <c r="D15" s="41">
        <v>6960</v>
      </c>
      <c r="E15" s="41">
        <v>7320</v>
      </c>
      <c r="F15" s="41">
        <v>7680</v>
      </c>
    </row>
    <row r="16" spans="1:11">
      <c r="A16" s="42">
        <v>0.4</v>
      </c>
      <c r="B16" s="41">
        <v>6720</v>
      </c>
      <c r="C16" s="41">
        <v>7200</v>
      </c>
      <c r="D16" s="41">
        <v>7680</v>
      </c>
      <c r="E16" s="41">
        <v>8160</v>
      </c>
      <c r="F16" s="41">
        <v>8640</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P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9" width="9" style="88"/>
    <col min="10" max="10" width="24.375" style="88" customWidth="1"/>
    <col min="11" max="11" width="9" style="88" customWidth="1"/>
    <col min="12" max="16384" width="9" style="88"/>
  </cols>
  <sheetData>
    <row r="1" spans="2:16" ht="8.25" customHeight="1">
      <c r="G1" s="151" t="s">
        <v>839</v>
      </c>
      <c r="H1" s="151"/>
      <c r="I1" s="151"/>
      <c r="J1" s="151"/>
      <c r="K1" s="151"/>
    </row>
    <row r="2" spans="2:16">
      <c r="B2" s="137" t="s">
        <v>794</v>
      </c>
      <c r="C2" s="138">
        <v>120000</v>
      </c>
      <c r="G2" s="151"/>
      <c r="H2" s="151"/>
      <c r="I2" s="151"/>
      <c r="J2" s="151"/>
      <c r="K2" s="151"/>
    </row>
    <row r="3" spans="2:16">
      <c r="B3" s="137" t="s">
        <v>838</v>
      </c>
      <c r="C3" s="137">
        <v>60</v>
      </c>
    </row>
    <row r="4" spans="2:16" ht="17.25" thickBot="1">
      <c r="B4" s="139" t="s">
        <v>837</v>
      </c>
      <c r="C4" s="140">
        <v>0.04</v>
      </c>
    </row>
    <row r="5" spans="2:16" ht="17.25" thickTop="1"/>
    <row r="6" spans="2:16">
      <c r="B6" s="91" t="s">
        <v>836</v>
      </c>
      <c r="C6" s="90">
        <f>PMT(C4/12,C3,-C2)</f>
        <v>2209.9826466319623</v>
      </c>
      <c r="D6" s="88">
        <v>60</v>
      </c>
      <c r="E6" s="88">
        <v>108</v>
      </c>
      <c r="F6" s="88">
        <v>156</v>
      </c>
      <c r="G6" s="88">
        <v>180</v>
      </c>
      <c r="H6" s="88">
        <v>240</v>
      </c>
      <c r="J6" s="91" t="s">
        <v>836</v>
      </c>
      <c r="K6" s="90">
        <f>PMT(C4/12,C3,-C2)</f>
        <v>2209.9826466319623</v>
      </c>
      <c r="L6" s="137">
        <v>60</v>
      </c>
      <c r="M6" s="137">
        <v>108</v>
      </c>
      <c r="N6" s="137">
        <v>156</v>
      </c>
      <c r="O6" s="137">
        <v>180</v>
      </c>
      <c r="P6" s="137">
        <v>240</v>
      </c>
    </row>
    <row r="7" spans="2:16">
      <c r="C7" s="88">
        <v>120000</v>
      </c>
      <c r="D7" s="89">
        <f t="dataTable" ref="D7:H12" dt2D="1" dtr="1" r1="C3" r2="C2"/>
        <v>2209.9826466319623</v>
      </c>
      <c r="E7" s="89">
        <v>1324.916268362447</v>
      </c>
      <c r="F7" s="89">
        <v>987.73938684729978</v>
      </c>
      <c r="G7" s="89">
        <v>887.62551073112411</v>
      </c>
      <c r="H7" s="89">
        <v>727.17639515930239</v>
      </c>
      <c r="K7" s="137">
        <v>120000</v>
      </c>
      <c r="L7" s="89">
        <f t="dataTable" ref="L7:P12" dt2D="1" dtr="1" r1="C3" r2="C2" ca="1"/>
        <v>2209.9826466319623</v>
      </c>
      <c r="M7" s="89">
        <v>1324.916268362447</v>
      </c>
      <c r="N7" s="89">
        <v>987.73938684729978</v>
      </c>
      <c r="O7" s="89">
        <v>887.62551073112411</v>
      </c>
      <c r="P7" s="89">
        <v>727.17639515930239</v>
      </c>
    </row>
    <row r="8" spans="2:16">
      <c r="C8" s="88">
        <v>130000</v>
      </c>
      <c r="D8" s="89">
        <v>2394.1478671846257</v>
      </c>
      <c r="E8" s="89">
        <v>1435.3259573926507</v>
      </c>
      <c r="F8" s="89">
        <v>1070.0510024179082</v>
      </c>
      <c r="G8" s="89">
        <v>961.59430329205122</v>
      </c>
      <c r="H8" s="89">
        <v>787.77442808924422</v>
      </c>
      <c r="K8" s="137">
        <v>130000</v>
      </c>
      <c r="L8" s="89">
        <v>2394.1478671846257</v>
      </c>
      <c r="M8" s="89">
        <v>1435.3259573926507</v>
      </c>
      <c r="N8" s="89">
        <v>1070.0510024179082</v>
      </c>
      <c r="O8" s="89">
        <v>961.59430329205122</v>
      </c>
      <c r="P8" s="89">
        <v>787.77442808924422</v>
      </c>
    </row>
    <row r="9" spans="2:16">
      <c r="C9" s="88">
        <v>140000</v>
      </c>
      <c r="D9" s="89">
        <v>2578.3130877372892</v>
      </c>
      <c r="E9" s="89">
        <v>1545.7356464228546</v>
      </c>
      <c r="F9" s="89">
        <v>1152.3626179885164</v>
      </c>
      <c r="G9" s="89">
        <v>1035.5630958529782</v>
      </c>
      <c r="H9" s="89">
        <v>848.37246101918618</v>
      </c>
      <c r="K9" s="137">
        <v>140000</v>
      </c>
      <c r="L9" s="89">
        <v>2578.3130877372892</v>
      </c>
      <c r="M9" s="89">
        <v>1545.7356464228546</v>
      </c>
      <c r="N9" s="89">
        <v>1152.3626179885164</v>
      </c>
      <c r="O9" s="89">
        <v>1035.5630958529782</v>
      </c>
      <c r="P9" s="89">
        <v>848.37246101918618</v>
      </c>
    </row>
    <row r="10" spans="2:16">
      <c r="C10" s="88">
        <v>150000</v>
      </c>
      <c r="D10" s="89">
        <v>2762.4783082899526</v>
      </c>
      <c r="E10" s="89">
        <v>1656.1453354530586</v>
      </c>
      <c r="F10" s="89">
        <v>1234.6742335591248</v>
      </c>
      <c r="G10" s="89">
        <v>1109.5318884139053</v>
      </c>
      <c r="H10" s="89">
        <v>908.97049394912813</v>
      </c>
      <c r="K10" s="137">
        <v>150000</v>
      </c>
      <c r="L10" s="89">
        <v>2762.4783082899526</v>
      </c>
      <c r="M10" s="89">
        <v>1656.1453354530586</v>
      </c>
      <c r="N10" s="89">
        <v>1234.6742335591248</v>
      </c>
      <c r="O10" s="89">
        <v>1109.5318884139053</v>
      </c>
      <c r="P10" s="89">
        <v>908.97049394912813</v>
      </c>
    </row>
    <row r="11" spans="2:16">
      <c r="C11" s="88">
        <v>160000</v>
      </c>
      <c r="D11" s="89">
        <v>2946.643528842616</v>
      </c>
      <c r="E11" s="89">
        <v>1766.5550244832625</v>
      </c>
      <c r="F11" s="89">
        <v>1316.9858491297332</v>
      </c>
      <c r="G11" s="89">
        <v>1183.5006809748322</v>
      </c>
      <c r="H11" s="89">
        <v>969.56852687906985</v>
      </c>
      <c r="K11" s="137">
        <v>160000</v>
      </c>
      <c r="L11" s="89">
        <v>2946.643528842616</v>
      </c>
      <c r="M11" s="89">
        <v>1766.5550244832625</v>
      </c>
      <c r="N11" s="89">
        <v>1316.9858491297332</v>
      </c>
      <c r="O11" s="89">
        <v>1183.5006809748322</v>
      </c>
      <c r="P11" s="89">
        <v>969.56852687906985</v>
      </c>
    </row>
    <row r="12" spans="2:16">
      <c r="C12" s="88">
        <v>170000</v>
      </c>
      <c r="D12" s="89">
        <v>3130.8087493952798</v>
      </c>
      <c r="E12" s="89">
        <v>1876.9647135134664</v>
      </c>
      <c r="F12" s="89">
        <v>1399.2974647003416</v>
      </c>
      <c r="G12" s="89">
        <v>1257.4694735357593</v>
      </c>
      <c r="H12" s="89">
        <v>1030.1665598090117</v>
      </c>
      <c r="K12" s="137">
        <v>170000</v>
      </c>
      <c r="L12" s="89">
        <v>3130.8087493952798</v>
      </c>
      <c r="M12" s="89">
        <v>1876.9647135134664</v>
      </c>
      <c r="N12" s="89">
        <v>1399.2974647003416</v>
      </c>
      <c r="O12" s="89">
        <v>1257.4694735357593</v>
      </c>
      <c r="P12" s="89">
        <v>1030.1665598090117</v>
      </c>
    </row>
  </sheetData>
  <mergeCells count="1">
    <mergeCell ref="G1:K2"/>
  </mergeCells>
  <conditionalFormatting sqref="D7:H12">
    <cfRule type="colorScale" priority="3">
      <colorScale>
        <cfvo type="min"/>
        <cfvo type="percentile" val="50"/>
        <cfvo type="max"/>
        <color rgb="FF63BE7B"/>
        <color rgb="FFFFEB84"/>
        <color rgb="FFF8696B"/>
      </colorScale>
    </cfRule>
  </conditionalFormatting>
  <conditionalFormatting sqref="L7:P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sheetPr>
  <dimension ref="A1:F46"/>
  <sheetViews>
    <sheetView tabSelected="1" zoomScale="70" zoomScaleNormal="70" workbookViewId="0">
      <selection activeCell="C5" sqref="C5"/>
    </sheetView>
  </sheetViews>
  <sheetFormatPr defaultColWidth="9" defaultRowHeight="18.75" outlineLevelRow="2"/>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outlineLevel="2">
      <c r="A2" s="24" t="s">
        <v>750</v>
      </c>
      <c r="B2" s="24" t="s">
        <v>52</v>
      </c>
      <c r="C2" s="24" t="s">
        <v>844</v>
      </c>
      <c r="D2" s="24" t="s">
        <v>62</v>
      </c>
      <c r="E2" s="25">
        <v>517</v>
      </c>
    </row>
    <row r="3" spans="1:6" outlineLevel="2">
      <c r="A3" s="26" t="s">
        <v>755</v>
      </c>
      <c r="B3" s="26" t="s">
        <v>94</v>
      </c>
      <c r="C3" s="26" t="s">
        <v>844</v>
      </c>
      <c r="D3" s="26" t="s">
        <v>105</v>
      </c>
      <c r="E3" s="27">
        <v>2898</v>
      </c>
    </row>
    <row r="4" spans="1:6" outlineLevel="2">
      <c r="A4" s="24" t="s">
        <v>735</v>
      </c>
      <c r="B4" s="24" t="s">
        <v>130</v>
      </c>
      <c r="C4" s="24" t="s">
        <v>844</v>
      </c>
      <c r="D4" s="24" t="s">
        <v>113</v>
      </c>
      <c r="E4" s="25">
        <v>2780</v>
      </c>
    </row>
    <row r="5" spans="1:6" outlineLevel="2">
      <c r="A5" s="26" t="s">
        <v>765</v>
      </c>
      <c r="B5" s="26" t="s">
        <v>77</v>
      </c>
      <c r="C5" s="26" t="s">
        <v>844</v>
      </c>
      <c r="D5" s="26" t="s">
        <v>51</v>
      </c>
      <c r="E5" s="27">
        <v>2633</v>
      </c>
    </row>
    <row r="6" spans="1:6" outlineLevel="2">
      <c r="A6" s="24" t="s">
        <v>745</v>
      </c>
      <c r="B6" s="24" t="s">
        <v>80</v>
      </c>
      <c r="C6" s="24" t="s">
        <v>844</v>
      </c>
      <c r="D6" s="24" t="s">
        <v>107</v>
      </c>
      <c r="E6" s="25">
        <v>1916</v>
      </c>
    </row>
    <row r="7" spans="1:6" outlineLevel="2">
      <c r="A7" s="26" t="s">
        <v>740</v>
      </c>
      <c r="B7" s="26" t="s">
        <v>94</v>
      </c>
      <c r="C7" s="26" t="s">
        <v>844</v>
      </c>
      <c r="D7" s="26" t="s">
        <v>93</v>
      </c>
      <c r="E7" s="27">
        <v>2920</v>
      </c>
    </row>
    <row r="8" spans="1:6" outlineLevel="2">
      <c r="A8" s="24" t="s">
        <v>773</v>
      </c>
      <c r="B8" s="24" t="s">
        <v>52</v>
      </c>
      <c r="C8" s="24" t="s">
        <v>844</v>
      </c>
      <c r="D8" s="24" t="s">
        <v>102</v>
      </c>
      <c r="E8" s="25">
        <v>1578</v>
      </c>
    </row>
    <row r="9" spans="1:6" outlineLevel="2">
      <c r="A9" s="26" t="s">
        <v>760</v>
      </c>
      <c r="B9" s="26" t="s">
        <v>94</v>
      </c>
      <c r="C9" s="26" t="s">
        <v>844</v>
      </c>
      <c r="D9" s="26" t="s">
        <v>97</v>
      </c>
      <c r="E9" s="27">
        <v>2160</v>
      </c>
    </row>
    <row r="10" spans="1:6" outlineLevel="2">
      <c r="A10" s="26" t="s">
        <v>751</v>
      </c>
      <c r="B10" s="26" t="s">
        <v>46</v>
      </c>
      <c r="C10" s="26" t="s">
        <v>844</v>
      </c>
      <c r="D10" s="26" t="s">
        <v>132</v>
      </c>
      <c r="E10" s="27">
        <v>2370</v>
      </c>
    </row>
    <row r="11" spans="1:6" outlineLevel="1">
      <c r="A11" s="26"/>
      <c r="B11" s="26"/>
      <c r="C11" s="153" t="s">
        <v>876</v>
      </c>
      <c r="D11" s="26"/>
      <c r="E11" s="27">
        <f>SUBTOTAL(1,E2:E10)</f>
        <v>2196.8888888888887</v>
      </c>
    </row>
    <row r="12" spans="1:6" outlineLevel="2">
      <c r="A12" s="24" t="s">
        <v>736</v>
      </c>
      <c r="B12" s="24" t="s">
        <v>49</v>
      </c>
      <c r="C12" s="24" t="s">
        <v>843</v>
      </c>
      <c r="D12" s="24" t="s">
        <v>40</v>
      </c>
      <c r="E12" s="25">
        <v>1900</v>
      </c>
    </row>
    <row r="13" spans="1:6" outlineLevel="2">
      <c r="A13" s="26" t="s">
        <v>774</v>
      </c>
      <c r="B13" s="26" t="s">
        <v>49</v>
      </c>
      <c r="C13" s="26" t="s">
        <v>843</v>
      </c>
      <c r="D13" s="26" t="s">
        <v>40</v>
      </c>
      <c r="E13" s="27">
        <v>939</v>
      </c>
    </row>
    <row r="14" spans="1:6" outlineLevel="2">
      <c r="A14" s="24" t="s">
        <v>756</v>
      </c>
      <c r="B14" s="24" t="s">
        <v>41</v>
      </c>
      <c r="C14" s="24" t="s">
        <v>843</v>
      </c>
      <c r="D14" s="24" t="s">
        <v>43</v>
      </c>
      <c r="E14" s="25">
        <v>612</v>
      </c>
    </row>
    <row r="15" spans="1:6" outlineLevel="2">
      <c r="A15" s="26" t="s">
        <v>761</v>
      </c>
      <c r="B15" s="26" t="s">
        <v>52</v>
      </c>
      <c r="C15" s="26" t="s">
        <v>843</v>
      </c>
      <c r="D15" s="26" t="s">
        <v>51</v>
      </c>
      <c r="E15" s="27">
        <v>2131</v>
      </c>
    </row>
    <row r="16" spans="1:6" outlineLevel="2">
      <c r="A16" s="24" t="s">
        <v>766</v>
      </c>
      <c r="B16" s="24" t="s">
        <v>52</v>
      </c>
      <c r="C16" s="24" t="s">
        <v>843</v>
      </c>
      <c r="D16" s="24" t="s">
        <v>102</v>
      </c>
      <c r="E16" s="25">
        <v>1284</v>
      </c>
    </row>
    <row r="17" spans="1:5" outlineLevel="2">
      <c r="A17" s="26" t="s">
        <v>746</v>
      </c>
      <c r="B17" s="26" t="s">
        <v>41</v>
      </c>
      <c r="C17" s="26" t="s">
        <v>843</v>
      </c>
      <c r="D17" s="26" t="s">
        <v>48</v>
      </c>
      <c r="E17" s="27">
        <v>532</v>
      </c>
    </row>
    <row r="18" spans="1:5" outlineLevel="2">
      <c r="A18" s="24" t="s">
        <v>741</v>
      </c>
      <c r="B18" s="24" t="s">
        <v>80</v>
      </c>
      <c r="C18" s="26" t="s">
        <v>843</v>
      </c>
      <c r="D18" s="24" t="s">
        <v>79</v>
      </c>
      <c r="E18" s="25">
        <v>953</v>
      </c>
    </row>
    <row r="19" spans="1:5" outlineLevel="1">
      <c r="A19" s="24"/>
      <c r="B19" s="24"/>
      <c r="C19" s="153" t="s">
        <v>877</v>
      </c>
      <c r="D19" s="24"/>
      <c r="E19" s="25">
        <f>SUBTOTAL(1,E12:E18)</f>
        <v>1193</v>
      </c>
    </row>
    <row r="20" spans="1:5" outlineLevel="2">
      <c r="A20" s="24" t="s">
        <v>747</v>
      </c>
      <c r="B20" s="24" t="s">
        <v>65</v>
      </c>
      <c r="C20" s="24" t="s">
        <v>842</v>
      </c>
      <c r="D20" s="24" t="s">
        <v>64</v>
      </c>
      <c r="E20" s="25">
        <v>1434</v>
      </c>
    </row>
    <row r="21" spans="1:5" outlineLevel="2">
      <c r="A21" s="26" t="s">
        <v>737</v>
      </c>
      <c r="B21" s="26" t="s">
        <v>71</v>
      </c>
      <c r="C21" s="26" t="s">
        <v>842</v>
      </c>
      <c r="D21" s="26" t="s">
        <v>40</v>
      </c>
      <c r="E21" s="27">
        <v>1500</v>
      </c>
    </row>
    <row r="22" spans="1:5" outlineLevel="2">
      <c r="A22" s="24" t="s">
        <v>757</v>
      </c>
      <c r="B22" s="24" t="s">
        <v>49</v>
      </c>
      <c r="C22" s="24" t="s">
        <v>842</v>
      </c>
      <c r="D22" s="24" t="s">
        <v>48</v>
      </c>
      <c r="E22" s="25">
        <v>1700</v>
      </c>
    </row>
    <row r="23" spans="1:5" outlineLevel="2">
      <c r="A23" s="26" t="s">
        <v>762</v>
      </c>
      <c r="B23" s="26" t="s">
        <v>46</v>
      </c>
      <c r="C23" s="26" t="s">
        <v>842</v>
      </c>
      <c r="D23" s="26" t="s">
        <v>132</v>
      </c>
      <c r="E23" s="27">
        <v>2700</v>
      </c>
    </row>
    <row r="24" spans="1:5" outlineLevel="2">
      <c r="A24" s="24" t="s">
        <v>775</v>
      </c>
      <c r="B24" s="24" t="s">
        <v>52</v>
      </c>
      <c r="C24" s="24" t="s">
        <v>842</v>
      </c>
      <c r="D24" s="24" t="s">
        <v>51</v>
      </c>
      <c r="E24" s="25">
        <v>1544</v>
      </c>
    </row>
    <row r="25" spans="1:5" outlineLevel="2">
      <c r="A25" s="26" t="s">
        <v>752</v>
      </c>
      <c r="B25" s="26" t="s">
        <v>46</v>
      </c>
      <c r="C25" s="26" t="s">
        <v>842</v>
      </c>
      <c r="D25" s="26" t="s">
        <v>132</v>
      </c>
      <c r="E25" s="27">
        <v>642</v>
      </c>
    </row>
    <row r="26" spans="1:5" outlineLevel="2">
      <c r="A26" s="24" t="s">
        <v>767</v>
      </c>
      <c r="B26" s="24" t="s">
        <v>71</v>
      </c>
      <c r="C26" s="24" t="s">
        <v>842</v>
      </c>
      <c r="D26" s="24" t="s">
        <v>40</v>
      </c>
      <c r="E26" s="25">
        <v>1633</v>
      </c>
    </row>
    <row r="27" spans="1:5" outlineLevel="2">
      <c r="A27" s="26" t="s">
        <v>742</v>
      </c>
      <c r="B27" s="26" t="s">
        <v>52</v>
      </c>
      <c r="C27" s="26" t="s">
        <v>842</v>
      </c>
      <c r="D27" s="26" t="s">
        <v>76</v>
      </c>
      <c r="E27" s="27">
        <v>914</v>
      </c>
    </row>
    <row r="28" spans="1:5" outlineLevel="1">
      <c r="A28" s="26"/>
      <c r="B28" s="26"/>
      <c r="C28" s="153" t="s">
        <v>878</v>
      </c>
      <c r="D28" s="26"/>
      <c r="E28" s="27">
        <f>SUBTOTAL(1,E20:E27)</f>
        <v>1508.375</v>
      </c>
    </row>
    <row r="29" spans="1:5" outlineLevel="2">
      <c r="A29" s="24" t="s">
        <v>744</v>
      </c>
      <c r="B29" s="24" t="s">
        <v>46</v>
      </c>
      <c r="C29" s="24" t="s">
        <v>841</v>
      </c>
      <c r="D29" s="24" t="s">
        <v>74</v>
      </c>
      <c r="E29" s="25">
        <v>1851</v>
      </c>
    </row>
    <row r="30" spans="1:5" outlineLevel="2">
      <c r="A30" s="26" t="s">
        <v>754</v>
      </c>
      <c r="B30" s="26" t="s">
        <v>130</v>
      </c>
      <c r="C30" s="26" t="s">
        <v>841</v>
      </c>
      <c r="D30" s="26" t="s">
        <v>129</v>
      </c>
      <c r="E30" s="27">
        <v>957</v>
      </c>
    </row>
    <row r="31" spans="1:5" outlineLevel="2">
      <c r="A31" s="24" t="s">
        <v>770</v>
      </c>
      <c r="B31" s="24" t="s">
        <v>94</v>
      </c>
      <c r="C31" s="24" t="s">
        <v>841</v>
      </c>
      <c r="D31" s="24" t="s">
        <v>125</v>
      </c>
      <c r="E31" s="25">
        <v>2928</v>
      </c>
    </row>
    <row r="32" spans="1:5" outlineLevel="2">
      <c r="A32" s="26" t="s">
        <v>749</v>
      </c>
      <c r="B32" s="26" t="s">
        <v>71</v>
      </c>
      <c r="C32" s="26" t="s">
        <v>841</v>
      </c>
      <c r="D32" s="26" t="s">
        <v>40</v>
      </c>
      <c r="E32" s="27">
        <v>982</v>
      </c>
    </row>
    <row r="33" spans="1:5" outlineLevel="2">
      <c r="A33" s="24" t="s">
        <v>759</v>
      </c>
      <c r="B33" s="24" t="s">
        <v>52</v>
      </c>
      <c r="C33" s="24" t="s">
        <v>841</v>
      </c>
      <c r="D33" s="24" t="s">
        <v>51</v>
      </c>
      <c r="E33" s="25">
        <v>1271</v>
      </c>
    </row>
    <row r="34" spans="1:5" outlineLevel="2">
      <c r="A34" s="26" t="s">
        <v>739</v>
      </c>
      <c r="B34" s="26" t="s">
        <v>52</v>
      </c>
      <c r="C34" s="26" t="s">
        <v>841</v>
      </c>
      <c r="D34" s="26" t="s">
        <v>51</v>
      </c>
      <c r="E34" s="27">
        <v>1427</v>
      </c>
    </row>
    <row r="35" spans="1:5" outlineLevel="2">
      <c r="A35" s="24" t="s">
        <v>764</v>
      </c>
      <c r="B35" s="24" t="s">
        <v>46</v>
      </c>
      <c r="C35" s="24" t="s">
        <v>841</v>
      </c>
      <c r="D35" s="24" t="s">
        <v>59</v>
      </c>
      <c r="E35" s="25">
        <v>1989</v>
      </c>
    </row>
    <row r="36" spans="1:5" outlineLevel="2">
      <c r="A36" s="26" t="s">
        <v>734</v>
      </c>
      <c r="B36" s="26" t="s">
        <v>71</v>
      </c>
      <c r="C36" s="26" t="s">
        <v>841</v>
      </c>
      <c r="D36" s="26" t="s">
        <v>40</v>
      </c>
      <c r="E36" s="27">
        <v>2552</v>
      </c>
    </row>
    <row r="37" spans="1:5" outlineLevel="1">
      <c r="A37" s="26"/>
      <c r="B37" s="26"/>
      <c r="C37" s="153" t="s">
        <v>879</v>
      </c>
      <c r="D37" s="26"/>
      <c r="E37" s="27">
        <f>SUBTOTAL(1,E29:E36)</f>
        <v>1744.625</v>
      </c>
    </row>
    <row r="38" spans="1:5" outlineLevel="2">
      <c r="A38" s="24" t="s">
        <v>748</v>
      </c>
      <c r="B38" s="24" t="s">
        <v>94</v>
      </c>
      <c r="C38" s="24" t="s">
        <v>840</v>
      </c>
      <c r="D38" s="24" t="s">
        <v>105</v>
      </c>
      <c r="E38" s="25">
        <v>749</v>
      </c>
    </row>
    <row r="39" spans="1:5" outlineLevel="2">
      <c r="A39" s="26" t="s">
        <v>758</v>
      </c>
      <c r="B39" s="26" t="s">
        <v>46</v>
      </c>
      <c r="C39" s="26" t="s">
        <v>840</v>
      </c>
      <c r="D39" s="26" t="s">
        <v>48</v>
      </c>
      <c r="E39" s="27">
        <v>1582</v>
      </c>
    </row>
    <row r="40" spans="1:5" outlineLevel="2">
      <c r="A40" s="24" t="s">
        <v>763</v>
      </c>
      <c r="B40" s="24" t="s">
        <v>41</v>
      </c>
      <c r="C40" s="24" t="s">
        <v>840</v>
      </c>
      <c r="D40" s="24" t="s">
        <v>43</v>
      </c>
      <c r="E40" s="25">
        <v>2343</v>
      </c>
    </row>
    <row r="41" spans="1:5" outlineLevel="2">
      <c r="A41" s="26" t="s">
        <v>753</v>
      </c>
      <c r="B41" s="26" t="s">
        <v>41</v>
      </c>
      <c r="C41" s="26" t="s">
        <v>840</v>
      </c>
      <c r="D41" s="26" t="s">
        <v>48</v>
      </c>
      <c r="E41" s="27">
        <v>1943</v>
      </c>
    </row>
    <row r="42" spans="1:5" outlineLevel="2">
      <c r="A42" s="24" t="s">
        <v>743</v>
      </c>
      <c r="B42" s="24" t="s">
        <v>71</v>
      </c>
      <c r="C42" s="24" t="s">
        <v>840</v>
      </c>
      <c r="D42" s="24" t="s">
        <v>40</v>
      </c>
      <c r="E42" s="25">
        <v>1875</v>
      </c>
    </row>
    <row r="43" spans="1:5" outlineLevel="2">
      <c r="A43" s="26" t="s">
        <v>738</v>
      </c>
      <c r="B43" s="26" t="s">
        <v>71</v>
      </c>
      <c r="C43" s="26" t="s">
        <v>840</v>
      </c>
      <c r="D43" s="26" t="s">
        <v>48</v>
      </c>
      <c r="E43" s="27">
        <v>1273</v>
      </c>
    </row>
    <row r="44" spans="1:5" outlineLevel="2">
      <c r="A44" s="24" t="s">
        <v>768</v>
      </c>
      <c r="B44" s="24" t="s">
        <v>52</v>
      </c>
      <c r="C44" s="24" t="s">
        <v>840</v>
      </c>
      <c r="D44" s="24" t="s">
        <v>102</v>
      </c>
      <c r="E44" s="25">
        <v>1870</v>
      </c>
    </row>
    <row r="45" spans="1:5" outlineLevel="1">
      <c r="A45" s="154"/>
      <c r="B45" s="154"/>
      <c r="C45" s="156" t="s">
        <v>880</v>
      </c>
      <c r="D45" s="154"/>
      <c r="E45" s="155">
        <f>SUBTOTAL(1,E38:E44)</f>
        <v>1662.1428571428571</v>
      </c>
    </row>
    <row r="46" spans="1:5">
      <c r="A46" s="154"/>
      <c r="B46" s="154"/>
      <c r="C46" s="156" t="s">
        <v>881</v>
      </c>
      <c r="D46" s="154"/>
      <c r="E46" s="155">
        <f>SUBTOTAL(1,E2:E44)</f>
        <v>1686.7179487179487</v>
      </c>
    </row>
  </sheetData>
  <autoFilter ref="A1:E44" xr:uid="{A747DD99-E9E8-45AF-BCDB-68BD3F40E4BF}"/>
  <phoneticPr fontId="54" type="noConversion"/>
  <pageMargins left="0.70866141732283472" right="0.70866141732283472" top="0.74803149606299213" bottom="0.74803149606299213" header="0.31496062992125984" footer="0.31496062992125984"/>
  <pageSetup scale="50" orientation="portrait" horizontalDpi="300" verticalDpi="300" r:id="rId1"/>
  <rowBreaks count="5" manualBreakCount="5">
    <brk id="11" max="16383" man="1"/>
    <brk id="19" max="16383" man="1"/>
    <brk id="28" max="16383" man="1"/>
    <brk id="37" max="16383" man="1"/>
    <brk id="46"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ColWidth="8.875" defaultRowHeight="16.5" outlineLevelRow="1" outlineLevelCol="1"/>
  <cols>
    <col min="1" max="1" width="8.875" style="6"/>
    <col min="2" max="2" width="16.125" style="6" customWidth="1"/>
    <col min="3" max="3" width="17.625" style="6" customWidth="1"/>
    <col min="4" max="4" width="11.375" style="6" customWidth="1" outlineLevel="1"/>
    <col min="5" max="6" width="9.875" style="6" customWidth="1" outlineLevel="1"/>
    <col min="7" max="7" width="17.625" style="6" customWidth="1"/>
    <col min="8" max="10" width="9.875" style="6" customWidth="1" outlineLevel="1"/>
    <col min="11" max="11" width="12" style="6" bestFit="1" customWidth="1"/>
    <col min="12" max="14" width="9.875" style="6" customWidth="1" outlineLevel="1"/>
    <col min="15" max="15" width="12.625" style="6" bestFit="1" customWidth="1"/>
    <col min="16" max="18" width="9.875" style="6" customWidth="1" outlineLevel="1"/>
    <col min="19" max="19" width="12.75" style="6" customWidth="1"/>
    <col min="20" max="16384" width="8.875" style="6"/>
  </cols>
  <sheetData>
    <row r="1" spans="1:19">
      <c r="A1" s="152" t="s">
        <v>860</v>
      </c>
      <c r="B1" s="152"/>
      <c r="C1" s="152"/>
      <c r="D1" s="152"/>
      <c r="E1" s="152"/>
      <c r="F1" s="152"/>
    </row>
    <row r="2" spans="1:19">
      <c r="A2" s="152"/>
      <c r="B2" s="152"/>
      <c r="C2" s="152"/>
      <c r="D2" s="152"/>
      <c r="E2" s="152"/>
      <c r="F2" s="152"/>
    </row>
    <row r="3" spans="1:19" ht="25.5">
      <c r="A3" s="104"/>
      <c r="B3" s="104"/>
      <c r="C3" s="104"/>
      <c r="D3" s="104"/>
      <c r="E3" s="104"/>
      <c r="F3" s="104"/>
      <c r="L3" s="103"/>
      <c r="M3" s="103"/>
      <c r="N3" s="103"/>
    </row>
    <row r="4" spans="1:19">
      <c r="A4" s="98" t="s">
        <v>859</v>
      </c>
      <c r="B4" s="98" t="s">
        <v>11</v>
      </c>
      <c r="C4" s="98" t="s">
        <v>858</v>
      </c>
      <c r="D4" s="102">
        <v>43831</v>
      </c>
      <c r="E4" s="102">
        <v>43862</v>
      </c>
      <c r="F4" s="102">
        <v>43891</v>
      </c>
      <c r="G4" s="102" t="s">
        <v>857</v>
      </c>
      <c r="H4" s="101">
        <v>43922</v>
      </c>
      <c r="I4" s="101">
        <v>43952</v>
      </c>
      <c r="J4" s="101">
        <v>43983</v>
      </c>
      <c r="K4" s="95" t="s">
        <v>856</v>
      </c>
      <c r="L4" s="100">
        <v>44013</v>
      </c>
      <c r="M4" s="100">
        <v>44044</v>
      </c>
      <c r="N4" s="100">
        <v>44075</v>
      </c>
      <c r="O4" s="100" t="s">
        <v>855</v>
      </c>
      <c r="P4" s="99">
        <v>44105</v>
      </c>
      <c r="Q4" s="99">
        <v>44136</v>
      </c>
      <c r="R4" s="99">
        <v>44166</v>
      </c>
      <c r="S4" s="99" t="s">
        <v>854</v>
      </c>
    </row>
    <row r="5" spans="1:19">
      <c r="A5" s="98">
        <v>1</v>
      </c>
      <c r="B5" s="98" t="s">
        <v>786</v>
      </c>
      <c r="C5" s="98" t="s">
        <v>853</v>
      </c>
      <c r="D5" s="96">
        <v>79</v>
      </c>
      <c r="E5" s="96">
        <v>74</v>
      </c>
      <c r="F5" s="96">
        <v>21</v>
      </c>
      <c r="G5" s="92">
        <f t="shared" ref="G5:G10" si="0">SUM(D5:F5)</f>
        <v>174</v>
      </c>
      <c r="H5" s="95">
        <v>42</v>
      </c>
      <c r="I5" s="95">
        <v>40</v>
      </c>
      <c r="J5" s="95">
        <v>61</v>
      </c>
      <c r="K5" s="92">
        <f t="shared" ref="K5:K10" si="1">SUM(H5:J5)</f>
        <v>143</v>
      </c>
      <c r="L5" s="94">
        <v>56</v>
      </c>
      <c r="M5" s="94">
        <v>44</v>
      </c>
      <c r="N5" s="94">
        <v>67</v>
      </c>
      <c r="O5" s="92">
        <f t="shared" ref="O5:O10" si="2">SUM(L5:N5)</f>
        <v>167</v>
      </c>
      <c r="P5" s="93">
        <v>42</v>
      </c>
      <c r="Q5" s="93">
        <v>12</v>
      </c>
      <c r="R5" s="93">
        <v>91</v>
      </c>
      <c r="S5" s="92">
        <f t="shared" ref="S5:S10" si="3">SUM(P5:R5)</f>
        <v>145</v>
      </c>
    </row>
    <row r="6" spans="1:19" ht="15.75" customHeight="1">
      <c r="A6" s="98">
        <v>2</v>
      </c>
      <c r="B6" s="98" t="s">
        <v>785</v>
      </c>
      <c r="C6" s="98" t="s">
        <v>853</v>
      </c>
      <c r="D6" s="96">
        <v>66</v>
      </c>
      <c r="E6" s="96">
        <v>61</v>
      </c>
      <c r="F6" s="96">
        <v>25</v>
      </c>
      <c r="G6" s="92">
        <f t="shared" si="0"/>
        <v>152</v>
      </c>
      <c r="H6" s="95">
        <v>31</v>
      </c>
      <c r="I6" s="95">
        <v>57</v>
      </c>
      <c r="J6" s="95">
        <v>55</v>
      </c>
      <c r="K6" s="92">
        <f t="shared" si="1"/>
        <v>143</v>
      </c>
      <c r="L6" s="94">
        <v>10</v>
      </c>
      <c r="M6" s="94">
        <v>94</v>
      </c>
      <c r="N6" s="94">
        <v>57</v>
      </c>
      <c r="O6" s="92">
        <f t="shared" si="2"/>
        <v>161</v>
      </c>
      <c r="P6" s="93">
        <v>71</v>
      </c>
      <c r="Q6" s="93">
        <v>34</v>
      </c>
      <c r="R6" s="93">
        <v>58</v>
      </c>
      <c r="S6" s="92">
        <f t="shared" si="3"/>
        <v>163</v>
      </c>
    </row>
    <row r="7" spans="1:19">
      <c r="A7" s="98">
        <v>3</v>
      </c>
      <c r="B7" s="98" t="s">
        <v>784</v>
      </c>
      <c r="C7" s="98" t="s">
        <v>853</v>
      </c>
      <c r="D7" s="96">
        <v>46</v>
      </c>
      <c r="E7" s="96">
        <v>33</v>
      </c>
      <c r="F7" s="96">
        <v>12</v>
      </c>
      <c r="G7" s="92">
        <f t="shared" si="0"/>
        <v>91</v>
      </c>
      <c r="H7" s="95">
        <v>82</v>
      </c>
      <c r="I7" s="95">
        <v>35</v>
      </c>
      <c r="J7" s="95">
        <v>66</v>
      </c>
      <c r="K7" s="92">
        <f t="shared" si="1"/>
        <v>183</v>
      </c>
      <c r="L7" s="94">
        <v>68</v>
      </c>
      <c r="M7" s="94">
        <v>43</v>
      </c>
      <c r="N7" s="94">
        <v>93</v>
      </c>
      <c r="O7" s="92">
        <f t="shared" si="2"/>
        <v>204</v>
      </c>
      <c r="P7" s="93">
        <v>30</v>
      </c>
      <c r="Q7" s="93">
        <v>17</v>
      </c>
      <c r="R7" s="93">
        <v>55</v>
      </c>
      <c r="S7" s="92">
        <f t="shared" si="3"/>
        <v>102</v>
      </c>
    </row>
    <row r="8" spans="1:19">
      <c r="A8" s="98">
        <v>4</v>
      </c>
      <c r="B8" s="98" t="s">
        <v>783</v>
      </c>
      <c r="C8" s="98" t="s">
        <v>853</v>
      </c>
      <c r="D8" s="96">
        <v>27</v>
      </c>
      <c r="E8" s="96">
        <v>44</v>
      </c>
      <c r="F8" s="96">
        <v>26</v>
      </c>
      <c r="G8" s="92">
        <f t="shared" si="0"/>
        <v>97</v>
      </c>
      <c r="H8" s="95">
        <v>79</v>
      </c>
      <c r="I8" s="95">
        <v>51</v>
      </c>
      <c r="J8" s="95">
        <v>50</v>
      </c>
      <c r="K8" s="92">
        <f t="shared" si="1"/>
        <v>180</v>
      </c>
      <c r="L8" s="94">
        <v>75</v>
      </c>
      <c r="M8" s="94">
        <v>38</v>
      </c>
      <c r="N8" s="94">
        <v>22</v>
      </c>
      <c r="O8" s="92">
        <f t="shared" si="2"/>
        <v>135</v>
      </c>
      <c r="P8" s="93">
        <v>54</v>
      </c>
      <c r="Q8" s="93">
        <v>49</v>
      </c>
      <c r="R8" s="93">
        <v>22</v>
      </c>
      <c r="S8" s="92">
        <f t="shared" si="3"/>
        <v>125</v>
      </c>
    </row>
    <row r="9" spans="1:19">
      <c r="A9" s="98">
        <v>5</v>
      </c>
      <c r="B9" s="98" t="s">
        <v>782</v>
      </c>
      <c r="C9" s="98" t="s">
        <v>853</v>
      </c>
      <c r="D9" s="96">
        <v>25</v>
      </c>
      <c r="E9" s="96">
        <v>37</v>
      </c>
      <c r="F9" s="96">
        <v>51</v>
      </c>
      <c r="G9" s="92">
        <f t="shared" si="0"/>
        <v>113</v>
      </c>
      <c r="H9" s="95">
        <v>26</v>
      </c>
      <c r="I9" s="95">
        <v>51</v>
      </c>
      <c r="J9" s="95">
        <v>77</v>
      </c>
      <c r="K9" s="92">
        <f t="shared" si="1"/>
        <v>154</v>
      </c>
      <c r="L9" s="94">
        <v>17</v>
      </c>
      <c r="M9" s="94">
        <v>53</v>
      </c>
      <c r="N9" s="94">
        <v>68</v>
      </c>
      <c r="O9" s="92">
        <f t="shared" si="2"/>
        <v>138</v>
      </c>
      <c r="P9" s="93">
        <v>56</v>
      </c>
      <c r="Q9" s="93">
        <v>93</v>
      </c>
      <c r="R9" s="93">
        <v>92</v>
      </c>
      <c r="S9" s="92">
        <f t="shared" si="3"/>
        <v>241</v>
      </c>
    </row>
    <row r="10" spans="1:19">
      <c r="A10" s="98">
        <v>6</v>
      </c>
      <c r="B10" s="98" t="s">
        <v>781</v>
      </c>
      <c r="C10" s="98" t="s">
        <v>853</v>
      </c>
      <c r="D10" s="96">
        <v>74</v>
      </c>
      <c r="E10" s="96">
        <v>82</v>
      </c>
      <c r="F10" s="96">
        <v>88</v>
      </c>
      <c r="G10" s="92">
        <f t="shared" si="0"/>
        <v>244</v>
      </c>
      <c r="H10" s="95">
        <v>67</v>
      </c>
      <c r="I10" s="95">
        <v>77</v>
      </c>
      <c r="J10" s="95">
        <v>17</v>
      </c>
      <c r="K10" s="92">
        <f t="shared" si="1"/>
        <v>161</v>
      </c>
      <c r="L10" s="94">
        <v>74</v>
      </c>
      <c r="M10" s="94">
        <v>60</v>
      </c>
      <c r="N10" s="94">
        <v>55</v>
      </c>
      <c r="O10" s="92">
        <f t="shared" si="2"/>
        <v>189</v>
      </c>
      <c r="P10" s="93">
        <v>31</v>
      </c>
      <c r="Q10" s="93">
        <v>73</v>
      </c>
      <c r="R10" s="93">
        <v>40</v>
      </c>
      <c r="S10" s="92">
        <f t="shared" si="3"/>
        <v>144</v>
      </c>
    </row>
    <row r="11" spans="1:19" ht="17.25">
      <c r="A11" s="98"/>
      <c r="B11" s="98"/>
      <c r="C11" s="97" t="s">
        <v>852</v>
      </c>
      <c r="D11" s="96">
        <f t="shared" ref="D11:S11" si="4">SUBTOTAL(9,D5:D10)</f>
        <v>317</v>
      </c>
      <c r="E11" s="96">
        <f t="shared" si="4"/>
        <v>331</v>
      </c>
      <c r="F11" s="96">
        <f t="shared" si="4"/>
        <v>223</v>
      </c>
      <c r="G11" s="92">
        <f t="shared" si="4"/>
        <v>871</v>
      </c>
      <c r="H11" s="95">
        <f t="shared" si="4"/>
        <v>327</v>
      </c>
      <c r="I11" s="95">
        <f t="shared" si="4"/>
        <v>311</v>
      </c>
      <c r="J11" s="95">
        <f t="shared" si="4"/>
        <v>326</v>
      </c>
      <c r="K11" s="92">
        <f t="shared" si="4"/>
        <v>964</v>
      </c>
      <c r="L11" s="94">
        <f t="shared" si="4"/>
        <v>300</v>
      </c>
      <c r="M11" s="94">
        <f t="shared" si="4"/>
        <v>332</v>
      </c>
      <c r="N11" s="94">
        <f t="shared" si="4"/>
        <v>362</v>
      </c>
      <c r="O11" s="92">
        <f t="shared" si="4"/>
        <v>994</v>
      </c>
      <c r="P11" s="93">
        <f t="shared" si="4"/>
        <v>284</v>
      </c>
      <c r="Q11" s="93">
        <f t="shared" si="4"/>
        <v>278</v>
      </c>
      <c r="R11" s="93">
        <f t="shared" si="4"/>
        <v>358</v>
      </c>
      <c r="S11" s="92">
        <f t="shared" si="4"/>
        <v>920</v>
      </c>
    </row>
    <row r="12" spans="1:19" outlineLevel="1">
      <c r="A12" s="98">
        <v>1</v>
      </c>
      <c r="B12" s="98" t="s">
        <v>786</v>
      </c>
      <c r="C12" s="98" t="s">
        <v>851</v>
      </c>
      <c r="D12" s="96">
        <v>28</v>
      </c>
      <c r="E12" s="96">
        <v>83</v>
      </c>
      <c r="F12" s="96">
        <v>53</v>
      </c>
      <c r="G12" s="92">
        <f t="shared" ref="G12:G17" si="5">SUM(D12:F12)</f>
        <v>164</v>
      </c>
      <c r="H12" s="95">
        <v>71</v>
      </c>
      <c r="I12" s="95">
        <v>16</v>
      </c>
      <c r="J12" s="95">
        <v>47</v>
      </c>
      <c r="K12" s="92">
        <f t="shared" ref="K12:K17" si="6">SUM(H12:J12)</f>
        <v>134</v>
      </c>
      <c r="L12" s="94">
        <v>13</v>
      </c>
      <c r="M12" s="94">
        <v>95</v>
      </c>
      <c r="N12" s="94">
        <v>10</v>
      </c>
      <c r="O12" s="92">
        <f t="shared" ref="O12:O17" si="7">SUM(L12:N12)</f>
        <v>118</v>
      </c>
      <c r="P12" s="93">
        <v>41</v>
      </c>
      <c r="Q12" s="93">
        <v>92</v>
      </c>
      <c r="R12" s="93">
        <v>33</v>
      </c>
      <c r="S12" s="92">
        <f t="shared" ref="S12:S17" si="8">SUM(P12:R12)</f>
        <v>166</v>
      </c>
    </row>
    <row r="13" spans="1:19" outlineLevel="1">
      <c r="A13" s="98">
        <v>2</v>
      </c>
      <c r="B13" s="98" t="s">
        <v>785</v>
      </c>
      <c r="C13" s="98" t="s">
        <v>851</v>
      </c>
      <c r="D13" s="96">
        <v>69</v>
      </c>
      <c r="E13" s="96">
        <v>62</v>
      </c>
      <c r="F13" s="96">
        <v>83</v>
      </c>
      <c r="G13" s="92">
        <f t="shared" si="5"/>
        <v>214</v>
      </c>
      <c r="H13" s="95">
        <v>48</v>
      </c>
      <c r="I13" s="95">
        <v>37</v>
      </c>
      <c r="J13" s="95">
        <v>61</v>
      </c>
      <c r="K13" s="92">
        <f t="shared" si="6"/>
        <v>146</v>
      </c>
      <c r="L13" s="94">
        <v>25</v>
      </c>
      <c r="M13" s="94">
        <v>10</v>
      </c>
      <c r="N13" s="94">
        <v>19</v>
      </c>
      <c r="O13" s="92">
        <f t="shared" si="7"/>
        <v>54</v>
      </c>
      <c r="P13" s="93">
        <v>47</v>
      </c>
      <c r="Q13" s="93">
        <v>90</v>
      </c>
      <c r="R13" s="93">
        <v>25</v>
      </c>
      <c r="S13" s="92">
        <f t="shared" si="8"/>
        <v>162</v>
      </c>
    </row>
    <row r="14" spans="1:19" outlineLevel="1">
      <c r="A14" s="98">
        <v>3</v>
      </c>
      <c r="B14" s="98" t="s">
        <v>784</v>
      </c>
      <c r="C14" s="98" t="s">
        <v>851</v>
      </c>
      <c r="D14" s="96">
        <v>61</v>
      </c>
      <c r="E14" s="96">
        <v>43</v>
      </c>
      <c r="F14" s="96">
        <v>60</v>
      </c>
      <c r="G14" s="92">
        <f t="shared" si="5"/>
        <v>164</v>
      </c>
      <c r="H14" s="95">
        <v>99</v>
      </c>
      <c r="I14" s="95">
        <v>89</v>
      </c>
      <c r="J14" s="95">
        <v>54</v>
      </c>
      <c r="K14" s="92">
        <f t="shared" si="6"/>
        <v>242</v>
      </c>
      <c r="L14" s="94">
        <v>90</v>
      </c>
      <c r="M14" s="94">
        <v>90</v>
      </c>
      <c r="N14" s="94">
        <v>59</v>
      </c>
      <c r="O14" s="92">
        <f t="shared" si="7"/>
        <v>239</v>
      </c>
      <c r="P14" s="93">
        <v>37</v>
      </c>
      <c r="Q14" s="93">
        <v>25</v>
      </c>
      <c r="R14" s="93">
        <v>74</v>
      </c>
      <c r="S14" s="92">
        <f t="shared" si="8"/>
        <v>136</v>
      </c>
    </row>
    <row r="15" spans="1:19" outlineLevel="1">
      <c r="A15" s="98">
        <v>4</v>
      </c>
      <c r="B15" s="98" t="s">
        <v>783</v>
      </c>
      <c r="C15" s="98" t="s">
        <v>851</v>
      </c>
      <c r="D15" s="96">
        <v>35</v>
      </c>
      <c r="E15" s="96">
        <v>98</v>
      </c>
      <c r="F15" s="96">
        <v>59</v>
      </c>
      <c r="G15" s="92">
        <f t="shared" si="5"/>
        <v>192</v>
      </c>
      <c r="H15" s="95">
        <v>29</v>
      </c>
      <c r="I15" s="95">
        <v>90</v>
      </c>
      <c r="J15" s="95">
        <v>21</v>
      </c>
      <c r="K15" s="92">
        <f t="shared" si="6"/>
        <v>140</v>
      </c>
      <c r="L15" s="94">
        <v>28</v>
      </c>
      <c r="M15" s="94">
        <v>84</v>
      </c>
      <c r="N15" s="94">
        <v>68</v>
      </c>
      <c r="O15" s="92">
        <f t="shared" si="7"/>
        <v>180</v>
      </c>
      <c r="P15" s="93">
        <v>59</v>
      </c>
      <c r="Q15" s="93">
        <v>97</v>
      </c>
      <c r="R15" s="93">
        <v>20</v>
      </c>
      <c r="S15" s="92">
        <f t="shared" si="8"/>
        <v>176</v>
      </c>
    </row>
    <row r="16" spans="1:19" outlineLevel="1">
      <c r="A16" s="98">
        <v>5</v>
      </c>
      <c r="B16" s="98" t="s">
        <v>782</v>
      </c>
      <c r="C16" s="98" t="s">
        <v>851</v>
      </c>
      <c r="D16" s="96">
        <v>13</v>
      </c>
      <c r="E16" s="96">
        <v>48</v>
      </c>
      <c r="F16" s="96">
        <v>39</v>
      </c>
      <c r="G16" s="92">
        <f t="shared" si="5"/>
        <v>100</v>
      </c>
      <c r="H16" s="95">
        <v>30</v>
      </c>
      <c r="I16" s="95">
        <v>16</v>
      </c>
      <c r="J16" s="95">
        <v>83</v>
      </c>
      <c r="K16" s="92">
        <f t="shared" si="6"/>
        <v>129</v>
      </c>
      <c r="L16" s="94">
        <v>49</v>
      </c>
      <c r="M16" s="94">
        <v>95</v>
      </c>
      <c r="N16" s="94">
        <v>83</v>
      </c>
      <c r="O16" s="92">
        <f t="shared" si="7"/>
        <v>227</v>
      </c>
      <c r="P16" s="93">
        <v>20</v>
      </c>
      <c r="Q16" s="93">
        <v>86</v>
      </c>
      <c r="R16" s="93">
        <v>26</v>
      </c>
      <c r="S16" s="92">
        <f t="shared" si="8"/>
        <v>132</v>
      </c>
    </row>
    <row r="17" spans="1:19" outlineLevel="1">
      <c r="A17" s="98">
        <v>6</v>
      </c>
      <c r="B17" s="98" t="s">
        <v>781</v>
      </c>
      <c r="C17" s="98" t="s">
        <v>851</v>
      </c>
      <c r="D17" s="96">
        <v>11</v>
      </c>
      <c r="E17" s="96">
        <v>13</v>
      </c>
      <c r="F17" s="96">
        <v>12</v>
      </c>
      <c r="G17" s="92">
        <f t="shared" si="5"/>
        <v>36</v>
      </c>
      <c r="H17" s="95">
        <v>86</v>
      </c>
      <c r="I17" s="95">
        <v>69</v>
      </c>
      <c r="J17" s="95">
        <v>73</v>
      </c>
      <c r="K17" s="92">
        <f t="shared" si="6"/>
        <v>228</v>
      </c>
      <c r="L17" s="94">
        <v>10</v>
      </c>
      <c r="M17" s="94">
        <v>62</v>
      </c>
      <c r="N17" s="94">
        <v>91</v>
      </c>
      <c r="O17" s="92">
        <f t="shared" si="7"/>
        <v>163</v>
      </c>
      <c r="P17" s="93">
        <v>95</v>
      </c>
      <c r="Q17" s="93">
        <v>56</v>
      </c>
      <c r="R17" s="93">
        <v>69</v>
      </c>
      <c r="S17" s="92">
        <f t="shared" si="8"/>
        <v>220</v>
      </c>
    </row>
    <row r="18" spans="1:19" ht="17.25">
      <c r="A18" s="98"/>
      <c r="B18" s="98"/>
      <c r="C18" s="97" t="s">
        <v>850</v>
      </c>
      <c r="D18" s="96">
        <f t="shared" ref="D18:S18" si="9">SUBTOTAL(9,D12:D17)</f>
        <v>217</v>
      </c>
      <c r="E18" s="96">
        <f t="shared" si="9"/>
        <v>347</v>
      </c>
      <c r="F18" s="96">
        <f t="shared" si="9"/>
        <v>306</v>
      </c>
      <c r="G18" s="92">
        <f t="shared" si="9"/>
        <v>870</v>
      </c>
      <c r="H18" s="95">
        <f t="shared" si="9"/>
        <v>363</v>
      </c>
      <c r="I18" s="95">
        <f t="shared" si="9"/>
        <v>317</v>
      </c>
      <c r="J18" s="95">
        <f t="shared" si="9"/>
        <v>339</v>
      </c>
      <c r="K18" s="92">
        <f t="shared" si="9"/>
        <v>1019</v>
      </c>
      <c r="L18" s="94">
        <f t="shared" si="9"/>
        <v>215</v>
      </c>
      <c r="M18" s="94">
        <f t="shared" si="9"/>
        <v>436</v>
      </c>
      <c r="N18" s="94">
        <f t="shared" si="9"/>
        <v>330</v>
      </c>
      <c r="O18" s="92">
        <f t="shared" si="9"/>
        <v>981</v>
      </c>
      <c r="P18" s="93">
        <f t="shared" si="9"/>
        <v>299</v>
      </c>
      <c r="Q18" s="93">
        <f t="shared" si="9"/>
        <v>446</v>
      </c>
      <c r="R18" s="93">
        <f t="shared" si="9"/>
        <v>247</v>
      </c>
      <c r="S18" s="92">
        <f t="shared" si="9"/>
        <v>992</v>
      </c>
    </row>
    <row r="19" spans="1:19" outlineLevel="1">
      <c r="A19" s="98">
        <v>1</v>
      </c>
      <c r="B19" s="98" t="s">
        <v>786</v>
      </c>
      <c r="C19" s="98" t="s">
        <v>849</v>
      </c>
      <c r="D19" s="96">
        <v>49</v>
      </c>
      <c r="E19" s="96">
        <v>85</v>
      </c>
      <c r="F19" s="96">
        <v>27</v>
      </c>
      <c r="G19" s="92">
        <f t="shared" ref="G19:G24" si="10">SUM(D19:F19)</f>
        <v>161</v>
      </c>
      <c r="H19" s="95">
        <v>98</v>
      </c>
      <c r="I19" s="95">
        <v>76</v>
      </c>
      <c r="J19" s="95">
        <v>16</v>
      </c>
      <c r="K19" s="92">
        <f t="shared" ref="K19:K24" si="11">SUM(H19:J19)</f>
        <v>190</v>
      </c>
      <c r="L19" s="94">
        <v>80</v>
      </c>
      <c r="M19" s="94">
        <v>36</v>
      </c>
      <c r="N19" s="94">
        <v>23</v>
      </c>
      <c r="O19" s="92">
        <f t="shared" ref="O19:O24" si="12">SUM(L19:N19)</f>
        <v>139</v>
      </c>
      <c r="P19" s="93">
        <v>55</v>
      </c>
      <c r="Q19" s="93">
        <v>95</v>
      </c>
      <c r="R19" s="93">
        <v>73</v>
      </c>
      <c r="S19" s="92">
        <f t="shared" ref="S19:S24" si="13">SUM(P19:R19)</f>
        <v>223</v>
      </c>
    </row>
    <row r="20" spans="1:19" outlineLevel="1">
      <c r="A20" s="98">
        <v>2</v>
      </c>
      <c r="B20" s="98" t="s">
        <v>785</v>
      </c>
      <c r="C20" s="98" t="s">
        <v>849</v>
      </c>
      <c r="D20" s="96">
        <v>29</v>
      </c>
      <c r="E20" s="96">
        <v>79</v>
      </c>
      <c r="F20" s="96">
        <v>42</v>
      </c>
      <c r="G20" s="92">
        <f t="shared" si="10"/>
        <v>150</v>
      </c>
      <c r="H20" s="95">
        <v>88</v>
      </c>
      <c r="I20" s="95">
        <v>24</v>
      </c>
      <c r="J20" s="95">
        <v>21</v>
      </c>
      <c r="K20" s="92">
        <f t="shared" si="11"/>
        <v>133</v>
      </c>
      <c r="L20" s="94">
        <v>60</v>
      </c>
      <c r="M20" s="94">
        <v>47</v>
      </c>
      <c r="N20" s="94">
        <v>56</v>
      </c>
      <c r="O20" s="92">
        <f t="shared" si="12"/>
        <v>163</v>
      </c>
      <c r="P20" s="93">
        <v>14</v>
      </c>
      <c r="Q20" s="93">
        <v>98</v>
      </c>
      <c r="R20" s="93">
        <v>37</v>
      </c>
      <c r="S20" s="92">
        <f t="shared" si="13"/>
        <v>149</v>
      </c>
    </row>
    <row r="21" spans="1:19" outlineLevel="1">
      <c r="A21" s="98">
        <v>3</v>
      </c>
      <c r="B21" s="98" t="s">
        <v>784</v>
      </c>
      <c r="C21" s="98" t="s">
        <v>849</v>
      </c>
      <c r="D21" s="96">
        <v>50</v>
      </c>
      <c r="E21" s="96">
        <v>29</v>
      </c>
      <c r="F21" s="96">
        <v>67</v>
      </c>
      <c r="G21" s="92">
        <f t="shared" si="10"/>
        <v>146</v>
      </c>
      <c r="H21" s="95">
        <v>60</v>
      </c>
      <c r="I21" s="95">
        <v>11</v>
      </c>
      <c r="J21" s="95">
        <v>92</v>
      </c>
      <c r="K21" s="92">
        <f t="shared" si="11"/>
        <v>163</v>
      </c>
      <c r="L21" s="94">
        <v>55</v>
      </c>
      <c r="M21" s="94">
        <v>57</v>
      </c>
      <c r="N21" s="94">
        <v>47</v>
      </c>
      <c r="O21" s="92">
        <f t="shared" si="12"/>
        <v>159</v>
      </c>
      <c r="P21" s="93">
        <v>24</v>
      </c>
      <c r="Q21" s="93">
        <v>63</v>
      </c>
      <c r="R21" s="93">
        <v>98</v>
      </c>
      <c r="S21" s="92">
        <f t="shared" si="13"/>
        <v>185</v>
      </c>
    </row>
    <row r="22" spans="1:19" outlineLevel="1">
      <c r="A22" s="98">
        <v>4</v>
      </c>
      <c r="B22" s="98" t="s">
        <v>783</v>
      </c>
      <c r="C22" s="98" t="s">
        <v>849</v>
      </c>
      <c r="D22" s="96">
        <v>98</v>
      </c>
      <c r="E22" s="96">
        <v>15</v>
      </c>
      <c r="F22" s="96">
        <v>86</v>
      </c>
      <c r="G22" s="92">
        <f t="shared" si="10"/>
        <v>199</v>
      </c>
      <c r="H22" s="95">
        <v>86</v>
      </c>
      <c r="I22" s="95">
        <v>19</v>
      </c>
      <c r="J22" s="95">
        <v>26</v>
      </c>
      <c r="K22" s="92">
        <f t="shared" si="11"/>
        <v>131</v>
      </c>
      <c r="L22" s="94">
        <v>89</v>
      </c>
      <c r="M22" s="94">
        <v>58</v>
      </c>
      <c r="N22" s="94">
        <v>83</v>
      </c>
      <c r="O22" s="92">
        <f t="shared" si="12"/>
        <v>230</v>
      </c>
      <c r="P22" s="93">
        <v>19</v>
      </c>
      <c r="Q22" s="93">
        <v>16</v>
      </c>
      <c r="R22" s="93">
        <v>15</v>
      </c>
      <c r="S22" s="92">
        <f t="shared" si="13"/>
        <v>50</v>
      </c>
    </row>
    <row r="23" spans="1:19" outlineLevel="1">
      <c r="A23" s="98">
        <v>5</v>
      </c>
      <c r="B23" s="98" t="s">
        <v>782</v>
      </c>
      <c r="C23" s="98" t="s">
        <v>849</v>
      </c>
      <c r="D23" s="96">
        <v>59</v>
      </c>
      <c r="E23" s="96">
        <v>83</v>
      </c>
      <c r="F23" s="96">
        <v>80</v>
      </c>
      <c r="G23" s="92">
        <f t="shared" si="10"/>
        <v>222</v>
      </c>
      <c r="H23" s="95">
        <v>14</v>
      </c>
      <c r="I23" s="95">
        <v>98</v>
      </c>
      <c r="J23" s="95">
        <v>62</v>
      </c>
      <c r="K23" s="92">
        <f t="shared" si="11"/>
        <v>174</v>
      </c>
      <c r="L23" s="94">
        <v>61</v>
      </c>
      <c r="M23" s="94">
        <v>80</v>
      </c>
      <c r="N23" s="94">
        <v>20</v>
      </c>
      <c r="O23" s="92">
        <f t="shared" si="12"/>
        <v>161</v>
      </c>
      <c r="P23" s="93">
        <v>74</v>
      </c>
      <c r="Q23" s="93">
        <v>28</v>
      </c>
      <c r="R23" s="93">
        <v>78</v>
      </c>
      <c r="S23" s="92">
        <f t="shared" si="13"/>
        <v>180</v>
      </c>
    </row>
    <row r="24" spans="1:19" outlineLevel="1">
      <c r="A24" s="98">
        <v>6</v>
      </c>
      <c r="B24" s="98" t="s">
        <v>781</v>
      </c>
      <c r="C24" s="98" t="s">
        <v>849</v>
      </c>
      <c r="D24" s="96">
        <v>66</v>
      </c>
      <c r="E24" s="96">
        <v>60</v>
      </c>
      <c r="F24" s="96">
        <v>21</v>
      </c>
      <c r="G24" s="92">
        <f t="shared" si="10"/>
        <v>147</v>
      </c>
      <c r="H24" s="95">
        <v>37</v>
      </c>
      <c r="I24" s="95">
        <v>61</v>
      </c>
      <c r="J24" s="95">
        <v>23</v>
      </c>
      <c r="K24" s="92">
        <f t="shared" si="11"/>
        <v>121</v>
      </c>
      <c r="L24" s="94">
        <v>65</v>
      </c>
      <c r="M24" s="94">
        <v>71</v>
      </c>
      <c r="N24" s="94">
        <v>53</v>
      </c>
      <c r="O24" s="92">
        <f t="shared" si="12"/>
        <v>189</v>
      </c>
      <c r="P24" s="93">
        <v>78</v>
      </c>
      <c r="Q24" s="93">
        <v>97</v>
      </c>
      <c r="R24" s="93">
        <v>56</v>
      </c>
      <c r="S24" s="92">
        <f t="shared" si="13"/>
        <v>231</v>
      </c>
    </row>
    <row r="25" spans="1:19" ht="17.25">
      <c r="A25" s="98"/>
      <c r="B25" s="98"/>
      <c r="C25" s="97" t="s">
        <v>848</v>
      </c>
      <c r="D25" s="96">
        <f t="shared" ref="D25:S25" si="14">SUBTOTAL(9,D19:D24)</f>
        <v>351</v>
      </c>
      <c r="E25" s="96">
        <f t="shared" si="14"/>
        <v>351</v>
      </c>
      <c r="F25" s="96">
        <f t="shared" si="14"/>
        <v>323</v>
      </c>
      <c r="G25" s="92">
        <f t="shared" si="14"/>
        <v>1025</v>
      </c>
      <c r="H25" s="95">
        <f t="shared" si="14"/>
        <v>383</v>
      </c>
      <c r="I25" s="95">
        <f t="shared" si="14"/>
        <v>289</v>
      </c>
      <c r="J25" s="95">
        <f t="shared" si="14"/>
        <v>240</v>
      </c>
      <c r="K25" s="92">
        <f t="shared" si="14"/>
        <v>912</v>
      </c>
      <c r="L25" s="94">
        <f t="shared" si="14"/>
        <v>410</v>
      </c>
      <c r="M25" s="94">
        <f t="shared" si="14"/>
        <v>349</v>
      </c>
      <c r="N25" s="94">
        <f t="shared" si="14"/>
        <v>282</v>
      </c>
      <c r="O25" s="92">
        <f t="shared" si="14"/>
        <v>1041</v>
      </c>
      <c r="P25" s="93">
        <f t="shared" si="14"/>
        <v>264</v>
      </c>
      <c r="Q25" s="93">
        <f t="shared" si="14"/>
        <v>397</v>
      </c>
      <c r="R25" s="93">
        <f t="shared" si="14"/>
        <v>357</v>
      </c>
      <c r="S25" s="92">
        <f t="shared" si="14"/>
        <v>1018</v>
      </c>
    </row>
    <row r="26" spans="1:19" outlineLevel="1">
      <c r="A26" s="98">
        <v>1</v>
      </c>
      <c r="B26" s="98" t="s">
        <v>786</v>
      </c>
      <c r="C26" s="98" t="s">
        <v>847</v>
      </c>
      <c r="D26" s="96">
        <v>95</v>
      </c>
      <c r="E26" s="96">
        <v>50</v>
      </c>
      <c r="F26" s="96">
        <v>28</v>
      </c>
      <c r="G26" s="92">
        <f t="shared" ref="G26:G31" si="15">SUM(D26:F26)</f>
        <v>173</v>
      </c>
      <c r="H26" s="95">
        <v>46</v>
      </c>
      <c r="I26" s="95">
        <v>14</v>
      </c>
      <c r="J26" s="95">
        <v>18</v>
      </c>
      <c r="K26" s="92">
        <f t="shared" ref="K26:K31" si="16">SUM(H26:J26)</f>
        <v>78</v>
      </c>
      <c r="L26" s="94">
        <v>56</v>
      </c>
      <c r="M26" s="94">
        <v>76</v>
      </c>
      <c r="N26" s="94">
        <v>60</v>
      </c>
      <c r="O26" s="92">
        <f t="shared" ref="O26:O31" si="17">SUM(L26:N26)</f>
        <v>192</v>
      </c>
      <c r="P26" s="93">
        <v>95</v>
      </c>
      <c r="Q26" s="93">
        <v>85</v>
      </c>
      <c r="R26" s="93">
        <v>53</v>
      </c>
      <c r="S26" s="92">
        <f t="shared" ref="S26:S31" si="18">SUM(P26:R26)</f>
        <v>233</v>
      </c>
    </row>
    <row r="27" spans="1:19" outlineLevel="1">
      <c r="A27" s="98">
        <v>2</v>
      </c>
      <c r="B27" s="98" t="s">
        <v>785</v>
      </c>
      <c r="C27" s="98" t="s">
        <v>847</v>
      </c>
      <c r="D27" s="96">
        <v>94</v>
      </c>
      <c r="E27" s="96">
        <v>35</v>
      </c>
      <c r="F27" s="96">
        <v>40</v>
      </c>
      <c r="G27" s="92">
        <f t="shared" si="15"/>
        <v>169</v>
      </c>
      <c r="H27" s="95">
        <v>99</v>
      </c>
      <c r="I27" s="95">
        <v>88</v>
      </c>
      <c r="J27" s="95">
        <v>85</v>
      </c>
      <c r="K27" s="92">
        <f t="shared" si="16"/>
        <v>272</v>
      </c>
      <c r="L27" s="94">
        <v>87</v>
      </c>
      <c r="M27" s="94">
        <v>95</v>
      </c>
      <c r="N27" s="94">
        <v>30</v>
      </c>
      <c r="O27" s="92">
        <f t="shared" si="17"/>
        <v>212</v>
      </c>
      <c r="P27" s="93">
        <v>82</v>
      </c>
      <c r="Q27" s="93">
        <v>76</v>
      </c>
      <c r="R27" s="93">
        <v>18</v>
      </c>
      <c r="S27" s="92">
        <f t="shared" si="18"/>
        <v>176</v>
      </c>
    </row>
    <row r="28" spans="1:19" outlineLevel="1">
      <c r="A28" s="98">
        <v>3</v>
      </c>
      <c r="B28" s="98" t="s">
        <v>784</v>
      </c>
      <c r="C28" s="98" t="s">
        <v>847</v>
      </c>
      <c r="D28" s="96">
        <v>43</v>
      </c>
      <c r="E28" s="96">
        <v>88</v>
      </c>
      <c r="F28" s="96">
        <v>97</v>
      </c>
      <c r="G28" s="92">
        <f t="shared" si="15"/>
        <v>228</v>
      </c>
      <c r="H28" s="95">
        <v>48</v>
      </c>
      <c r="I28" s="95">
        <v>34</v>
      </c>
      <c r="J28" s="95">
        <v>15</v>
      </c>
      <c r="K28" s="92">
        <f t="shared" si="16"/>
        <v>97</v>
      </c>
      <c r="L28" s="94">
        <v>32</v>
      </c>
      <c r="M28" s="94">
        <v>13</v>
      </c>
      <c r="N28" s="94">
        <v>42</v>
      </c>
      <c r="O28" s="92">
        <f t="shared" si="17"/>
        <v>87</v>
      </c>
      <c r="P28" s="93">
        <v>83</v>
      </c>
      <c r="Q28" s="93">
        <v>66</v>
      </c>
      <c r="R28" s="93">
        <v>96</v>
      </c>
      <c r="S28" s="92">
        <f t="shared" si="18"/>
        <v>245</v>
      </c>
    </row>
    <row r="29" spans="1:19" outlineLevel="1">
      <c r="A29" s="98">
        <v>4</v>
      </c>
      <c r="B29" s="98" t="s">
        <v>783</v>
      </c>
      <c r="C29" s="98" t="s">
        <v>847</v>
      </c>
      <c r="D29" s="96">
        <v>40</v>
      </c>
      <c r="E29" s="96">
        <v>63</v>
      </c>
      <c r="F29" s="96">
        <v>64</v>
      </c>
      <c r="G29" s="92">
        <f t="shared" si="15"/>
        <v>167</v>
      </c>
      <c r="H29" s="95">
        <v>70</v>
      </c>
      <c r="I29" s="95">
        <v>94</v>
      </c>
      <c r="J29" s="95">
        <v>35</v>
      </c>
      <c r="K29" s="92">
        <f t="shared" si="16"/>
        <v>199</v>
      </c>
      <c r="L29" s="94">
        <v>95</v>
      </c>
      <c r="M29" s="94">
        <v>36</v>
      </c>
      <c r="N29" s="94">
        <v>72</v>
      </c>
      <c r="O29" s="92">
        <f t="shared" si="17"/>
        <v>203</v>
      </c>
      <c r="P29" s="93">
        <v>74</v>
      </c>
      <c r="Q29" s="93">
        <v>64</v>
      </c>
      <c r="R29" s="93">
        <v>33</v>
      </c>
      <c r="S29" s="92">
        <f t="shared" si="18"/>
        <v>171</v>
      </c>
    </row>
    <row r="30" spans="1:19" outlineLevel="1">
      <c r="A30" s="98">
        <v>5</v>
      </c>
      <c r="B30" s="98" t="s">
        <v>782</v>
      </c>
      <c r="C30" s="98" t="s">
        <v>847</v>
      </c>
      <c r="D30" s="96">
        <v>90</v>
      </c>
      <c r="E30" s="96">
        <v>56</v>
      </c>
      <c r="F30" s="96">
        <v>66</v>
      </c>
      <c r="G30" s="92">
        <f t="shared" si="15"/>
        <v>212</v>
      </c>
      <c r="H30" s="95">
        <v>88</v>
      </c>
      <c r="I30" s="95">
        <v>77</v>
      </c>
      <c r="J30" s="95">
        <v>21</v>
      </c>
      <c r="K30" s="92">
        <f t="shared" si="16"/>
        <v>186</v>
      </c>
      <c r="L30" s="94">
        <v>28</v>
      </c>
      <c r="M30" s="94">
        <v>53</v>
      </c>
      <c r="N30" s="94">
        <v>45</v>
      </c>
      <c r="O30" s="92">
        <f t="shared" si="17"/>
        <v>126</v>
      </c>
      <c r="P30" s="93">
        <v>84</v>
      </c>
      <c r="Q30" s="93">
        <v>87</v>
      </c>
      <c r="R30" s="93">
        <v>64</v>
      </c>
      <c r="S30" s="92">
        <f t="shared" si="18"/>
        <v>235</v>
      </c>
    </row>
    <row r="31" spans="1:19" outlineLevel="1">
      <c r="A31" s="98">
        <v>6</v>
      </c>
      <c r="B31" s="98" t="s">
        <v>781</v>
      </c>
      <c r="C31" s="98" t="s">
        <v>847</v>
      </c>
      <c r="D31" s="96">
        <v>63</v>
      </c>
      <c r="E31" s="96">
        <v>80</v>
      </c>
      <c r="F31" s="96">
        <v>46</v>
      </c>
      <c r="G31" s="92">
        <f t="shared" si="15"/>
        <v>189</v>
      </c>
      <c r="H31" s="95">
        <v>25</v>
      </c>
      <c r="I31" s="95">
        <v>39</v>
      </c>
      <c r="J31" s="95">
        <v>43</v>
      </c>
      <c r="K31" s="92">
        <f t="shared" si="16"/>
        <v>107</v>
      </c>
      <c r="L31" s="94">
        <v>73</v>
      </c>
      <c r="M31" s="94">
        <v>14</v>
      </c>
      <c r="N31" s="94">
        <v>54</v>
      </c>
      <c r="O31" s="92">
        <f t="shared" si="17"/>
        <v>141</v>
      </c>
      <c r="P31" s="93">
        <v>93</v>
      </c>
      <c r="Q31" s="93">
        <v>79</v>
      </c>
      <c r="R31" s="93">
        <v>13</v>
      </c>
      <c r="S31" s="92">
        <f t="shared" si="18"/>
        <v>185</v>
      </c>
    </row>
    <row r="32" spans="1:19" ht="16.5" customHeight="1">
      <c r="A32" s="98"/>
      <c r="B32" s="98"/>
      <c r="C32" s="97" t="s">
        <v>846</v>
      </c>
      <c r="D32" s="96">
        <f t="shared" ref="D32:S32" si="19">SUBTOTAL(9,D26:D31)</f>
        <v>425</v>
      </c>
      <c r="E32" s="96">
        <f t="shared" si="19"/>
        <v>372</v>
      </c>
      <c r="F32" s="96">
        <f t="shared" si="19"/>
        <v>341</v>
      </c>
      <c r="G32" s="92">
        <f t="shared" si="19"/>
        <v>1138</v>
      </c>
      <c r="H32" s="95">
        <f t="shared" si="19"/>
        <v>376</v>
      </c>
      <c r="I32" s="95">
        <f t="shared" si="19"/>
        <v>346</v>
      </c>
      <c r="J32" s="95">
        <f t="shared" si="19"/>
        <v>217</v>
      </c>
      <c r="K32" s="92">
        <f t="shared" si="19"/>
        <v>939</v>
      </c>
      <c r="L32" s="94">
        <f t="shared" si="19"/>
        <v>371</v>
      </c>
      <c r="M32" s="94">
        <f t="shared" si="19"/>
        <v>287</v>
      </c>
      <c r="N32" s="94">
        <f t="shared" si="19"/>
        <v>303</v>
      </c>
      <c r="O32" s="92">
        <f t="shared" si="19"/>
        <v>961</v>
      </c>
      <c r="P32" s="93">
        <f t="shared" si="19"/>
        <v>511</v>
      </c>
      <c r="Q32" s="93">
        <f t="shared" si="19"/>
        <v>457</v>
      </c>
      <c r="R32" s="93">
        <f t="shared" si="19"/>
        <v>277</v>
      </c>
      <c r="S32" s="92">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What-If-Analysis (Goal Seek)</vt:lpstr>
      <vt:lpstr>What-If-Analysis (Data table )</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cp:lastPrinted>2025-05-25T08:14:09Z</cp:lastPrinted>
  <dcterms:created xsi:type="dcterms:W3CDTF">2024-05-30T14:33:40Z</dcterms:created>
  <dcterms:modified xsi:type="dcterms:W3CDTF">2025-05-25T08:15:13Z</dcterms:modified>
</cp:coreProperties>
</file>