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 10\"/>
    </mc:Choice>
  </mc:AlternateContent>
  <xr:revisionPtr revIDLastSave="0" documentId="13_ncr:1_{95ED07DA-50B3-4EC2-9016-A257DEF11899}" xr6:coauthVersionLast="45" xr6:coauthVersionMax="47" xr10:uidLastSave="{00000000-0000-0000-0000-000000000000}"/>
  <bookViews>
    <workbookView xWindow="-120" yWindow="-120" windowWidth="20730" windowHeight="11160" firstSheet="1" activeTab="8" xr2:uid="{1048B617-7C16-4262-98EF-BC77FF708B31}"/>
  </bookViews>
  <sheets>
    <sheet name="HANDEX" sheetId="9" r:id="rId1"/>
    <sheet name="Məlumat bazası" sheetId="3" r:id="rId2"/>
    <sheet name="Task 1" sheetId="2" r:id="rId3"/>
    <sheet name="Task 2" sheetId="6" r:id="rId4"/>
    <sheet name="Hədəfim" sheetId="7" r:id="rId5"/>
    <sheet name="Task 3" sheetId="5" r:id="rId6"/>
    <sheet name="Task 4" sheetId="4" r:id="rId7"/>
    <sheet name="Task 5" sheetId="1" r:id="rId8"/>
    <sheet name="Task 6" sheetId="8"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4" i="8" l="1"/>
  <c r="M4" i="8"/>
  <c r="N4" i="8"/>
  <c r="L5" i="8"/>
  <c r="M5" i="8"/>
  <c r="N5" i="8"/>
  <c r="L6" i="8"/>
  <c r="M6" i="8"/>
  <c r="N6" i="8"/>
  <c r="M3" i="8"/>
  <c r="N3" i="8"/>
  <c r="L3" i="8"/>
  <c r="A4" i="1" l="1"/>
  <c r="C8" i="1" s="1"/>
  <c r="C3" i="4"/>
  <c r="C4" i="4"/>
  <c r="C5" i="4"/>
  <c r="C6" i="4"/>
  <c r="C7" i="4"/>
  <c r="C8" i="4"/>
  <c r="C9" i="4"/>
  <c r="C10" i="4"/>
  <c r="C11" i="4"/>
  <c r="C2" i="4"/>
  <c r="B3" i="4"/>
  <c r="B4" i="4"/>
  <c r="B5" i="4"/>
  <c r="B6" i="4"/>
  <c r="B7" i="4"/>
  <c r="B8" i="4"/>
  <c r="B9" i="4"/>
  <c r="B10" i="4"/>
  <c r="B11" i="4"/>
  <c r="B2" i="4"/>
  <c r="I3" i="4"/>
  <c r="I4" i="4"/>
  <c r="I5" i="4"/>
  <c r="I6" i="4"/>
  <c r="I7" i="4"/>
  <c r="I8" i="4"/>
  <c r="I9" i="4"/>
  <c r="I10" i="4"/>
  <c r="I11" i="4"/>
  <c r="I2" i="4"/>
  <c r="H11" i="4"/>
  <c r="H3" i="4"/>
  <c r="H4" i="4"/>
  <c r="H5" i="4"/>
  <c r="H6" i="4"/>
  <c r="H7" i="4"/>
  <c r="H8" i="4"/>
  <c r="H9" i="4"/>
  <c r="H10" i="4"/>
  <c r="H2" i="4"/>
  <c r="C4" i="5"/>
  <c r="C5" i="5"/>
  <c r="C6" i="5"/>
  <c r="C7" i="5"/>
  <c r="C8" i="5"/>
  <c r="C3" i="5"/>
  <c r="B4" i="5"/>
  <c r="B5" i="5"/>
  <c r="B6" i="5"/>
  <c r="B7" i="5"/>
  <c r="B8" i="5"/>
  <c r="B3" i="5"/>
  <c r="H4" i="6"/>
  <c r="G4" i="6"/>
  <c r="F4" i="6"/>
  <c r="B3" i="2"/>
  <c r="C3" i="2"/>
  <c r="D3" i="2"/>
  <c r="E3" i="2"/>
  <c r="B4" i="2"/>
  <c r="C4" i="2"/>
  <c r="D4" i="2"/>
  <c r="E4" i="2"/>
  <c r="B5" i="2"/>
  <c r="C5" i="2"/>
  <c r="D5" i="2"/>
  <c r="E5" i="2"/>
  <c r="F5" i="2" s="1"/>
  <c r="B6" i="2"/>
  <c r="C6" i="2"/>
  <c r="D6" i="2"/>
  <c r="E6" i="2"/>
  <c r="G6" i="2" s="1"/>
  <c r="B7" i="2"/>
  <c r="C7" i="2"/>
  <c r="D7" i="2"/>
  <c r="E7" i="2"/>
  <c r="B8" i="2"/>
  <c r="C8" i="2"/>
  <c r="D8" i="2"/>
  <c r="E8" i="2"/>
  <c r="B9" i="2"/>
  <c r="C9" i="2"/>
  <c r="D9" i="2"/>
  <c r="E9" i="2"/>
  <c r="F9" i="2" s="1"/>
  <c r="B10" i="2"/>
  <c r="C10" i="2"/>
  <c r="D10" i="2"/>
  <c r="E10" i="2"/>
  <c r="G10" i="2" s="1"/>
  <c r="B11" i="2"/>
  <c r="C11" i="2"/>
  <c r="D11" i="2"/>
  <c r="E11" i="2"/>
  <c r="B12" i="2"/>
  <c r="C12" i="2"/>
  <c r="D12" i="2"/>
  <c r="E12" i="2"/>
  <c r="B13" i="2"/>
  <c r="C13" i="2"/>
  <c r="D13" i="2"/>
  <c r="E13" i="2"/>
  <c r="F13" i="2" s="1"/>
  <c r="B14" i="2"/>
  <c r="C14" i="2"/>
  <c r="D14" i="2"/>
  <c r="E14" i="2"/>
  <c r="G14" i="2" s="1"/>
  <c r="B15" i="2"/>
  <c r="C15" i="2"/>
  <c r="D15" i="2"/>
  <c r="E15" i="2"/>
  <c r="B16" i="2"/>
  <c r="C16" i="2"/>
  <c r="D16" i="2"/>
  <c r="E16" i="2"/>
  <c r="B17" i="2"/>
  <c r="C17" i="2"/>
  <c r="D17" i="2"/>
  <c r="E17" i="2"/>
  <c r="F17" i="2" s="1"/>
  <c r="B18" i="2"/>
  <c r="C18" i="2"/>
  <c r="D18" i="2"/>
  <c r="E18" i="2"/>
  <c r="G18" i="2" s="1"/>
  <c r="B19" i="2"/>
  <c r="C19" i="2"/>
  <c r="D19" i="2"/>
  <c r="E19" i="2"/>
  <c r="C2" i="2"/>
  <c r="D2" i="2"/>
  <c r="E2" i="2"/>
  <c r="B2" i="2"/>
  <c r="F2" i="2" l="1"/>
  <c r="G19" i="2"/>
  <c r="F18" i="2"/>
  <c r="H16" i="2"/>
  <c r="G15" i="2"/>
  <c r="F14" i="2"/>
  <c r="H12" i="2"/>
  <c r="G11" i="2"/>
  <c r="F10" i="2"/>
  <c r="H8" i="2"/>
  <c r="G7" i="2"/>
  <c r="F6" i="2"/>
  <c r="H4" i="2"/>
  <c r="G3" i="2"/>
  <c r="G2" i="2"/>
  <c r="F19" i="2"/>
  <c r="H17" i="2"/>
  <c r="G16" i="2"/>
  <c r="F15" i="2"/>
  <c r="H13" i="2"/>
  <c r="G12" i="2"/>
  <c r="F11" i="2"/>
  <c r="H9" i="2"/>
  <c r="G8" i="2"/>
  <c r="F7" i="2"/>
  <c r="H5" i="2"/>
  <c r="G4" i="2"/>
  <c r="F3" i="2"/>
  <c r="H2" i="2"/>
  <c r="H18" i="2"/>
  <c r="I18" i="2" s="1"/>
  <c r="G17" i="2"/>
  <c r="I17" i="2" s="1"/>
  <c r="F16" i="2"/>
  <c r="I16" i="2" s="1"/>
  <c r="H14" i="2"/>
  <c r="I14" i="2" s="1"/>
  <c r="G13" i="2"/>
  <c r="I13" i="2" s="1"/>
  <c r="F12" i="2"/>
  <c r="I12" i="2" s="1"/>
  <c r="H10" i="2"/>
  <c r="I10" i="2" s="1"/>
  <c r="G9" i="2"/>
  <c r="I9" i="2" s="1"/>
  <c r="F8" i="2"/>
  <c r="I8" i="2" s="1"/>
  <c r="H6" i="2"/>
  <c r="G5" i="2"/>
  <c r="I5" i="2" s="1"/>
  <c r="F4" i="2"/>
  <c r="I4" i="2" s="1"/>
  <c r="H19" i="2"/>
  <c r="H15" i="2"/>
  <c r="H11" i="2"/>
  <c r="H7" i="2"/>
  <c r="H3" i="2"/>
  <c r="I3" i="2" l="1"/>
  <c r="I19" i="2"/>
  <c r="I6" i="2"/>
  <c r="I15" i="2"/>
  <c r="I2" i="2"/>
  <c r="I11" i="2"/>
  <c r="I7" i="2"/>
</calcChain>
</file>

<file path=xl/sharedStrings.xml><?xml version="1.0" encoding="utf-8"?>
<sst xmlns="http://schemas.openxmlformats.org/spreadsheetml/2006/main" count="474" uniqueCount="249">
  <si>
    <t>Əməkhaqqı fondu</t>
  </si>
  <si>
    <t>Audit və Hüquq Departamenti</t>
  </si>
  <si>
    <t>İnsan Resursları Departamenti</t>
  </si>
  <si>
    <t>Logistika Departamenti</t>
  </si>
  <si>
    <t>Maliyyə Departamenti</t>
  </si>
  <si>
    <t>Satış Departamenti</t>
  </si>
  <si>
    <t>Kod</t>
  </si>
  <si>
    <t>Departamenti</t>
  </si>
  <si>
    <t>Vəzifə</t>
  </si>
  <si>
    <t>DSMF (3%)</t>
  </si>
  <si>
    <t>İcbari tibbi sığorta (2.5%)</t>
  </si>
  <si>
    <t>Net</t>
  </si>
  <si>
    <t>STUDENT-ID</t>
  </si>
  <si>
    <t>POINT</t>
  </si>
  <si>
    <t>İş nömrə</t>
  </si>
  <si>
    <t>İlkin-4517-19</t>
  </si>
  <si>
    <t>Murad-4847-11</t>
  </si>
  <si>
    <t>Əli-4523-5</t>
  </si>
  <si>
    <t>Ləman-4493-31</t>
  </si>
  <si>
    <t>Rəsul-4902-14</t>
  </si>
  <si>
    <t>Vəli-4989-44</t>
  </si>
  <si>
    <t>Leyla-4966-16</t>
  </si>
  <si>
    <t>Məhəmməd-4984-44</t>
  </si>
  <si>
    <t>Ləman-4501-32</t>
  </si>
  <si>
    <t>Rəsul-4839-11</t>
  </si>
  <si>
    <t>859 ədəd</t>
  </si>
  <si>
    <t>Qida</t>
  </si>
  <si>
    <t>Vicenta fıstıq yağı 250qr.</t>
  </si>
  <si>
    <t>585 ədəd</t>
  </si>
  <si>
    <t>Roshen südlü şokolad 119qr.</t>
  </si>
  <si>
    <t>985 ədəd</t>
  </si>
  <si>
    <t>Beta qara çay 500qr.</t>
  </si>
  <si>
    <t>387 ədəd</t>
  </si>
  <si>
    <t>Jacobs Monarch Dəmləmə qəhvə. 47.5qr</t>
  </si>
  <si>
    <t>851 ədəd</t>
  </si>
  <si>
    <t>Şahənşah düyü. 910qr.</t>
  </si>
  <si>
    <t>362 ədəd</t>
  </si>
  <si>
    <t>Super Fresh Tuna balığı. 80qr.</t>
  </si>
  <si>
    <t>845 ədəd</t>
  </si>
  <si>
    <t>Bonduelle Konservləşdirilmiş lobya. 425ml.</t>
  </si>
  <si>
    <t>321 ədəd</t>
  </si>
  <si>
    <t>Bizim tarla Yaşıl Noxud. 680qr</t>
  </si>
  <si>
    <t>Bravo Qarabaşaq. 800qr.</t>
  </si>
  <si>
    <t>451 ədəd</t>
  </si>
  <si>
    <t>Sultan Basmati Düyü. 1900kq.</t>
  </si>
  <si>
    <t>658 kq</t>
  </si>
  <si>
    <t>Bakı. Yaşı tumlu zeytun. 1 kq.</t>
  </si>
  <si>
    <t>150 ədəd</t>
  </si>
  <si>
    <t>Santa Bremor Forel. 300qr.</t>
  </si>
  <si>
    <t>451 kq</t>
  </si>
  <si>
    <t>Halal nemət, 1000 bərəkət Sosiska 1kq.</t>
  </si>
  <si>
    <t>526 kq</t>
  </si>
  <si>
    <t>SAB, Toyuq. Bişmiş Kolbasa 1kq.</t>
  </si>
  <si>
    <t>745 kq</t>
  </si>
  <si>
    <t>Ovçular, Krakov Bişmiş Kolbasa. 1kq.</t>
  </si>
  <si>
    <t>852 ədəd</t>
  </si>
  <si>
    <t>Домик в Деревне. 3.2%-ıi süd. 950ml.</t>
  </si>
  <si>
    <t>447 ədəd</t>
  </si>
  <si>
    <t>Pınar, Milföy. Dondurulmuş xəmir 500qr.</t>
  </si>
  <si>
    <t>365 kq</t>
  </si>
  <si>
    <t>Uzun ömür İvanovka pendiri. 1kq.</t>
  </si>
  <si>
    <t>1200 ədəd</t>
  </si>
  <si>
    <t>"Meçta Xozyayki" klassik mayonez. 900ml.</t>
  </si>
  <si>
    <t>Endirimdən sonrakı qiymət</t>
  </si>
  <si>
    <t>Bayram endirimi (%-ilə)</t>
  </si>
  <si>
    <t>Anbardakı miqdarı</t>
  </si>
  <si>
    <t>Kateqoriya</t>
  </si>
  <si>
    <t>Qiyməti</t>
  </si>
  <si>
    <t>Məhsulun kodu</t>
  </si>
  <si>
    <t>Məhsulun adı</t>
  </si>
  <si>
    <t>Samsung I9500 Galaxy S4</t>
  </si>
  <si>
    <t>HTC Desire Eye </t>
  </si>
  <si>
    <t>Nokia 3.1 Plus</t>
  </si>
  <si>
    <t>Huawei P Smart</t>
  </si>
  <si>
    <t xml:space="preserve">Huawei P30 </t>
  </si>
  <si>
    <t>Samsung Galaxy A30 DS</t>
  </si>
  <si>
    <t>Xiomi Redmi Note 7</t>
  </si>
  <si>
    <t>iPhone 8</t>
  </si>
  <si>
    <t>IV rüb</t>
  </si>
  <si>
    <t>III rüb</t>
  </si>
  <si>
    <t>II rüb</t>
  </si>
  <si>
    <t>I rüb</t>
  </si>
  <si>
    <t>Məhsul</t>
  </si>
  <si>
    <t>Ümumi satış</t>
  </si>
  <si>
    <t>Məhsul D</t>
  </si>
  <si>
    <t>Məhsul C</t>
  </si>
  <si>
    <t>Məhsul B</t>
  </si>
  <si>
    <t>Məhsul A</t>
  </si>
  <si>
    <t>Yekun məbləğ</t>
  </si>
  <si>
    <t>Qiymət</t>
  </si>
  <si>
    <t>Say</t>
  </si>
  <si>
    <t>Məhsul adı</t>
  </si>
  <si>
    <t>Satış</t>
  </si>
  <si>
    <t>Alış</t>
  </si>
  <si>
    <t>Quliyev Üzeyir Rafət  oğlu</t>
  </si>
  <si>
    <t>Məmmədova Aynurə Rasim qızı</t>
  </si>
  <si>
    <t>Hüseynov İntiqam Mehman  oğlu</t>
  </si>
  <si>
    <t>Gözəlova Evqeniya Fəxrəddin qızı</t>
  </si>
  <si>
    <t>Nəcəfquluyev Xəlil Mustafa  oğlu</t>
  </si>
  <si>
    <t>Qəniyev İslam Famil  oğlu</t>
  </si>
  <si>
    <t>Nəbiyeva Nəzakət Məmməd qızı</t>
  </si>
  <si>
    <t>Təhməzova Sayalı Rasim qızı</t>
  </si>
  <si>
    <t>İsmayılov Cavan Xəlil  oğlu</t>
  </si>
  <si>
    <t>Quliyev Azər Rafiq  oğlu</t>
  </si>
  <si>
    <t>İbrahimova Rasimə Hüseyn qızı</t>
  </si>
  <si>
    <t>Quliyev Elgün Hacnəzər  oğlu</t>
  </si>
  <si>
    <t>İbrahimova Südabə Yaşar qızı</t>
  </si>
  <si>
    <t>Əhmədov Ələskər Süleyman  oğlu</t>
  </si>
  <si>
    <t>Məmmədova Lalə Emin qızı</t>
  </si>
  <si>
    <t>Hüseynova Sitarə Samir qızı</t>
  </si>
  <si>
    <t>Veysəlova Nəfisə Rafiq qızı</t>
  </si>
  <si>
    <t>Quliyeva Məhru Elnur qızı</t>
  </si>
  <si>
    <t>Əliyeva Səadət Akif qızı</t>
  </si>
  <si>
    <t>Şahvələdova Sevil Əsgər qızı</t>
  </si>
  <si>
    <t>Əmbiyeva Sənubər Elvin qızı</t>
  </si>
  <si>
    <t>Qasımov Xosrov Elman  oğlu</t>
  </si>
  <si>
    <t>Əsgərov Seyran Ələsgər  oğlu</t>
  </si>
  <si>
    <t>Hüseynova Rəna Musa qızı</t>
  </si>
  <si>
    <t>Əliyev Qulu Mövmin  oğlu</t>
  </si>
  <si>
    <t>Yunusov Rizvan Nəsir  oğlu</t>
  </si>
  <si>
    <t>Abdullayev Rəsul Məhəmmədağa  oğlu</t>
  </si>
  <si>
    <t>Səmədov Rasim Əsgərəli  oğlu</t>
  </si>
  <si>
    <t>Çərkəzli Nailə Teymur qızı</t>
  </si>
  <si>
    <t>Hüseynova Ülviyyə Cəmil qızı</t>
  </si>
  <si>
    <t>Camalova Sayalı Hafiz qızı</t>
  </si>
  <si>
    <t>Sadıqova Natəvan Şöhrət qızı</t>
  </si>
  <si>
    <t>Kərimov Səftər Səadət  oğlu</t>
  </si>
  <si>
    <t>Əzimov Bəhlul Hüseyn  oğlu</t>
  </si>
  <si>
    <t>Nərimanov Mirzə Eldar  oğlu</t>
  </si>
  <si>
    <t>Məmmədli Gülarə Elgün qızı</t>
  </si>
  <si>
    <t>Hüseynov Vidadi Zaxid  oğlu</t>
  </si>
  <si>
    <t>Əliyeva Zinaida Mobil qızı</t>
  </si>
  <si>
    <t>Cəfərov Məhəmməd Mehdi  oğlu</t>
  </si>
  <si>
    <t>Əzizov Telman Mösüm  oğlu</t>
  </si>
  <si>
    <t>Məhərrəmli Gülçin Çingiz qızı</t>
  </si>
  <si>
    <t>Salamova Güllər Əlizamin qızı</t>
  </si>
  <si>
    <t>Babayev Vüqar Rüstəm  oğlu</t>
  </si>
  <si>
    <t>Hüseynov Sulduz Telman  oğlu</t>
  </si>
  <si>
    <t>Hüseynova Gülüstan Akif qızı</t>
  </si>
  <si>
    <t>Məlikov Tahir  Rəşid  oğlu</t>
  </si>
  <si>
    <t>S.A.A</t>
  </si>
  <si>
    <t>Departament</t>
  </si>
  <si>
    <t>Maliyyə və uçot departamenti</t>
  </si>
  <si>
    <t>İqtisadçı</t>
  </si>
  <si>
    <t>İctimaiyyətlə əlaqələr departamenti</t>
  </si>
  <si>
    <t>Mütəxəssis</t>
  </si>
  <si>
    <t>Mühasib</t>
  </si>
  <si>
    <t>İnformasiya texnologiyaları departamenti</t>
  </si>
  <si>
    <t>Aparıcı mütəxəssis (Şəbəkə inzibatçısı)</t>
  </si>
  <si>
    <t>Satınalmalar departamenti</t>
  </si>
  <si>
    <t>İqtisadi təhlil və proqnozlaşdırma departamenti</t>
  </si>
  <si>
    <t>İnzibati işlər departamenti</t>
  </si>
  <si>
    <t>Departament rəisi</t>
  </si>
  <si>
    <t>İnsan resurslarının idarəedilməsi departamenti</t>
  </si>
  <si>
    <t>Təlim üzrə koordinator</t>
  </si>
  <si>
    <t>Referent</t>
  </si>
  <si>
    <t>Aparıcı mütəxəssis - sistem arxitektoru</t>
  </si>
  <si>
    <t>Aparıcı mütəxəssis</t>
  </si>
  <si>
    <t>Aparıcı mütəxəssis(Proqram tərtibatçısı)</t>
  </si>
  <si>
    <t>Layihələrin idarə edilməsi departamenti</t>
  </si>
  <si>
    <t>Layihə üzrə koordinator</t>
  </si>
  <si>
    <t>Aparıcı mühasib</t>
  </si>
  <si>
    <t>Hüquq departamenti</t>
  </si>
  <si>
    <t>Aparıcı hüquq məsləhətçisi</t>
  </si>
  <si>
    <t>SƏTƏM Departamenti</t>
  </si>
  <si>
    <t>Mühəndis (ətraf mühitin mühafizəsi üzrə)</t>
  </si>
  <si>
    <t>Əsgərov Nihad Həmid  oğlu</t>
  </si>
  <si>
    <t>Texnik</t>
  </si>
  <si>
    <t>Həsənli Jalə Fərid qızı</t>
  </si>
  <si>
    <t>Cəlilov Arif Əlyar  oğlu</t>
  </si>
  <si>
    <t>Aparıcı iqtisadçı</t>
  </si>
  <si>
    <t>Hüseynov Eldəniz İsmayıl  oğlu</t>
  </si>
  <si>
    <t>Aparıcı mühəndis</t>
  </si>
  <si>
    <t>Əlizadə Əminə Ramin qızı</t>
  </si>
  <si>
    <t>Mütəxəssis (Sistem inzibatçısı)</t>
  </si>
  <si>
    <t>Mazanova Ayla Zakir qızı</t>
  </si>
  <si>
    <t>Vəliyev Şahin Ağakişi  oğlu</t>
  </si>
  <si>
    <t>Əlizadə Səlimət Vəli qızı</t>
  </si>
  <si>
    <t>Zeynalov Vüsal Calal  oğlu</t>
  </si>
  <si>
    <t>Əmrahov Ələsgər Xanəhməd  oğlu</t>
  </si>
  <si>
    <t>Departament rəisinin müavini</t>
  </si>
  <si>
    <t>Novruzov Cümşüd Abdulhəmid  oğlu</t>
  </si>
  <si>
    <t>Mirzoyeva Kamilə İbrahim qızı</t>
  </si>
  <si>
    <t>Babayeva Xalisə Rəfail qızı</t>
  </si>
  <si>
    <t>Əliyev Müntəzir Mürvət  oğlu</t>
  </si>
  <si>
    <t>Cəlilzadə Qızbəs İbrahim qızı</t>
  </si>
  <si>
    <t>Zamanlı Nəriman Hümbət  oğlu</t>
  </si>
  <si>
    <t>Aslanova Flora Nadir qızı</t>
  </si>
  <si>
    <t>İsmayılova Afət Nicat qızı</t>
  </si>
  <si>
    <t>Məmmədova Ruqiyyə Elman qızı</t>
  </si>
  <si>
    <t>Soltanov Məmməd Niyazi  oğlu</t>
  </si>
  <si>
    <t>Arxiv müdiri</t>
  </si>
  <si>
    <t>İsmayılov Elman Nadir  oğlu</t>
  </si>
  <si>
    <t>Risklərin idarəedilməsi departamenti</t>
  </si>
  <si>
    <t>Audit departamenti</t>
  </si>
  <si>
    <t>Daxili auditor</t>
  </si>
  <si>
    <t>Strateji inkişaf departamenti</t>
  </si>
  <si>
    <t>Sənədlərlə iş üzrə mütəxəssis</t>
  </si>
  <si>
    <t>Koordinator</t>
  </si>
  <si>
    <t>Eminova Leyli Turan qızı</t>
  </si>
  <si>
    <t>Qarayeva Fimar Əfqan qızı</t>
  </si>
  <si>
    <t>Niyazlı Seymur Osman  oğlu</t>
  </si>
  <si>
    <t>Sadıqova Mərziyyə Samir qızı</t>
  </si>
  <si>
    <t>Şükürov Vurğun İmran  oğlu</t>
  </si>
  <si>
    <t>Tağıyev Ramazan Nurəddin  oğlu</t>
  </si>
  <si>
    <t>Məmmədova Rəna Yusif qızı</t>
  </si>
  <si>
    <t>Qarayeva Zinaida Rəşad qızı</t>
  </si>
  <si>
    <t>Əskərov Kamran Natiq  oğlu</t>
  </si>
  <si>
    <t>Məmmədov Kamal Adil  oğlu</t>
  </si>
  <si>
    <t>Cəlilova Zərif Səməd qızı</t>
  </si>
  <si>
    <t>Yusifov Şahsuvar Bayram  oğlu</t>
  </si>
  <si>
    <t>Məşədiyeva Tatyana Rafiq qızı</t>
  </si>
  <si>
    <t>Nəsrullayev Mahir Balaxan  oğlu</t>
  </si>
  <si>
    <t>Baş auditor</t>
  </si>
  <si>
    <t>Qafarlı Babək Dədəkişi  oğlu</t>
  </si>
  <si>
    <t>Əfəndiyeva Həmidə  Rahil qızı</t>
  </si>
  <si>
    <t>Rəsulov Nüsrət Məhəmməd  oğlu</t>
  </si>
  <si>
    <t>Auditor</t>
  </si>
  <si>
    <t>Zeynallı Gövhər Adgözəl qızı</t>
  </si>
  <si>
    <t>Təhməzov Məzair Şöhrət  oğlu</t>
  </si>
  <si>
    <t>Əlizadə Lütfiyyə Emin qızı</t>
  </si>
  <si>
    <t>Atakişiyev Səlahəddin Asəf  oğlu</t>
  </si>
  <si>
    <t>Güləlizadə Şəmsiyyə Mübariz qızı</t>
  </si>
  <si>
    <t>Rəhimov Ruslan Raqif  oğlu</t>
  </si>
  <si>
    <t>Zeynalov Səxavət Qabil  oğlu</t>
  </si>
  <si>
    <t>İbrahimov Faiq Əliheydər  oğlu</t>
  </si>
  <si>
    <t>Hüquq məsləhətçisi</t>
  </si>
  <si>
    <t>Şərifova Rəmziyyə Mahir qızı</t>
  </si>
  <si>
    <t>Hüseynov Məmmədalı Əli  oğlu</t>
  </si>
  <si>
    <t>Məmmədova Xədicə Adil qızı</t>
  </si>
  <si>
    <t>Aslanlı Samirə Süleyman qızı</t>
  </si>
  <si>
    <t>Qənbərli Qüdrət Həsənağa  oğlu</t>
  </si>
  <si>
    <t>Hüseynov Hafiz Fərəc  oğlu</t>
  </si>
  <si>
    <t>ID</t>
  </si>
  <si>
    <t>GROSS</t>
  </si>
  <si>
    <t>Gəlir (2019)</t>
  </si>
  <si>
    <t>Hədəf (2019)</t>
  </si>
  <si>
    <t>Gəlir vergisi (14%)</t>
  </si>
  <si>
    <t/>
  </si>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</sst>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quot;AZN&quot;"/>
    <numFmt numFmtId="165" formatCode="_-* #,##0.00\ &quot;man.&quot;_-;\-* #,##0.00\ &quot;man.&quot;_-;_-* &quot;-&quot;??\ &quot;man.&quot;_-;_-@_-"/>
    <numFmt numFmtId="167" formatCode="_-[$$-409]* #,##0.00_ ;_-[$$-409]* \-#,##0.00\ ;_-[$$-409]* &quot;-&quot;??_ ;_-@_ "/>
    <numFmt numFmtId="168" formatCode="0&quot; qutu&quot;"/>
    <numFmt numFmtId="169" formatCode="_-[$₼-42C]\ * #,##0.00_-;\-[$₼-42C]\ * #,##0.00_-;_-[$₼-42C]\ * &quot;-&quot;??_-;_-@_-"/>
  </numFmts>
  <fonts count="42">
    <font>
      <sz val="13"/>
      <color theme="1"/>
      <name val="Palatino Linotype"/>
      <family val="2"/>
      <charset val="186"/>
    </font>
    <font>
      <sz val="11"/>
      <color theme="1"/>
      <name val="Calibri"/>
      <family val="2"/>
      <scheme val="minor"/>
    </font>
    <font>
      <sz val="11"/>
      <color theme="0"/>
      <name val="Calibri"/>
      <family val="2"/>
      <charset val="204"/>
      <scheme val="minor"/>
    </font>
    <font>
      <sz val="11"/>
      <color theme="1"/>
      <name val="Calibri"/>
      <family val="2"/>
      <charset val="204"/>
      <scheme val="minor"/>
    </font>
    <font>
      <sz val="11"/>
      <color theme="1"/>
      <name val="Calibri"/>
      <family val="2"/>
      <charset val="186"/>
      <scheme val="minor"/>
    </font>
    <font>
      <sz val="9"/>
      <name val="Palatino Linotype"/>
      <family val="1"/>
    </font>
    <font>
      <sz val="14"/>
      <color theme="0"/>
      <name val="Calibri"/>
      <family val="2"/>
      <charset val="204"/>
      <scheme val="minor"/>
    </font>
    <font>
      <sz val="12"/>
      <color theme="1"/>
      <name val="Cambria"/>
      <family val="1"/>
    </font>
    <font>
      <sz val="8"/>
      <name val="Palatino Linotype"/>
      <family val="2"/>
      <charset val="186"/>
    </font>
    <font>
      <b/>
      <sz val="12"/>
      <color theme="0"/>
      <name val="Cambria"/>
      <family val="1"/>
    </font>
    <font>
      <b/>
      <sz val="14"/>
      <color theme="0"/>
      <name val="Cambria"/>
      <family val="1"/>
    </font>
    <font>
      <sz val="14"/>
      <color theme="1"/>
      <name val="Palatino Linotype"/>
      <family val="2"/>
      <charset val="186"/>
    </font>
    <font>
      <sz val="14"/>
      <color theme="1"/>
      <name val="Calibri"/>
      <family val="2"/>
      <charset val="186"/>
      <scheme val="minor"/>
    </font>
    <font>
      <b/>
      <sz val="9"/>
      <color theme="0"/>
      <name val="Cambria"/>
      <family val="1"/>
    </font>
    <font>
      <b/>
      <sz val="9"/>
      <name val="Cambria"/>
      <family val="1"/>
    </font>
    <font>
      <sz val="9"/>
      <name val="Cambria"/>
      <family val="1"/>
    </font>
    <font>
      <b/>
      <sz val="10"/>
      <color theme="0"/>
      <name val="Cambria"/>
      <family val="1"/>
    </font>
    <font>
      <sz val="10"/>
      <color rgb="FFFF0000"/>
      <name val="Cambria"/>
      <family val="1"/>
    </font>
    <font>
      <sz val="10"/>
      <name val="Cambria"/>
      <family val="1"/>
    </font>
    <font>
      <sz val="10"/>
      <color theme="1"/>
      <name val="Cambria"/>
      <family val="1"/>
    </font>
    <font>
      <sz val="11"/>
      <name val="Cambria"/>
      <family val="1"/>
    </font>
    <font>
      <sz val="13"/>
      <color theme="1"/>
      <name val="Cambria"/>
      <family val="1"/>
    </font>
    <font>
      <sz val="13"/>
      <name val="Cambria"/>
      <family val="1"/>
    </font>
    <font>
      <b/>
      <sz val="13"/>
      <color theme="0"/>
      <name val="Cambria"/>
      <family val="1"/>
    </font>
    <font>
      <b/>
      <sz val="11"/>
      <color theme="0"/>
      <name val="Cambria"/>
      <family val="1"/>
    </font>
    <font>
      <sz val="28"/>
      <color theme="1"/>
      <name val="Camria"/>
      <charset val="186"/>
    </font>
    <font>
      <sz val="11"/>
      <color theme="1"/>
      <name val="Camria"/>
      <charset val="186"/>
    </font>
    <font>
      <sz val="14"/>
      <name val="Camria"/>
      <charset val="186"/>
    </font>
    <font>
      <sz val="16"/>
      <color theme="1"/>
      <name val="Camria"/>
      <charset val="186"/>
    </font>
    <font>
      <sz val="14"/>
      <color theme="1"/>
      <name val="Camria"/>
      <charset val="186"/>
    </font>
    <font>
      <sz val="18"/>
      <color theme="1"/>
      <name val="Camria"/>
      <charset val="186"/>
    </font>
    <font>
      <sz val="28"/>
      <color theme="0"/>
      <name val="Camria"/>
      <charset val="186"/>
    </font>
    <font>
      <sz val="15"/>
      <color theme="0"/>
      <name val="Camria"/>
      <charset val="186"/>
    </font>
    <font>
      <sz val="13"/>
      <color theme="1"/>
      <name val="Palatino Linotype"/>
      <family val="2"/>
      <charset val="186"/>
    </font>
    <font>
      <u/>
      <sz val="13"/>
      <color theme="10"/>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45"/>
      <color theme="10"/>
      <name val="Palatino Linotype"/>
      <family val="2"/>
      <charset val="186"/>
    </font>
  </fonts>
  <fills count="23">
    <fill>
      <patternFill patternType="none"/>
    </fill>
    <fill>
      <patternFill patternType="gray125"/>
    </fill>
    <fill>
      <patternFill patternType="solid">
        <fgColor theme="4"/>
      </patternFill>
    </fill>
    <fill>
      <patternFill patternType="solid">
        <fgColor theme="5"/>
      </patternFill>
    </fill>
    <fill>
      <gradientFill type="path" left="0.5" right="0.5" top="0.5" bottom="0.5">
        <stop position="0">
          <color theme="0"/>
        </stop>
        <stop position="1">
          <color rgb="FF0070C0"/>
        </stop>
      </gradientFill>
    </fill>
    <fill>
      <patternFill patternType="solid">
        <fgColor theme="8"/>
      </patternFill>
    </fill>
    <fill>
      <patternFill patternType="solid">
        <fgColor rgb="FF8FDD9C"/>
        <bgColor indexed="64"/>
      </patternFill>
    </fill>
    <fill>
      <patternFill patternType="solid">
        <fgColor theme="1"/>
        <bgColor indexed="64"/>
      </patternFill>
    </fill>
    <fill>
      <patternFill patternType="solid">
        <fgColor rgb="FFFFC000"/>
        <bgColor indexed="64"/>
      </patternFill>
    </fill>
    <fill>
      <patternFill patternType="solid">
        <fgColor rgb="FF00B050"/>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rgb="FF227447"/>
        <bgColor indexed="64"/>
      </patternFill>
    </fill>
    <fill>
      <patternFill patternType="solid">
        <fgColor rgb="FFD9D9D9"/>
        <bgColor indexed="64"/>
      </patternFill>
    </fill>
    <fill>
      <gradientFill degree="135">
        <stop position="0">
          <color rgb="FF00B050"/>
        </stop>
        <stop position="1">
          <color theme="9" tint="0.40000610370189521"/>
        </stop>
      </gradientFill>
    </fill>
    <fill>
      <patternFill patternType="solid">
        <fgColor theme="5" tint="0.39997558519241921"/>
        <bgColor indexed="64"/>
      </patternFill>
    </fill>
    <fill>
      <patternFill patternType="solid">
        <fgColor theme="8" tint="-0.249977111117893"/>
        <bgColor indexed="64"/>
      </patternFill>
    </fill>
    <fill>
      <patternFill patternType="solid">
        <fgColor rgb="FFB3E193"/>
        <bgColor indexed="64"/>
      </patternFill>
    </fill>
    <fill>
      <patternFill patternType="solid">
        <fgColor rgb="FFE5E57F"/>
        <bgColor indexed="64"/>
      </patternFill>
    </fill>
    <fill>
      <patternFill patternType="solid">
        <fgColor theme="7" tint="0.79998168889431442"/>
        <bgColor indexed="64"/>
      </patternFill>
    </fill>
  </fills>
  <borders count="17">
    <border>
      <left/>
      <right/>
      <top/>
      <bottom/>
      <diagonal/>
    </border>
    <border>
      <left style="thick">
        <color theme="1"/>
      </left>
      <right/>
      <top/>
      <bottom/>
      <diagonal/>
    </border>
    <border>
      <left style="thick">
        <color theme="1"/>
      </left>
      <right style="thick">
        <color theme="1"/>
      </right>
      <top style="thick">
        <color theme="1"/>
      </top>
      <bottom/>
      <diagonal/>
    </border>
    <border>
      <left style="thick">
        <color indexed="64"/>
      </left>
      <right style="thick">
        <color indexed="64"/>
      </right>
      <top style="thick">
        <color indexed="64"/>
      </top>
      <bottom style="thick">
        <color indexed="64"/>
      </bottom>
      <diagonal/>
    </border>
    <border>
      <left style="medium">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n">
        <color indexed="64"/>
      </left>
      <right style="thin">
        <color indexed="64"/>
      </right>
      <top style="thin">
        <color indexed="64"/>
      </top>
      <bottom style="thin">
        <color indexed="64"/>
      </bottom>
      <diagonal/>
    </border>
    <border>
      <left/>
      <right/>
      <top/>
      <bottom style="thick">
        <color theme="4" tint="0.499984740745262"/>
      </bottom>
      <diagonal/>
    </border>
    <border>
      <left style="thin">
        <color indexed="64"/>
      </left>
      <right/>
      <top style="thin">
        <color indexed="64"/>
      </top>
      <bottom style="thin">
        <color indexed="64"/>
      </bottom>
      <diagonal/>
    </border>
    <border>
      <left/>
      <right/>
      <top/>
      <bottom style="thin">
        <color indexed="64"/>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3">
    <xf numFmtId="0" fontId="0" fillId="0" borderId="0"/>
    <xf numFmtId="0" fontId="1" fillId="0" borderId="0"/>
    <xf numFmtId="0" fontId="2" fillId="3" borderId="0" applyNumberFormat="0" applyBorder="0" applyAlignment="0" applyProtection="0"/>
    <xf numFmtId="9" fontId="1" fillId="0" borderId="0" applyFont="0" applyFill="0" applyBorder="0" applyAlignment="0" applyProtection="0"/>
    <xf numFmtId="0" fontId="2" fillId="2" borderId="0" applyNumberFormat="0" applyBorder="0" applyAlignment="0" applyProtection="0"/>
    <xf numFmtId="165" fontId="4" fillId="0" borderId="0" applyFont="0" applyFill="0" applyBorder="0" applyAlignment="0" applyProtection="0"/>
    <xf numFmtId="0" fontId="3" fillId="0" borderId="0"/>
    <xf numFmtId="9" fontId="3" fillId="0" borderId="0" applyFont="0" applyFill="0" applyBorder="0" applyAlignment="0" applyProtection="0"/>
    <xf numFmtId="0" fontId="4" fillId="0" borderId="0"/>
    <xf numFmtId="0" fontId="2" fillId="5" borderId="0" applyNumberFormat="0" applyBorder="0" applyAlignment="0" applyProtection="0"/>
    <xf numFmtId="9" fontId="33" fillId="0" borderId="0" applyFont="0" applyFill="0" applyBorder="0" applyAlignment="0" applyProtection="0"/>
    <xf numFmtId="0" fontId="33" fillId="0" borderId="0"/>
    <xf numFmtId="0" fontId="34" fillId="0" borderId="0" applyNumberFormat="0" applyFill="0" applyBorder="0" applyAlignment="0" applyProtection="0"/>
  </cellStyleXfs>
  <cellXfs count="105">
    <xf numFmtId="0" fontId="0" fillId="0" borderId="0" xfId="0"/>
    <xf numFmtId="0" fontId="1" fillId="0" borderId="0" xfId="1"/>
    <xf numFmtId="0" fontId="4" fillId="0" borderId="0" xfId="8"/>
    <xf numFmtId="0" fontId="5" fillId="0" borderId="0" xfId="8" applyFont="1"/>
    <xf numFmtId="168" fontId="3" fillId="11" borderId="7" xfId="1" applyNumberFormat="1" applyFont="1" applyFill="1" applyBorder="1" applyAlignment="1">
      <alignment horizontal="center"/>
    </xf>
    <xf numFmtId="0" fontId="3" fillId="0" borderId="7" xfId="1" applyFont="1" applyBorder="1" applyAlignment="1">
      <alignment horizontal="center"/>
    </xf>
    <xf numFmtId="0" fontId="1" fillId="0" borderId="0" xfId="1" applyAlignment="1">
      <alignment horizontal="center"/>
    </xf>
    <xf numFmtId="168" fontId="1" fillId="11" borderId="7" xfId="1" applyNumberFormat="1" applyFill="1" applyBorder="1" applyAlignment="1">
      <alignment horizontal="center"/>
    </xf>
    <xf numFmtId="0" fontId="1" fillId="0" borderId="7" xfId="1" applyBorder="1" applyAlignment="1">
      <alignment horizontal="center"/>
    </xf>
    <xf numFmtId="164" fontId="6" fillId="5" borderId="8" xfId="9" applyNumberFormat="1" applyFont="1" applyBorder="1" applyAlignment="1">
      <alignment horizontal="center"/>
    </xf>
    <xf numFmtId="0" fontId="6" fillId="5" borderId="8" xfId="9" applyNumberFormat="1" applyFont="1" applyBorder="1" applyAlignment="1">
      <alignment horizontal="center"/>
    </xf>
    <xf numFmtId="164" fontId="6" fillId="3" borderId="7" xfId="2" applyNumberFormat="1" applyFont="1" applyBorder="1" applyAlignment="1">
      <alignment horizontal="center"/>
    </xf>
    <xf numFmtId="0" fontId="6" fillId="3" borderId="7" xfId="2" applyNumberFormat="1" applyFont="1" applyBorder="1" applyAlignment="1">
      <alignment horizontal="center"/>
    </xf>
    <xf numFmtId="0" fontId="6" fillId="3" borderId="9" xfId="2" applyNumberFormat="1" applyFont="1" applyBorder="1" applyAlignment="1">
      <alignment horizontal="center"/>
    </xf>
    <xf numFmtId="164" fontId="6" fillId="2" borderId="7" xfId="4" applyNumberFormat="1" applyFont="1" applyBorder="1" applyAlignment="1">
      <alignment horizontal="center"/>
    </xf>
    <xf numFmtId="0" fontId="6" fillId="2" borderId="7" xfId="4" applyNumberFormat="1" applyFont="1" applyBorder="1" applyAlignment="1">
      <alignment horizontal="center"/>
    </xf>
    <xf numFmtId="0" fontId="6" fillId="2" borderId="9" xfId="4" applyNumberFormat="1" applyFont="1" applyBorder="1" applyAlignment="1">
      <alignment horizontal="center"/>
    </xf>
    <xf numFmtId="169" fontId="7" fillId="16" borderId="0" xfId="0" applyNumberFormat="1" applyFont="1" applyFill="1" applyAlignment="1">
      <alignment horizontal="center" vertical="center"/>
    </xf>
    <xf numFmtId="169" fontId="7" fillId="0" borderId="0" xfId="0" applyNumberFormat="1" applyFont="1" applyAlignment="1">
      <alignment horizontal="center" vertical="center"/>
    </xf>
    <xf numFmtId="0" fontId="9" fillId="13" borderId="11" xfId="0" applyFont="1" applyFill="1" applyBorder="1" applyAlignment="1">
      <alignment horizontal="left" vertical="center" wrapText="1"/>
    </xf>
    <xf numFmtId="0" fontId="9" fillId="13" borderId="12" xfId="0" applyFont="1" applyFill="1" applyBorder="1" applyAlignment="1">
      <alignment horizontal="left" vertical="center" wrapText="1"/>
    </xf>
    <xf numFmtId="0" fontId="7" fillId="0" borderId="11" xfId="0" applyFont="1" applyBorder="1"/>
    <xf numFmtId="0" fontId="7" fillId="0" borderId="12" xfId="0" applyFont="1" applyBorder="1"/>
    <xf numFmtId="169" fontId="7" fillId="0" borderId="12" xfId="0" applyNumberFormat="1" applyFont="1" applyBorder="1"/>
    <xf numFmtId="0" fontId="7" fillId="14" borderId="11" xfId="0" applyFont="1" applyFill="1" applyBorder="1"/>
    <xf numFmtId="0" fontId="7" fillId="14" borderId="12" xfId="0" applyFont="1" applyFill="1" applyBorder="1"/>
    <xf numFmtId="169" fontId="7" fillId="14" borderId="12" xfId="0" applyNumberFormat="1" applyFont="1" applyFill="1" applyBorder="1"/>
    <xf numFmtId="0" fontId="10" fillId="15" borderId="13" xfId="0" applyFont="1" applyFill="1" applyBorder="1" applyAlignment="1">
      <alignment horizontal="center" vertical="center"/>
    </xf>
    <xf numFmtId="14" fontId="10" fillId="15" borderId="13" xfId="0" applyNumberFormat="1" applyFont="1" applyFill="1" applyBorder="1" applyAlignment="1">
      <alignment horizontal="center" vertical="center"/>
    </xf>
    <xf numFmtId="169" fontId="10" fillId="15" borderId="13" xfId="0" applyNumberFormat="1" applyFont="1" applyFill="1" applyBorder="1" applyAlignment="1">
      <alignment horizontal="center" vertical="center"/>
    </xf>
    <xf numFmtId="0" fontId="11" fillId="0" borderId="0" xfId="0" applyFont="1"/>
    <xf numFmtId="0" fontId="12" fillId="0" borderId="0" xfId="0" applyFont="1"/>
    <xf numFmtId="0" fontId="15" fillId="0" borderId="7" xfId="8" applyFont="1" applyBorder="1" applyAlignment="1">
      <alignment horizontal="left"/>
    </xf>
    <xf numFmtId="167" fontId="15" fillId="0" borderId="7" xfId="8" applyNumberFormat="1" applyFont="1" applyBorder="1" applyAlignment="1">
      <alignment horizontal="center" vertical="center"/>
    </xf>
    <xf numFmtId="0" fontId="13" fillId="7" borderId="7" xfId="8" applyFont="1" applyFill="1" applyBorder="1" applyAlignment="1">
      <alignment horizontal="center"/>
    </xf>
    <xf numFmtId="0" fontId="17" fillId="10" borderId="7" xfId="8" applyFont="1" applyFill="1" applyBorder="1" applyAlignment="1">
      <alignment horizontal="center" vertical="center"/>
    </xf>
    <xf numFmtId="0" fontId="18" fillId="0" borderId="7" xfId="8" applyFont="1" applyBorder="1" applyAlignment="1">
      <alignment horizontal="left"/>
    </xf>
    <xf numFmtId="167" fontId="19" fillId="0" borderId="7" xfId="5" applyNumberFormat="1" applyFont="1" applyBorder="1"/>
    <xf numFmtId="167" fontId="18" fillId="0" borderId="7" xfId="8" applyNumberFormat="1" applyFont="1" applyBorder="1" applyAlignment="1">
      <alignment horizontal="center" vertical="center"/>
    </xf>
    <xf numFmtId="0" fontId="21" fillId="0" borderId="0" xfId="0" applyFont="1"/>
    <xf numFmtId="0" fontId="22" fillId="6" borderId="7" xfId="6" applyFont="1" applyFill="1" applyBorder="1" applyAlignment="1">
      <alignment horizontal="center" vertical="center"/>
    </xf>
    <xf numFmtId="0" fontId="21" fillId="6" borderId="7" xfId="6" applyFont="1" applyFill="1" applyBorder="1"/>
    <xf numFmtId="0" fontId="21" fillId="0" borderId="0" xfId="6" applyFont="1"/>
    <xf numFmtId="0" fontId="22" fillId="18" borderId="9" xfId="6" applyFont="1" applyFill="1" applyBorder="1" applyAlignment="1">
      <alignment horizontal="center" vertical="center"/>
    </xf>
    <xf numFmtId="0" fontId="21" fillId="0" borderId="7" xfId="6" applyFont="1" applyBorder="1" applyAlignment="1">
      <alignment horizontal="center" vertical="center"/>
    </xf>
    <xf numFmtId="0" fontId="23" fillId="15" borderId="13" xfId="0" applyFont="1" applyFill="1" applyBorder="1" applyAlignment="1">
      <alignment horizontal="center" vertical="center"/>
    </xf>
    <xf numFmtId="14" fontId="23" fillId="15" borderId="13" xfId="0" applyNumberFormat="1" applyFont="1" applyFill="1" applyBorder="1" applyAlignment="1">
      <alignment horizontal="center" vertical="center"/>
    </xf>
    <xf numFmtId="169" fontId="23" fillId="15" borderId="13" xfId="0" applyNumberFormat="1" applyFont="1" applyFill="1" applyBorder="1" applyAlignment="1">
      <alignment horizontal="center" vertical="center"/>
    </xf>
    <xf numFmtId="0" fontId="21" fillId="0" borderId="0" xfId="0" applyFont="1" applyAlignment="1">
      <alignment horizontal="center" vertical="center"/>
    </xf>
    <xf numFmtId="169" fontId="21" fillId="0" borderId="0" xfId="0" applyNumberFormat="1" applyFont="1" applyAlignment="1">
      <alignment horizontal="center" vertical="center"/>
    </xf>
    <xf numFmtId="0" fontId="21" fillId="16" borderId="0" xfId="0" applyFont="1" applyFill="1" applyAlignment="1">
      <alignment horizontal="center" vertical="center"/>
    </xf>
    <xf numFmtId="169" fontId="21" fillId="16" borderId="0" xfId="0" applyNumberFormat="1" applyFont="1" applyFill="1" applyAlignment="1">
      <alignment horizontal="center" vertical="center"/>
    </xf>
    <xf numFmtId="0" fontId="21" fillId="0" borderId="0" xfId="1" applyFont="1"/>
    <xf numFmtId="0" fontId="21" fillId="0" borderId="0" xfId="6" applyFont="1" applyAlignment="1">
      <alignment horizontal="center" vertical="center"/>
    </xf>
    <xf numFmtId="0" fontId="24" fillId="19" borderId="7" xfId="0" applyFont="1" applyFill="1" applyBorder="1" applyAlignment="1">
      <alignment horizontal="center" vertical="center"/>
    </xf>
    <xf numFmtId="0" fontId="20" fillId="0" borderId="0" xfId="0" applyFont="1"/>
    <xf numFmtId="0" fontId="20" fillId="0" borderId="7" xfId="0" applyFont="1" applyBorder="1" applyAlignment="1">
      <alignment horizontal="center" vertical="center"/>
    </xf>
    <xf numFmtId="0" fontId="20" fillId="0" borderId="7" xfId="0" applyFont="1" applyBorder="1" applyAlignment="1">
      <alignment horizontal="center" vertical="center" wrapText="1"/>
    </xf>
    <xf numFmtId="0" fontId="20" fillId="20" borderId="7" xfId="0" applyFont="1" applyFill="1" applyBorder="1" applyAlignment="1">
      <alignment horizontal="center" vertical="center"/>
    </xf>
    <xf numFmtId="0" fontId="20" fillId="20" borderId="7" xfId="0" applyFont="1" applyFill="1" applyBorder="1" applyAlignment="1">
      <alignment horizontal="center" vertical="center" wrapText="1"/>
    </xf>
    <xf numFmtId="0" fontId="26" fillId="0" borderId="0" xfId="1" applyFont="1"/>
    <xf numFmtId="0" fontId="27" fillId="21" borderId="2" xfId="2" applyFont="1" applyFill="1" applyBorder="1" applyAlignment="1">
      <alignment horizontal="center" vertical="center" wrapText="1"/>
    </xf>
    <xf numFmtId="164" fontId="28" fillId="21" borderId="3" xfId="1" applyNumberFormat="1" applyFont="1" applyFill="1" applyBorder="1" applyAlignment="1">
      <alignment horizontal="center"/>
    </xf>
    <xf numFmtId="167" fontId="1" fillId="12" borderId="7" xfId="1" applyNumberFormat="1" applyFill="1" applyBorder="1" applyAlignment="1">
      <alignment horizontal="center"/>
    </xf>
    <xf numFmtId="167" fontId="1" fillId="11" borderId="7" xfId="1" applyNumberFormat="1" applyFill="1" applyBorder="1" applyAlignment="1">
      <alignment horizontal="center"/>
    </xf>
    <xf numFmtId="167" fontId="3" fillId="9" borderId="7" xfId="1" applyNumberFormat="1" applyFont="1" applyFill="1" applyBorder="1" applyAlignment="1">
      <alignment horizontal="center"/>
    </xf>
    <xf numFmtId="167" fontId="3" fillId="11" borderId="7" xfId="1" applyNumberFormat="1" applyFont="1" applyFill="1" applyBorder="1" applyAlignment="1">
      <alignment horizontal="center"/>
    </xf>
    <xf numFmtId="167" fontId="3" fillId="11" borderId="7" xfId="10" applyNumberFormat="1" applyFont="1" applyFill="1" applyBorder="1" applyAlignment="1">
      <alignment horizontal="center"/>
    </xf>
    <xf numFmtId="168" fontId="3" fillId="11" borderId="7" xfId="1" applyNumberFormat="1" applyFont="1" applyFill="1" applyBorder="1" applyAlignment="1">
      <alignment horizontal="center" wrapText="1"/>
    </xf>
    <xf numFmtId="0" fontId="33" fillId="22" borderId="0" xfId="11" applyFill="1"/>
    <xf numFmtId="0" fontId="37" fillId="22" borderId="0" xfId="11" applyFont="1" applyFill="1"/>
    <xf numFmtId="0" fontId="38" fillId="22" borderId="0" xfId="11" applyFont="1" applyFill="1"/>
    <xf numFmtId="0" fontId="40" fillId="22" borderId="0" xfId="11" applyFont="1" applyFill="1"/>
    <xf numFmtId="0" fontId="41" fillId="22" borderId="0" xfId="12" applyFont="1" applyFill="1" applyAlignment="1">
      <alignment horizontal="center" vertical="center"/>
    </xf>
    <xf numFmtId="0" fontId="40" fillId="22" borderId="0" xfId="11" applyFont="1" applyFill="1" applyAlignment="1">
      <alignment horizontal="center" vertical="center"/>
    </xf>
    <xf numFmtId="0" fontId="35" fillId="22" borderId="0" xfId="11" applyFont="1" applyFill="1" applyAlignment="1">
      <alignment horizontal="right" vertical="center"/>
    </xf>
    <xf numFmtId="0" fontId="36" fillId="22" borderId="0" xfId="11" applyFont="1" applyFill="1" applyAlignment="1">
      <alignment horizontal="left" wrapText="1"/>
    </xf>
    <xf numFmtId="0" fontId="39" fillId="22" borderId="0" xfId="11" applyFont="1" applyFill="1" applyAlignment="1">
      <alignment horizontal="center"/>
    </xf>
    <xf numFmtId="0" fontId="16" fillId="17" borderId="7" xfId="8" applyFont="1" applyFill="1" applyBorder="1" applyAlignment="1">
      <alignment horizontal="center"/>
    </xf>
    <xf numFmtId="0" fontId="14" fillId="8" borderId="7" xfId="8" applyFont="1" applyFill="1" applyBorder="1" applyAlignment="1">
      <alignment horizontal="center"/>
    </xf>
    <xf numFmtId="0" fontId="14" fillId="8" borderId="7" xfId="8" applyFont="1" applyFill="1" applyBorder="1" applyAlignment="1">
      <alignment horizontal="center" vertical="center"/>
    </xf>
    <xf numFmtId="0" fontId="31" fillId="17" borderId="1" xfId="1" applyFont="1" applyFill="1" applyBorder="1" applyAlignment="1">
      <alignment horizontal="center" vertical="center"/>
    </xf>
    <xf numFmtId="0" fontId="31" fillId="17" borderId="0" xfId="1" applyFont="1" applyFill="1" applyAlignment="1">
      <alignment horizontal="center" vertical="center"/>
    </xf>
    <xf numFmtId="164" fontId="25" fillId="4" borderId="4" xfId="1" applyNumberFormat="1" applyFont="1" applyFill="1" applyBorder="1" applyAlignment="1">
      <alignment horizontal="center" vertical="center"/>
    </xf>
    <xf numFmtId="164" fontId="25" fillId="4" borderId="5" xfId="1" applyNumberFormat="1" applyFont="1" applyFill="1" applyBorder="1" applyAlignment="1">
      <alignment horizontal="center" vertical="center"/>
    </xf>
    <xf numFmtId="164" fontId="25" fillId="4" borderId="6" xfId="1" applyNumberFormat="1" applyFont="1" applyFill="1" applyBorder="1" applyAlignment="1">
      <alignment horizontal="center" vertical="center"/>
    </xf>
    <xf numFmtId="0" fontId="32" fillId="17" borderId="14" xfId="1" applyFont="1" applyFill="1" applyBorder="1" applyAlignment="1">
      <alignment horizontal="center" vertical="center"/>
    </xf>
    <xf numFmtId="0" fontId="32" fillId="17" borderId="15" xfId="1" applyFont="1" applyFill="1" applyBorder="1" applyAlignment="1">
      <alignment horizontal="center" vertical="center"/>
    </xf>
    <xf numFmtId="0" fontId="29" fillId="0" borderId="0" xfId="1" applyFont="1" applyAlignment="1">
      <alignment horizontal="center" vertical="center"/>
    </xf>
    <xf numFmtId="9" fontId="30" fillId="0" borderId="0" xfId="3" applyFont="1" applyAlignment="1">
      <alignment horizontal="left" vertical="center"/>
    </xf>
    <xf numFmtId="0" fontId="6" fillId="2" borderId="10" xfId="4" applyNumberFormat="1" applyFont="1" applyBorder="1" applyAlignment="1">
      <alignment horizontal="center"/>
    </xf>
    <xf numFmtId="0" fontId="6" fillId="3" borderId="10" xfId="2" applyNumberFormat="1" applyFont="1" applyBorder="1" applyAlignment="1">
      <alignment horizontal="center"/>
    </xf>
    <xf numFmtId="0" fontId="6" fillId="5" borderId="0" xfId="9" applyNumberFormat="1" applyFont="1" applyBorder="1" applyAlignment="1">
      <alignment horizontal="center"/>
    </xf>
    <xf numFmtId="0" fontId="10" fillId="15" borderId="13" xfId="0" applyNumberFormat="1" applyFont="1" applyFill="1" applyBorder="1" applyAlignment="1">
      <alignment horizontal="center" vertical="center"/>
    </xf>
    <xf numFmtId="0" fontId="7" fillId="0" borderId="0" xfId="0" applyNumberFormat="1" applyFont="1" applyAlignment="1">
      <alignment horizontal="center" vertical="center"/>
    </xf>
    <xf numFmtId="0" fontId="7" fillId="16" borderId="0" xfId="0" applyNumberFormat="1" applyFont="1" applyFill="1" applyAlignment="1">
      <alignment horizontal="center" vertical="center"/>
    </xf>
    <xf numFmtId="0" fontId="1" fillId="0" borderId="0" xfId="1" applyNumberFormat="1"/>
    <xf numFmtId="0" fontId="7" fillId="0" borderId="11" xfId="0" applyFont="1" applyBorder="1" applyAlignment="1">
      <alignment horizontal="center"/>
    </xf>
    <xf numFmtId="167" fontId="4" fillId="0" borderId="0" xfId="8" applyNumberFormat="1"/>
    <xf numFmtId="0" fontId="21" fillId="0" borderId="0" xfId="0" applyNumberFormat="1" applyFont="1" applyAlignment="1">
      <alignment horizontal="center" vertical="center"/>
    </xf>
    <xf numFmtId="0" fontId="21" fillId="16" borderId="0" xfId="0" applyNumberFormat="1" applyFont="1" applyFill="1" applyAlignment="1">
      <alignment horizontal="center" vertical="center"/>
    </xf>
    <xf numFmtId="0" fontId="21" fillId="0" borderId="0" xfId="6" applyFont="1" applyAlignment="1">
      <alignment horizontal="center"/>
    </xf>
    <xf numFmtId="164" fontId="26" fillId="0" borderId="0" xfId="1" applyNumberFormat="1" applyFont="1"/>
    <xf numFmtId="10" fontId="30" fillId="0" borderId="15" xfId="10" applyNumberFormat="1" applyFont="1" applyBorder="1" applyAlignment="1">
      <alignment horizontal="right"/>
    </xf>
    <xf numFmtId="10" fontId="30" fillId="0" borderId="16" xfId="10" applyNumberFormat="1" applyFont="1" applyBorder="1" applyAlignment="1">
      <alignment horizontal="right"/>
    </xf>
  </cellXfs>
  <cellStyles count="13">
    <cellStyle name="Accent1 2" xfId="4" xr:uid="{86126A8B-D989-472C-B441-59C7A6BF1123}"/>
    <cellStyle name="Accent2 2" xfId="2" xr:uid="{3C8A2DFB-A477-4554-A946-BC5F3552DF75}"/>
    <cellStyle name="Accent5 2" xfId="9" xr:uid="{1AAAC42E-5CA6-473A-8A49-8FFFE15A12CD}"/>
    <cellStyle name="Currency 2" xfId="5" xr:uid="{24961E1E-CEFF-44C2-906E-9E03EEAE82F5}"/>
    <cellStyle name="Hyperlink 3" xfId="12" xr:uid="{7D9542B6-DF4B-4EB2-B0A7-065EA0E7E545}"/>
    <cellStyle name="Normal" xfId="0" builtinId="0"/>
    <cellStyle name="Normal 2" xfId="1" xr:uid="{554787E0-F708-4E99-A14A-3D34FCE082C0}"/>
    <cellStyle name="Normal 2 2 2" xfId="11" xr:uid="{C6ABB368-907D-4BD4-9F14-88334119E806}"/>
    <cellStyle name="Normal 3" xfId="6" xr:uid="{8FFFF8A8-8D53-49C6-986A-A11DFF0D0BC1}"/>
    <cellStyle name="Normal 4" xfId="8" xr:uid="{9A87A60D-E06D-4421-8438-B368AE4FB5C2}"/>
    <cellStyle name="Percent" xfId="10" builtinId="5"/>
    <cellStyle name="Percent 2" xfId="3" xr:uid="{DFA130C6-3C6C-4856-9CFE-9343583867D2}"/>
    <cellStyle name="Percent 3" xfId="7" xr:uid="{9F8E231E-571D-47A4-BB85-5DB86692EFA4}"/>
  </cellStyles>
  <dxfs count="40">
    <dxf>
      <font>
        <strike val="0"/>
        <outline val="0"/>
        <shadow val="0"/>
        <u val="none"/>
        <vertAlign val="baseline"/>
        <sz val="13"/>
        <name val="Cambria"/>
        <family val="1"/>
        <scheme val="none"/>
      </font>
      <numFmt numFmtId="0" formatCode="General"/>
      <alignment horizontal="center" vertical="center" textRotation="0" wrapText="0" indent="0" justifyLastLine="0" shrinkToFit="0" readingOrder="0"/>
    </dxf>
    <dxf>
      <font>
        <strike val="0"/>
        <outline val="0"/>
        <shadow val="0"/>
        <u val="none"/>
        <vertAlign val="baseline"/>
        <sz val="13"/>
        <name val="Cambria"/>
        <family val="1"/>
        <scheme val="none"/>
      </font>
      <numFmt numFmtId="166" formatCode="0.00\ \ &quot;AZN&quot;"/>
      <alignment horizontal="center" vertical="bottom" textRotation="0" wrapText="0" indent="0" justifyLastLine="0" shrinkToFit="0" readingOrder="0"/>
    </dxf>
    <dxf>
      <font>
        <strike val="0"/>
        <outline val="0"/>
        <shadow val="0"/>
        <u val="none"/>
        <vertAlign val="baseline"/>
        <sz val="13"/>
        <name val="Cambria"/>
        <family val="1"/>
        <scheme val="none"/>
      </font>
      <alignment horizontal="center" vertical="center" textRotation="0" wrapText="0" indent="0" justifyLastLine="0" shrinkToFit="0" readingOrder="0"/>
    </dxf>
    <dxf>
      <fill>
        <patternFill>
          <bgColor rgb="FF00B0F0"/>
        </patternFill>
      </fill>
    </dxf>
    <dxf>
      <fill>
        <patternFill>
          <bgColor rgb="FF00B050"/>
        </patternFill>
      </fill>
    </dxf>
    <dxf>
      <fill>
        <patternFill>
          <bgColor rgb="FFFF0000"/>
        </patternFill>
      </fill>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strike val="0"/>
        <outline val="0"/>
        <shadow val="0"/>
        <u val="none"/>
        <vertAlign val="baseline"/>
        <sz val="13"/>
        <name val="Cambria"/>
        <family val="1"/>
        <scheme val="none"/>
      </font>
      <numFmt numFmtId="166" formatCode="0.00\ \ &quot;AZN&quot;"/>
      <alignment horizontal="center" vertical="bottom" textRotation="0" wrapText="0" indent="0" justifyLastLine="0" shrinkToFit="0" readingOrder="0"/>
    </dxf>
    <dxf>
      <font>
        <b val="0"/>
        <i val="0"/>
        <strike val="0"/>
        <condense val="0"/>
        <extend val="0"/>
        <outline val="0"/>
        <shadow val="0"/>
        <u val="none"/>
        <vertAlign val="baseline"/>
        <sz val="13"/>
        <color theme="1"/>
        <name val="Cambria"/>
        <family val="1"/>
        <scheme val="none"/>
      </font>
      <alignment horizontal="center" vertical="bottom" textRotation="0" wrapText="0" indent="0" justifyLastLine="0" shrinkToFit="0" readingOrder="0"/>
    </dxf>
    <dxf>
      <font>
        <strike val="0"/>
        <outline val="0"/>
        <shadow val="0"/>
        <u val="none"/>
        <vertAlign val="baseline"/>
        <sz val="13"/>
        <name val="Cambria"/>
        <family val="1"/>
        <scheme val="none"/>
      </font>
      <alignment horizontal="center" vertical="bottom" textRotation="0" wrapText="0" indent="0" justifyLastLine="0" shrinkToFit="0" readingOrder="0"/>
    </dxf>
    <dxf>
      <font>
        <strike val="0"/>
        <outline val="0"/>
        <shadow val="0"/>
        <u val="none"/>
        <vertAlign val="baseline"/>
        <sz val="13"/>
        <name val="Cambria"/>
        <family val="1"/>
        <scheme val="none"/>
      </font>
      <alignment horizontal="center" vertical="bottom" textRotation="0" wrapText="0" indent="0" justifyLastLine="0" shrinkToFit="0" readingOrder="0"/>
    </dxf>
    <dxf>
      <border outline="0">
        <bottom style="medium">
          <color indexed="64"/>
        </bottom>
      </border>
    </dxf>
    <dxf>
      <font>
        <strike val="0"/>
        <outline val="0"/>
        <shadow val="0"/>
        <u val="none"/>
        <vertAlign val="baseline"/>
        <sz val="13"/>
        <name val="Cambria"/>
        <family val="1"/>
        <scheme val="none"/>
      </font>
    </dxf>
    <dxf>
      <border outline="0">
        <bottom style="medium">
          <color indexed="64"/>
        </bottom>
      </border>
    </dxf>
    <dxf>
      <font>
        <b/>
        <i val="0"/>
        <strike val="0"/>
        <condense val="0"/>
        <extend val="0"/>
        <outline val="0"/>
        <shadow val="0"/>
        <u val="none"/>
        <vertAlign val="baseline"/>
        <sz val="13"/>
        <color theme="0"/>
        <name val="Cambria"/>
        <family val="1"/>
        <scheme val="none"/>
      </font>
      <fill>
        <patternFill patternType="solid">
          <fgColor indexed="64"/>
          <bgColor rgb="FF227447"/>
        </patternFill>
      </fill>
      <alignment horizontal="center" vertical="center" textRotation="0" wrapText="0" indent="0" justifyLastLine="0" shrinkToFit="0" readingOrder="0"/>
    </dxf>
    <dxf>
      <font>
        <color rgb="FF9C0006"/>
      </font>
      <fill>
        <patternFill>
          <bgColor rgb="FFFFC7CE"/>
        </patternFill>
      </fill>
    </dxf>
    <dxf>
      <font>
        <color theme="0"/>
      </font>
      <fill>
        <patternFill>
          <bgColor rgb="FFFF0000"/>
        </patternFill>
      </fill>
    </dxf>
    <dxf>
      <font>
        <color theme="0"/>
      </font>
      <fill>
        <patternFill>
          <bgColor rgb="FF92D050"/>
        </patternFill>
      </fill>
    </dxf>
    <dxf>
      <font>
        <color auto="1"/>
      </font>
      <fill>
        <patternFill>
          <bgColor rgb="FF00B0F0"/>
        </patternFill>
      </fill>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B5F5F"/>
      <color rgb="FFE5E57F"/>
      <color rgb="FFB3E193"/>
      <color rgb="FFFF99FF"/>
      <color rgb="FF006C31"/>
      <color rgb="FFFCDBD8"/>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EE7D7305-C7BE-41C4-B7D2-2E399995D1A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54CCC055-7B59-4599-933D-9775A2F2BFD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1C1B17C6-40D2-4A03-84CD-129E374B1F73}"/>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4B01072C-B737-4DF4-9F1C-54A9865E215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AEFC78D7-B8D0-415B-B73F-00E2D6446D12}"/>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AF2C6A6F-4BC8-4573-94E7-40DCCB5B9536}"/>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3509E995-0B8A-4446-9ED9-AA6E75356419}"/>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68B832E-86D3-41F3-9477-D0630F9B22F1}" name="Table1" displayName="Table1" ref="A11:G30" totalsRowShown="0" headerRowDxfId="23" dataDxfId="21" headerRowBorderDxfId="22" tableBorderDxfId="20">
  <tableColumns count="7">
    <tableColumn id="2" xr3:uid="{00000000-0010-0000-0000-000002000000}" name="Məhsulun adı" dataDxfId="2"/>
    <tableColumn id="1" xr3:uid="{00000000-0010-0000-0000-000001000000}" name="Məhsulun kodu" dataDxfId="0"/>
    <tableColumn id="3" xr3:uid="{00000000-0010-0000-0000-000003000000}" name="Qiyməti" dataDxfId="1"/>
    <tableColumn id="4" xr3:uid="{00000000-0010-0000-0000-000004000000}" name="Kateqoriya" dataDxfId="19"/>
    <tableColumn id="5" xr3:uid="{00000000-0010-0000-0000-000005000000}" name="Anbardakı miqdarı" dataDxfId="18"/>
    <tableColumn id="6" xr3:uid="{00000000-0010-0000-0000-000006000000}" name="Bayram endirimi (%-ilə)" dataDxfId="17"/>
    <tableColumn id="7" xr3:uid="{00000000-0010-0000-0000-000007000000}" name="Endirimdən sonrakı qiymət" dataDxfId="16"/>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6F64E-6145-41FB-A90A-C851005EE4B7}">
  <sheetPr>
    <tabColor rgb="FF2988B7"/>
  </sheetPr>
  <dimension ref="A1:XFC26"/>
  <sheetViews>
    <sheetView showGridLines="0" topLeftCell="A6" zoomScale="70" zoomScaleNormal="70" workbookViewId="0">
      <selection activeCell="N9" sqref="N9"/>
    </sheetView>
  </sheetViews>
  <sheetFormatPr defaultColWidth="0" defaultRowHeight="0" customHeight="1" zeroHeight="1"/>
  <cols>
    <col min="1" max="18" width="9.77734375" style="69" customWidth="1"/>
    <col min="19" max="19" width="9.6640625" style="69" customWidth="1"/>
    <col min="20" max="16383" width="9.77734375" style="69" hidden="1"/>
    <col min="16384" max="16384" width="6.5546875" style="69" hidden="1" customWidth="1"/>
  </cols>
  <sheetData>
    <row r="1" spans="1:19" ht="18.95" customHeight="1">
      <c r="B1" s="75" t="s">
        <v>239</v>
      </c>
      <c r="C1" s="75"/>
      <c r="D1" s="75"/>
      <c r="E1" s="75"/>
      <c r="F1" s="75"/>
      <c r="G1" s="75"/>
      <c r="H1" s="75"/>
      <c r="I1" s="75"/>
      <c r="J1" s="75"/>
      <c r="K1" s="75"/>
      <c r="L1" s="75"/>
      <c r="M1" s="75"/>
      <c r="N1" s="75"/>
      <c r="O1" s="75"/>
    </row>
    <row r="2" spans="1:19" ht="18.95" customHeight="1">
      <c r="B2" s="75"/>
      <c r="C2" s="75"/>
      <c r="D2" s="75"/>
      <c r="E2" s="75"/>
      <c r="F2" s="75"/>
      <c r="G2" s="75"/>
      <c r="H2" s="75"/>
      <c r="I2" s="75"/>
      <c r="J2" s="75"/>
      <c r="K2" s="75"/>
      <c r="L2" s="75"/>
      <c r="M2" s="75"/>
      <c r="N2" s="75"/>
      <c r="O2" s="75"/>
    </row>
    <row r="3" spans="1:19" ht="18.95" customHeight="1">
      <c r="B3" s="75"/>
      <c r="C3" s="75"/>
      <c r="D3" s="75"/>
      <c r="E3" s="75"/>
      <c r="F3" s="75"/>
      <c r="G3" s="75"/>
      <c r="H3" s="75"/>
      <c r="I3" s="75"/>
      <c r="J3" s="75"/>
      <c r="K3" s="75"/>
      <c r="L3" s="75"/>
      <c r="M3" s="75"/>
      <c r="N3" s="75"/>
      <c r="O3" s="75"/>
    </row>
    <row r="4" spans="1:19" ht="18.95" customHeight="1">
      <c r="B4" s="75"/>
      <c r="C4" s="75"/>
      <c r="D4" s="75"/>
      <c r="E4" s="75"/>
      <c r="F4" s="75"/>
      <c r="G4" s="75"/>
      <c r="H4" s="75"/>
      <c r="I4" s="75"/>
      <c r="J4" s="75"/>
      <c r="K4" s="75"/>
      <c r="L4" s="75"/>
      <c r="M4" s="75"/>
      <c r="N4" s="75"/>
      <c r="O4" s="75"/>
    </row>
    <row r="5" spans="1:19" ht="18.95" customHeight="1">
      <c r="B5" s="75"/>
      <c r="C5" s="75"/>
      <c r="D5" s="75"/>
      <c r="E5" s="75"/>
      <c r="F5" s="75"/>
      <c r="G5" s="75"/>
      <c r="H5" s="75"/>
      <c r="I5" s="75"/>
      <c r="J5" s="75"/>
      <c r="K5" s="75"/>
      <c r="L5" s="75"/>
      <c r="M5" s="75"/>
      <c r="N5" s="75"/>
      <c r="O5" s="75"/>
    </row>
    <row r="6" spans="1:19" ht="141.94999999999999" customHeight="1">
      <c r="A6" s="76" t="s">
        <v>240</v>
      </c>
      <c r="B6" s="76"/>
      <c r="C6" s="76"/>
      <c r="D6" s="76"/>
      <c r="E6" s="76"/>
      <c r="F6" s="76"/>
      <c r="G6" s="76"/>
      <c r="H6" s="76"/>
      <c r="I6" s="76"/>
      <c r="J6" s="76"/>
      <c r="K6" s="76"/>
      <c r="L6" s="76"/>
      <c r="M6" s="76"/>
      <c r="N6" s="76"/>
      <c r="O6" s="76"/>
      <c r="P6" s="76"/>
      <c r="Q6" s="76"/>
      <c r="R6" s="76"/>
      <c r="S6" s="76"/>
    </row>
    <row r="7" spans="1:19" ht="128.65" customHeight="1">
      <c r="A7" s="76" t="s">
        <v>241</v>
      </c>
      <c r="B7" s="76"/>
      <c r="C7" s="76"/>
      <c r="D7" s="76"/>
      <c r="E7" s="76"/>
      <c r="F7" s="76"/>
      <c r="G7" s="76"/>
      <c r="H7" s="76"/>
      <c r="I7" s="76"/>
      <c r="J7" s="76"/>
      <c r="K7" s="76"/>
      <c r="L7" s="76"/>
      <c r="M7" s="76"/>
      <c r="N7" s="76"/>
      <c r="O7" s="76"/>
      <c r="P7" s="76"/>
      <c r="Q7" s="76"/>
      <c r="R7" s="76"/>
      <c r="S7" s="76"/>
    </row>
    <row r="8" spans="1:19" ht="3.4" customHeight="1"/>
    <row r="9" spans="1:19" ht="23.25">
      <c r="A9" s="70"/>
    </row>
    <row r="10" spans="1:19" ht="25.5">
      <c r="A10" s="71" t="s">
        <v>242</v>
      </c>
    </row>
    <row r="11" spans="1:19" ht="25.5">
      <c r="A11" s="71" t="s">
        <v>243</v>
      </c>
    </row>
    <row r="12" spans="1:19" ht="18.75"/>
    <row r="13" spans="1:19" ht="18.75"/>
    <row r="14" spans="1:19" ht="18.75"/>
    <row r="15" spans="1:19" ht="18.75"/>
    <row r="16" spans="1:19" ht="18.75"/>
    <row r="17" spans="2:18" ht="18.75"/>
    <row r="18" spans="2:18" ht="22.5">
      <c r="B18" s="77" t="s">
        <v>244</v>
      </c>
      <c r="C18" s="77"/>
      <c r="D18" s="77" t="s">
        <v>245</v>
      </c>
      <c r="E18" s="77"/>
      <c r="F18" s="77" t="s">
        <v>246</v>
      </c>
      <c r="G18" s="77"/>
      <c r="H18" s="77" t="s">
        <v>247</v>
      </c>
      <c r="I18" s="77"/>
    </row>
    <row r="19" spans="2:18" ht="18.75"/>
    <row r="20" spans="2:18" ht="2.25" customHeight="1"/>
    <row r="21" spans="2:18" ht="18.75" customHeight="1">
      <c r="J21" s="72"/>
      <c r="K21" s="72"/>
      <c r="L21" s="72"/>
      <c r="M21" s="72"/>
      <c r="N21" s="72"/>
      <c r="O21" s="72"/>
      <c r="P21" s="72"/>
      <c r="Q21" s="72"/>
      <c r="R21" s="72"/>
    </row>
    <row r="22" spans="2:18" ht="18.75" customHeight="1">
      <c r="J22" s="72"/>
      <c r="K22" s="72"/>
      <c r="L22" s="72"/>
      <c r="M22" s="72"/>
      <c r="N22" s="72"/>
      <c r="O22" s="72"/>
      <c r="P22" s="72"/>
      <c r="Q22" s="72"/>
      <c r="R22" s="72"/>
    </row>
    <row r="23" spans="2:18" ht="18.75" customHeight="1">
      <c r="J23" s="73" t="s">
        <v>248</v>
      </c>
      <c r="K23" s="74"/>
      <c r="L23" s="74"/>
      <c r="M23" s="74"/>
      <c r="N23" s="74"/>
      <c r="O23" s="74"/>
      <c r="P23" s="74"/>
      <c r="Q23" s="74"/>
      <c r="R23" s="74"/>
    </row>
    <row r="24" spans="2:18" ht="18.75" customHeight="1">
      <c r="J24" s="74"/>
      <c r="K24" s="74"/>
      <c r="L24" s="74"/>
      <c r="M24" s="74"/>
      <c r="N24" s="74"/>
      <c r="O24" s="74"/>
      <c r="P24" s="74"/>
      <c r="Q24" s="74"/>
      <c r="R24" s="74"/>
    </row>
    <row r="25" spans="2:18" ht="18.75" customHeight="1">
      <c r="J25" s="74"/>
      <c r="K25" s="74"/>
      <c r="L25" s="74"/>
      <c r="M25" s="74"/>
      <c r="N25" s="74"/>
      <c r="O25" s="74"/>
      <c r="P25" s="74"/>
      <c r="Q25" s="74"/>
      <c r="R25" s="74"/>
    </row>
    <row r="26" spans="2:18" ht="18.75" customHeight="1"/>
  </sheetData>
  <mergeCells count="8">
    <mergeCell ref="J23:R25"/>
    <mergeCell ref="B1:O5"/>
    <mergeCell ref="A6:S6"/>
    <mergeCell ref="A7:S7"/>
    <mergeCell ref="B18:C18"/>
    <mergeCell ref="D18:E18"/>
    <mergeCell ref="F18:G18"/>
    <mergeCell ref="H18:I18"/>
  </mergeCells>
  <hyperlinks>
    <hyperlink ref="J23" r:id="rId1" xr:uid="{29109270-593F-40E0-BCF9-D134126596C9}"/>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18EB1-1195-4367-ADB0-F73ED23B7E23}">
  <dimension ref="A1:E100"/>
  <sheetViews>
    <sheetView topLeftCell="A4" zoomScale="85" zoomScaleNormal="85" workbookViewId="0">
      <selection activeCell="A12" sqref="A12:A20"/>
    </sheetView>
  </sheetViews>
  <sheetFormatPr defaultRowHeight="18.75"/>
  <cols>
    <col min="1" max="1" width="6.109375" bestFit="1" customWidth="1"/>
    <col min="2" max="2" width="32.109375" bestFit="1" customWidth="1"/>
    <col min="3" max="3" width="40.109375" bestFit="1" customWidth="1"/>
    <col min="4" max="4" width="34.6640625" bestFit="1" customWidth="1"/>
    <col min="5" max="6" width="18.6640625" customWidth="1"/>
  </cols>
  <sheetData>
    <row r="1" spans="1:5" s="1" customFormat="1" ht="15.75">
      <c r="A1" s="19" t="s">
        <v>233</v>
      </c>
      <c r="B1" s="20" t="s">
        <v>140</v>
      </c>
      <c r="C1" s="20" t="s">
        <v>141</v>
      </c>
      <c r="D1" s="20" t="s">
        <v>8</v>
      </c>
      <c r="E1" s="20" t="s">
        <v>234</v>
      </c>
    </row>
    <row r="2" spans="1:5" s="1" customFormat="1" ht="15.75">
      <c r="A2" s="21">
        <v>14624</v>
      </c>
      <c r="B2" s="22" t="s">
        <v>94</v>
      </c>
      <c r="C2" s="22" t="s">
        <v>142</v>
      </c>
      <c r="D2" s="22" t="s">
        <v>143</v>
      </c>
      <c r="E2" s="23">
        <v>1544</v>
      </c>
    </row>
    <row r="3" spans="1:5" s="1" customFormat="1" ht="15.75">
      <c r="A3" s="24">
        <v>13777</v>
      </c>
      <c r="B3" s="25" t="s">
        <v>95</v>
      </c>
      <c r="C3" s="25" t="s">
        <v>144</v>
      </c>
      <c r="D3" s="25" t="s">
        <v>145</v>
      </c>
      <c r="E3" s="26">
        <v>939</v>
      </c>
    </row>
    <row r="4" spans="1:5" s="1" customFormat="1" ht="15.75">
      <c r="A4" s="21">
        <v>14686</v>
      </c>
      <c r="B4" s="22" t="s">
        <v>96</v>
      </c>
      <c r="C4" s="22" t="s">
        <v>142</v>
      </c>
      <c r="D4" s="22" t="s">
        <v>146</v>
      </c>
      <c r="E4" s="23">
        <v>1578</v>
      </c>
    </row>
    <row r="5" spans="1:5" s="1" customFormat="1" ht="15.75">
      <c r="A5" s="24">
        <v>13901</v>
      </c>
      <c r="B5" s="25" t="s">
        <v>97</v>
      </c>
      <c r="C5" s="25" t="s">
        <v>147</v>
      </c>
      <c r="D5" s="25" t="s">
        <v>148</v>
      </c>
      <c r="E5" s="26">
        <v>2928</v>
      </c>
    </row>
    <row r="6" spans="1:5" s="1" customFormat="1" ht="15.75">
      <c r="A6" s="21">
        <v>14688</v>
      </c>
      <c r="B6" s="22" t="s">
        <v>98</v>
      </c>
      <c r="C6" s="22" t="s">
        <v>142</v>
      </c>
      <c r="D6" s="22" t="s">
        <v>146</v>
      </c>
      <c r="E6" s="23">
        <v>1870</v>
      </c>
    </row>
    <row r="7" spans="1:5" s="1" customFormat="1" ht="15.75">
      <c r="A7" s="24">
        <v>14942</v>
      </c>
      <c r="B7" s="25" t="s">
        <v>99</v>
      </c>
      <c r="C7" s="25" t="s">
        <v>149</v>
      </c>
      <c r="D7" s="25" t="s">
        <v>145</v>
      </c>
      <c r="E7" s="26">
        <v>1633</v>
      </c>
    </row>
    <row r="8" spans="1:5" s="1" customFormat="1" ht="15.75">
      <c r="A8" s="21">
        <v>14672</v>
      </c>
      <c r="B8" s="22" t="s">
        <v>100</v>
      </c>
      <c r="C8" s="22" t="s">
        <v>142</v>
      </c>
      <c r="D8" s="22" t="s">
        <v>146</v>
      </c>
      <c r="E8" s="23">
        <v>1284</v>
      </c>
    </row>
    <row r="9" spans="1:5" s="1" customFormat="1" ht="15.75">
      <c r="A9" s="24">
        <v>13843</v>
      </c>
      <c r="B9" s="25" t="s">
        <v>101</v>
      </c>
      <c r="C9" s="25" t="s">
        <v>150</v>
      </c>
      <c r="D9" s="25" t="s">
        <v>143</v>
      </c>
      <c r="E9" s="26">
        <v>2633</v>
      </c>
    </row>
    <row r="10" spans="1:5" s="1" customFormat="1" ht="15.75">
      <c r="A10" s="21">
        <v>14244</v>
      </c>
      <c r="B10" s="22" t="s">
        <v>102</v>
      </c>
      <c r="C10" s="22" t="s">
        <v>151</v>
      </c>
      <c r="D10" s="22" t="s">
        <v>152</v>
      </c>
      <c r="E10" s="23">
        <v>1989</v>
      </c>
    </row>
    <row r="11" spans="1:5" s="1" customFormat="1" ht="15.75">
      <c r="A11" s="24">
        <v>14193</v>
      </c>
      <c r="B11" s="25" t="s">
        <v>103</v>
      </c>
      <c r="C11" s="25" t="s">
        <v>153</v>
      </c>
      <c r="D11" s="25" t="s">
        <v>154</v>
      </c>
      <c r="E11" s="26">
        <v>2343</v>
      </c>
    </row>
    <row r="12" spans="1:5" s="1" customFormat="1" ht="15.75">
      <c r="A12" s="21">
        <v>14460</v>
      </c>
      <c r="B12" s="22" t="s">
        <v>104</v>
      </c>
      <c r="C12" s="22" t="s">
        <v>151</v>
      </c>
      <c r="D12" s="22" t="s">
        <v>155</v>
      </c>
      <c r="E12" s="23">
        <v>2700</v>
      </c>
    </row>
    <row r="13" spans="1:5" s="1" customFormat="1" ht="15.75">
      <c r="A13" s="24">
        <v>14628</v>
      </c>
      <c r="B13" s="22" t="s">
        <v>104</v>
      </c>
      <c r="C13" s="25" t="s">
        <v>142</v>
      </c>
      <c r="D13" s="25" t="s">
        <v>143</v>
      </c>
      <c r="E13" s="26">
        <v>2131</v>
      </c>
    </row>
    <row r="14" spans="1:5" s="1" customFormat="1" ht="15.75">
      <c r="A14" s="21">
        <v>13891</v>
      </c>
      <c r="B14" s="22" t="s">
        <v>105</v>
      </c>
      <c r="C14" s="22" t="s">
        <v>147</v>
      </c>
      <c r="D14" s="22" t="s">
        <v>156</v>
      </c>
      <c r="E14" s="23">
        <v>2160</v>
      </c>
    </row>
    <row r="15" spans="1:5" s="1" customFormat="1" ht="15.75">
      <c r="A15" s="24">
        <v>14631</v>
      </c>
      <c r="B15" s="25" t="s">
        <v>106</v>
      </c>
      <c r="C15" s="25" t="s">
        <v>142</v>
      </c>
      <c r="D15" s="25" t="s">
        <v>143</v>
      </c>
      <c r="E15" s="26">
        <v>1271</v>
      </c>
    </row>
    <row r="16" spans="1:5" s="1" customFormat="1" ht="15.75">
      <c r="A16" s="21">
        <v>14210</v>
      </c>
      <c r="B16" s="22" t="s">
        <v>107</v>
      </c>
      <c r="C16" s="22" t="s">
        <v>151</v>
      </c>
      <c r="D16" s="22" t="s">
        <v>157</v>
      </c>
      <c r="E16" s="23">
        <v>1582</v>
      </c>
    </row>
    <row r="17" spans="1:5" s="1" customFormat="1" ht="15.75">
      <c r="A17" s="24">
        <v>13719</v>
      </c>
      <c r="B17" s="25" t="s">
        <v>108</v>
      </c>
      <c r="C17" s="25" t="s">
        <v>144</v>
      </c>
      <c r="D17" s="25" t="s">
        <v>157</v>
      </c>
      <c r="E17" s="26">
        <v>1700</v>
      </c>
    </row>
    <row r="18" spans="1:5" s="1" customFormat="1" ht="15.75">
      <c r="A18" s="21">
        <v>14199</v>
      </c>
      <c r="B18" s="22" t="s">
        <v>109</v>
      </c>
      <c r="C18" s="22" t="s">
        <v>153</v>
      </c>
      <c r="D18" s="22" t="s">
        <v>154</v>
      </c>
      <c r="E18" s="23">
        <v>612</v>
      </c>
    </row>
    <row r="19" spans="1:5" s="1" customFormat="1" ht="15.75">
      <c r="A19" s="24">
        <v>13923</v>
      </c>
      <c r="B19" s="25" t="s">
        <v>110</v>
      </c>
      <c r="C19" s="25" t="s">
        <v>147</v>
      </c>
      <c r="D19" s="25" t="s">
        <v>158</v>
      </c>
      <c r="E19" s="26">
        <v>2898</v>
      </c>
    </row>
    <row r="20" spans="1:5" s="1" customFormat="1" ht="15.75">
      <c r="A20" s="21">
        <v>14546</v>
      </c>
      <c r="B20" s="22" t="s">
        <v>111</v>
      </c>
      <c r="C20" s="22" t="s">
        <v>159</v>
      </c>
      <c r="D20" s="22" t="s">
        <v>160</v>
      </c>
      <c r="E20" s="23">
        <v>957</v>
      </c>
    </row>
    <row r="21" spans="1:5" s="1" customFormat="1" ht="15.75">
      <c r="A21" s="24">
        <v>14044</v>
      </c>
      <c r="B21" s="25" t="s">
        <v>112</v>
      </c>
      <c r="C21" s="25" t="s">
        <v>153</v>
      </c>
      <c r="D21" s="25" t="s">
        <v>157</v>
      </c>
      <c r="E21" s="26">
        <v>1943</v>
      </c>
    </row>
    <row r="22" spans="1:5" s="1" customFormat="1" ht="15.75">
      <c r="A22" s="21">
        <v>14442</v>
      </c>
      <c r="B22" s="22" t="s">
        <v>113</v>
      </c>
      <c r="C22" s="22" t="s">
        <v>151</v>
      </c>
      <c r="D22" s="22" t="s">
        <v>155</v>
      </c>
      <c r="E22" s="23">
        <v>642</v>
      </c>
    </row>
    <row r="23" spans="1:5" s="1" customFormat="1" ht="15.75">
      <c r="A23" s="24">
        <v>14462</v>
      </c>
      <c r="B23" s="25" t="s">
        <v>114</v>
      </c>
      <c r="C23" s="25" t="s">
        <v>151</v>
      </c>
      <c r="D23" s="25" t="s">
        <v>155</v>
      </c>
      <c r="E23" s="26">
        <v>2370</v>
      </c>
    </row>
    <row r="24" spans="1:5" s="1" customFormat="1" ht="15.75">
      <c r="A24" s="21">
        <v>14607</v>
      </c>
      <c r="B24" s="22" t="s">
        <v>115</v>
      </c>
      <c r="C24" s="22" t="s">
        <v>142</v>
      </c>
      <c r="D24" s="22" t="s">
        <v>161</v>
      </c>
      <c r="E24" s="23">
        <v>517</v>
      </c>
    </row>
    <row r="25" spans="1:5" s="1" customFormat="1" ht="15.75">
      <c r="A25" s="24">
        <v>14959</v>
      </c>
      <c r="B25" s="25" t="s">
        <v>116</v>
      </c>
      <c r="C25" s="25" t="s">
        <v>149</v>
      </c>
      <c r="D25" s="25" t="s">
        <v>145</v>
      </c>
      <c r="E25" s="26">
        <v>982</v>
      </c>
    </row>
    <row r="26" spans="1:5" s="1" customFormat="1" ht="15.75">
      <c r="A26" s="21">
        <v>13921</v>
      </c>
      <c r="B26" s="22" t="s">
        <v>117</v>
      </c>
      <c r="C26" s="22" t="s">
        <v>147</v>
      </c>
      <c r="D26" s="22" t="s">
        <v>158</v>
      </c>
      <c r="E26" s="23">
        <v>749</v>
      </c>
    </row>
    <row r="27" spans="1:5" s="1" customFormat="1" ht="15.75">
      <c r="A27" s="24">
        <v>13632</v>
      </c>
      <c r="B27" s="25" t="s">
        <v>118</v>
      </c>
      <c r="C27" s="25" t="s">
        <v>162</v>
      </c>
      <c r="D27" s="25" t="s">
        <v>163</v>
      </c>
      <c r="E27" s="26">
        <v>1434</v>
      </c>
    </row>
    <row r="28" spans="1:5" s="1" customFormat="1" ht="15.75">
      <c r="A28" s="21">
        <v>14071</v>
      </c>
      <c r="B28" s="22" t="s">
        <v>119</v>
      </c>
      <c r="C28" s="22" t="s">
        <v>153</v>
      </c>
      <c r="D28" s="22" t="s">
        <v>157</v>
      </c>
      <c r="E28" s="23">
        <v>532</v>
      </c>
    </row>
    <row r="29" spans="1:5" s="1" customFormat="1" ht="15.75">
      <c r="A29" s="24">
        <v>15074</v>
      </c>
      <c r="B29" s="25" t="s">
        <v>120</v>
      </c>
      <c r="C29" s="25" t="s">
        <v>164</v>
      </c>
      <c r="D29" s="25" t="s">
        <v>165</v>
      </c>
      <c r="E29" s="26">
        <v>1916</v>
      </c>
    </row>
    <row r="30" spans="1:5" s="1" customFormat="1" ht="15.75">
      <c r="A30" s="21">
        <v>14505</v>
      </c>
      <c r="B30" s="22" t="s">
        <v>166</v>
      </c>
      <c r="C30" s="22" t="s">
        <v>151</v>
      </c>
      <c r="D30" s="22" t="s">
        <v>167</v>
      </c>
      <c r="E30" s="23">
        <v>1851</v>
      </c>
    </row>
    <row r="31" spans="1:5" s="1" customFormat="1" ht="15.75">
      <c r="A31" s="24">
        <v>14953</v>
      </c>
      <c r="B31" s="25" t="s">
        <v>168</v>
      </c>
      <c r="C31" s="25" t="s">
        <v>149</v>
      </c>
      <c r="D31" s="25" t="s">
        <v>145</v>
      </c>
      <c r="E31" s="26">
        <v>1875</v>
      </c>
    </row>
    <row r="32" spans="1:5" s="1" customFormat="1" ht="15.75">
      <c r="A32" s="21">
        <v>14590</v>
      </c>
      <c r="B32" s="22" t="s">
        <v>169</v>
      </c>
      <c r="C32" s="22" t="s">
        <v>142</v>
      </c>
      <c r="D32" s="22" t="s">
        <v>170</v>
      </c>
      <c r="E32" s="23">
        <v>914</v>
      </c>
    </row>
    <row r="33" spans="1:5" s="1" customFormat="1" ht="15.75">
      <c r="A33" s="24">
        <v>15046</v>
      </c>
      <c r="B33" s="25" t="s">
        <v>171</v>
      </c>
      <c r="C33" s="25" t="s">
        <v>164</v>
      </c>
      <c r="D33" s="25" t="s">
        <v>172</v>
      </c>
      <c r="E33" s="26">
        <v>953</v>
      </c>
    </row>
    <row r="34" spans="1:5" s="1" customFormat="1" ht="15.75">
      <c r="A34" s="21">
        <v>13969</v>
      </c>
      <c r="B34" s="22" t="s">
        <v>173</v>
      </c>
      <c r="C34" s="22" t="s">
        <v>147</v>
      </c>
      <c r="D34" s="22" t="s">
        <v>174</v>
      </c>
      <c r="E34" s="23">
        <v>2920</v>
      </c>
    </row>
    <row r="35" spans="1:5" s="1" customFormat="1" ht="15.75">
      <c r="A35" s="24">
        <v>14639</v>
      </c>
      <c r="B35" s="25" t="s">
        <v>175</v>
      </c>
      <c r="C35" s="25" t="s">
        <v>142</v>
      </c>
      <c r="D35" s="25" t="s">
        <v>143</v>
      </c>
      <c r="E35" s="26">
        <v>1427</v>
      </c>
    </row>
    <row r="36" spans="1:5" s="1" customFormat="1" ht="15.75">
      <c r="A36" s="21">
        <v>14844</v>
      </c>
      <c r="B36" s="22" t="s">
        <v>176</v>
      </c>
      <c r="C36" s="22" t="s">
        <v>149</v>
      </c>
      <c r="D36" s="22" t="s">
        <v>157</v>
      </c>
      <c r="E36" s="23">
        <v>1273</v>
      </c>
    </row>
    <row r="37" spans="1:5" s="1" customFormat="1" ht="15.75">
      <c r="A37" s="24">
        <v>14944</v>
      </c>
      <c r="B37" s="25" t="s">
        <v>177</v>
      </c>
      <c r="C37" s="25" t="s">
        <v>149</v>
      </c>
      <c r="D37" s="25" t="s">
        <v>145</v>
      </c>
      <c r="E37" s="26">
        <v>1500</v>
      </c>
    </row>
    <row r="38" spans="1:5" s="1" customFormat="1" ht="15.75">
      <c r="A38" s="21">
        <v>13764</v>
      </c>
      <c r="B38" s="22" t="s">
        <v>178</v>
      </c>
      <c r="C38" s="22" t="s">
        <v>144</v>
      </c>
      <c r="D38" s="22" t="s">
        <v>145</v>
      </c>
      <c r="E38" s="23">
        <v>1900</v>
      </c>
    </row>
    <row r="39" spans="1:5" s="1" customFormat="1" ht="15.75">
      <c r="A39" s="24">
        <v>14516</v>
      </c>
      <c r="B39" s="25" t="s">
        <v>179</v>
      </c>
      <c r="C39" s="25" t="s">
        <v>159</v>
      </c>
      <c r="D39" s="25" t="s">
        <v>180</v>
      </c>
      <c r="E39" s="26">
        <v>2780</v>
      </c>
    </row>
    <row r="40" spans="1:5" s="1" customFormat="1" ht="15.75">
      <c r="A40" s="21">
        <v>14941</v>
      </c>
      <c r="B40" s="22" t="s">
        <v>181</v>
      </c>
      <c r="C40" s="22" t="s">
        <v>149</v>
      </c>
      <c r="D40" s="22" t="s">
        <v>145</v>
      </c>
      <c r="E40" s="23">
        <v>2552</v>
      </c>
    </row>
    <row r="41" spans="1:5" s="1" customFormat="1" ht="15.75">
      <c r="A41" s="24">
        <v>14286</v>
      </c>
      <c r="B41" s="25" t="s">
        <v>182</v>
      </c>
      <c r="C41" s="25" t="s">
        <v>151</v>
      </c>
      <c r="D41" s="25" t="s">
        <v>145</v>
      </c>
      <c r="E41" s="26">
        <v>2078</v>
      </c>
    </row>
    <row r="42" spans="1:5" s="1" customFormat="1" ht="15.75">
      <c r="A42" s="21">
        <v>14455</v>
      </c>
      <c r="B42" s="22" t="s">
        <v>183</v>
      </c>
      <c r="C42" s="22" t="s">
        <v>151</v>
      </c>
      <c r="D42" s="22" t="s">
        <v>155</v>
      </c>
      <c r="E42" s="23">
        <v>890</v>
      </c>
    </row>
    <row r="43" spans="1:5" s="1" customFormat="1" ht="15.75">
      <c r="A43" s="24">
        <v>13823</v>
      </c>
      <c r="B43" s="25" t="s">
        <v>184</v>
      </c>
      <c r="C43" s="25" t="s">
        <v>150</v>
      </c>
      <c r="D43" s="25" t="s">
        <v>170</v>
      </c>
      <c r="E43" s="26">
        <v>2596</v>
      </c>
    </row>
    <row r="44" spans="1:5" s="1" customFormat="1" ht="15.75">
      <c r="A44" s="21">
        <v>14476</v>
      </c>
      <c r="B44" s="22" t="s">
        <v>185</v>
      </c>
      <c r="C44" s="22" t="s">
        <v>151</v>
      </c>
      <c r="D44" s="22" t="s">
        <v>155</v>
      </c>
      <c r="E44" s="23">
        <v>1893</v>
      </c>
    </row>
    <row r="45" spans="1:5" s="1" customFormat="1" ht="15.75">
      <c r="A45" s="24">
        <v>13890</v>
      </c>
      <c r="B45" s="25" t="s">
        <v>186</v>
      </c>
      <c r="C45" s="25" t="s">
        <v>147</v>
      </c>
      <c r="D45" s="25" t="s">
        <v>156</v>
      </c>
      <c r="E45" s="26">
        <v>2914</v>
      </c>
    </row>
    <row r="46" spans="1:5" s="1" customFormat="1" ht="15.75">
      <c r="A46" s="21">
        <v>14059</v>
      </c>
      <c r="B46" s="22" t="s">
        <v>187</v>
      </c>
      <c r="C46" s="22" t="s">
        <v>153</v>
      </c>
      <c r="D46" s="22" t="s">
        <v>157</v>
      </c>
      <c r="E46" s="23">
        <v>1598</v>
      </c>
    </row>
    <row r="47" spans="1:5">
      <c r="A47" s="24">
        <v>13887</v>
      </c>
      <c r="B47" s="25" t="s">
        <v>188</v>
      </c>
      <c r="C47" s="25" t="s">
        <v>147</v>
      </c>
      <c r="D47" s="25" t="s">
        <v>156</v>
      </c>
      <c r="E47" s="26">
        <v>2583</v>
      </c>
    </row>
    <row r="48" spans="1:5">
      <c r="A48" s="21">
        <v>14632</v>
      </c>
      <c r="B48" s="22" t="s">
        <v>189</v>
      </c>
      <c r="C48" s="22" t="s">
        <v>142</v>
      </c>
      <c r="D48" s="22" t="s">
        <v>143</v>
      </c>
      <c r="E48" s="23">
        <v>2834</v>
      </c>
    </row>
    <row r="49" spans="1:5">
      <c r="A49" s="24">
        <v>14228</v>
      </c>
      <c r="B49" s="25" t="s">
        <v>190</v>
      </c>
      <c r="C49" s="25" t="s">
        <v>151</v>
      </c>
      <c r="D49" s="25" t="s">
        <v>191</v>
      </c>
      <c r="E49" s="26">
        <v>2965</v>
      </c>
    </row>
    <row r="50" spans="1:5">
      <c r="A50" s="21">
        <v>14828</v>
      </c>
      <c r="B50" s="22" t="s">
        <v>192</v>
      </c>
      <c r="C50" s="22" t="s">
        <v>149</v>
      </c>
      <c r="D50" s="22" t="s">
        <v>157</v>
      </c>
      <c r="E50" s="23">
        <v>2637</v>
      </c>
    </row>
    <row r="51" spans="1:5">
      <c r="A51" s="24">
        <v>14115</v>
      </c>
      <c r="B51" s="25" t="s">
        <v>121</v>
      </c>
      <c r="C51" s="25" t="s">
        <v>153</v>
      </c>
      <c r="D51" s="25" t="s">
        <v>145</v>
      </c>
      <c r="E51" s="26">
        <v>1473</v>
      </c>
    </row>
    <row r="52" spans="1:5">
      <c r="A52" s="21">
        <v>13734</v>
      </c>
      <c r="B52" s="22" t="s">
        <v>122</v>
      </c>
      <c r="C52" s="22" t="s">
        <v>144</v>
      </c>
      <c r="D52" s="22" t="s">
        <v>180</v>
      </c>
      <c r="E52" s="23">
        <v>1712</v>
      </c>
    </row>
    <row r="53" spans="1:5">
      <c r="A53" s="24">
        <v>14440</v>
      </c>
      <c r="B53" s="25" t="s">
        <v>123</v>
      </c>
      <c r="C53" s="25" t="s">
        <v>151</v>
      </c>
      <c r="D53" s="25" t="s">
        <v>155</v>
      </c>
      <c r="E53" s="26">
        <v>2539</v>
      </c>
    </row>
    <row r="54" spans="1:5">
      <c r="A54" s="21">
        <v>14817</v>
      </c>
      <c r="B54" s="22" t="s">
        <v>124</v>
      </c>
      <c r="C54" s="22" t="s">
        <v>193</v>
      </c>
      <c r="D54" s="22" t="s">
        <v>145</v>
      </c>
      <c r="E54" s="23">
        <v>1149</v>
      </c>
    </row>
    <row r="55" spans="1:5">
      <c r="A55" s="24">
        <v>14217</v>
      </c>
      <c r="B55" s="25" t="s">
        <v>125</v>
      </c>
      <c r="C55" s="25" t="s">
        <v>151</v>
      </c>
      <c r="D55" s="25" t="s">
        <v>157</v>
      </c>
      <c r="E55" s="26">
        <v>675</v>
      </c>
    </row>
    <row r="56" spans="1:5">
      <c r="A56" s="21">
        <v>13563</v>
      </c>
      <c r="B56" s="22" t="s">
        <v>126</v>
      </c>
      <c r="C56" s="22" t="s">
        <v>194</v>
      </c>
      <c r="D56" s="22" t="s">
        <v>195</v>
      </c>
      <c r="E56" s="23">
        <v>2804</v>
      </c>
    </row>
    <row r="57" spans="1:5">
      <c r="A57" s="24">
        <v>15139</v>
      </c>
      <c r="B57" s="25" t="s">
        <v>127</v>
      </c>
      <c r="C57" s="25" t="s">
        <v>196</v>
      </c>
      <c r="D57" s="25" t="s">
        <v>145</v>
      </c>
      <c r="E57" s="26">
        <v>2665</v>
      </c>
    </row>
    <row r="58" spans="1:5">
      <c r="A58" s="21">
        <v>14245</v>
      </c>
      <c r="B58" s="22" t="s">
        <v>128</v>
      </c>
      <c r="C58" s="22" t="s">
        <v>151</v>
      </c>
      <c r="D58" s="22" t="s">
        <v>180</v>
      </c>
      <c r="E58" s="23">
        <v>1040</v>
      </c>
    </row>
    <row r="59" spans="1:5">
      <c r="A59" s="24">
        <v>13617</v>
      </c>
      <c r="B59" s="25" t="s">
        <v>129</v>
      </c>
      <c r="C59" s="25" t="s">
        <v>194</v>
      </c>
      <c r="D59" s="25" t="s">
        <v>197</v>
      </c>
      <c r="E59" s="26">
        <v>1178</v>
      </c>
    </row>
    <row r="60" spans="1:5">
      <c r="A60" s="21">
        <v>15061</v>
      </c>
      <c r="B60" s="22" t="s">
        <v>130</v>
      </c>
      <c r="C60" s="22" t="s">
        <v>164</v>
      </c>
      <c r="D60" s="22" t="s">
        <v>172</v>
      </c>
      <c r="E60" s="23">
        <v>1120</v>
      </c>
    </row>
    <row r="61" spans="1:5">
      <c r="A61" s="24">
        <v>13981</v>
      </c>
      <c r="B61" s="25" t="s">
        <v>131</v>
      </c>
      <c r="C61" s="25" t="s">
        <v>147</v>
      </c>
      <c r="D61" s="25" t="s">
        <v>174</v>
      </c>
      <c r="E61" s="26">
        <v>2907</v>
      </c>
    </row>
    <row r="62" spans="1:5">
      <c r="A62" s="21">
        <v>14525</v>
      </c>
      <c r="B62" s="22" t="s">
        <v>132</v>
      </c>
      <c r="C62" s="22" t="s">
        <v>159</v>
      </c>
      <c r="D62" s="22" t="s">
        <v>198</v>
      </c>
      <c r="E62" s="23">
        <v>764</v>
      </c>
    </row>
    <row r="63" spans="1:5">
      <c r="A63" s="24">
        <v>15077</v>
      </c>
      <c r="B63" s="25" t="s">
        <v>133</v>
      </c>
      <c r="C63" s="25" t="s">
        <v>164</v>
      </c>
      <c r="D63" s="25" t="s">
        <v>165</v>
      </c>
      <c r="E63" s="26">
        <v>1542</v>
      </c>
    </row>
    <row r="64" spans="1:5">
      <c r="A64" s="21">
        <v>13779</v>
      </c>
      <c r="B64" s="22" t="s">
        <v>199</v>
      </c>
      <c r="C64" s="22" t="s">
        <v>144</v>
      </c>
      <c r="D64" s="22" t="s">
        <v>145</v>
      </c>
      <c r="E64" s="23">
        <v>1743</v>
      </c>
    </row>
    <row r="65" spans="1:5">
      <c r="A65" s="24">
        <v>14587</v>
      </c>
      <c r="B65" s="25" t="s">
        <v>200</v>
      </c>
      <c r="C65" s="25" t="s">
        <v>142</v>
      </c>
      <c r="D65" s="25" t="s">
        <v>170</v>
      </c>
      <c r="E65" s="26">
        <v>1476</v>
      </c>
    </row>
    <row r="66" spans="1:5">
      <c r="A66" s="21">
        <v>14544</v>
      </c>
      <c r="B66" s="22" t="s">
        <v>201</v>
      </c>
      <c r="C66" s="22" t="s">
        <v>159</v>
      </c>
      <c r="D66" s="22" t="s">
        <v>160</v>
      </c>
      <c r="E66" s="23">
        <v>2360</v>
      </c>
    </row>
    <row r="67" spans="1:5">
      <c r="A67" s="24">
        <v>14834</v>
      </c>
      <c r="B67" s="25" t="s">
        <v>202</v>
      </c>
      <c r="C67" s="25" t="s">
        <v>149</v>
      </c>
      <c r="D67" s="25" t="s">
        <v>157</v>
      </c>
      <c r="E67" s="26">
        <v>2222</v>
      </c>
    </row>
    <row r="68" spans="1:5">
      <c r="A68" s="21">
        <v>15043</v>
      </c>
      <c r="B68" s="22" t="s">
        <v>203</v>
      </c>
      <c r="C68" s="22" t="s">
        <v>164</v>
      </c>
      <c r="D68" s="22" t="s">
        <v>172</v>
      </c>
      <c r="E68" s="23">
        <v>2629</v>
      </c>
    </row>
    <row r="69" spans="1:5">
      <c r="A69" s="24">
        <v>13920</v>
      </c>
      <c r="B69" s="25" t="s">
        <v>204</v>
      </c>
      <c r="C69" s="25" t="s">
        <v>147</v>
      </c>
      <c r="D69" s="25" t="s">
        <v>158</v>
      </c>
      <c r="E69" s="26">
        <v>2703</v>
      </c>
    </row>
    <row r="70" spans="1:5">
      <c r="A70" s="21">
        <v>14449</v>
      </c>
      <c r="B70" s="22" t="s">
        <v>205</v>
      </c>
      <c r="C70" s="22" t="s">
        <v>151</v>
      </c>
      <c r="D70" s="22" t="s">
        <v>155</v>
      </c>
      <c r="E70" s="23">
        <v>2469</v>
      </c>
    </row>
    <row r="71" spans="1:5">
      <c r="A71" s="24">
        <v>14526</v>
      </c>
      <c r="B71" s="25" t="s">
        <v>206</v>
      </c>
      <c r="C71" s="25" t="s">
        <v>159</v>
      </c>
      <c r="D71" s="25" t="s">
        <v>198</v>
      </c>
      <c r="E71" s="26">
        <v>2365</v>
      </c>
    </row>
    <row r="72" spans="1:5">
      <c r="A72" s="21">
        <v>14957</v>
      </c>
      <c r="B72" s="22" t="s">
        <v>207</v>
      </c>
      <c r="C72" s="22" t="s">
        <v>149</v>
      </c>
      <c r="D72" s="22" t="s">
        <v>145</v>
      </c>
      <c r="E72" s="23">
        <v>1465</v>
      </c>
    </row>
    <row r="73" spans="1:5">
      <c r="A73" s="24">
        <v>14814</v>
      </c>
      <c r="B73" s="25" t="s">
        <v>208</v>
      </c>
      <c r="C73" s="25" t="s">
        <v>193</v>
      </c>
      <c r="D73" s="25" t="s">
        <v>145</v>
      </c>
      <c r="E73" s="26">
        <v>2606</v>
      </c>
    </row>
    <row r="74" spans="1:5">
      <c r="A74" s="21">
        <v>13668</v>
      </c>
      <c r="B74" s="22" t="s">
        <v>209</v>
      </c>
      <c r="C74" s="22" t="s">
        <v>162</v>
      </c>
      <c r="D74" s="22" t="s">
        <v>180</v>
      </c>
      <c r="E74" s="23">
        <v>2448</v>
      </c>
    </row>
    <row r="75" spans="1:5">
      <c r="A75" s="24">
        <v>13771</v>
      </c>
      <c r="B75" s="25" t="s">
        <v>210</v>
      </c>
      <c r="C75" s="25" t="s">
        <v>144</v>
      </c>
      <c r="D75" s="25" t="s">
        <v>145</v>
      </c>
      <c r="E75" s="26">
        <v>1979</v>
      </c>
    </row>
    <row r="76" spans="1:5">
      <c r="A76" s="21">
        <v>13892</v>
      </c>
      <c r="B76" s="22" t="s">
        <v>211</v>
      </c>
      <c r="C76" s="22" t="s">
        <v>147</v>
      </c>
      <c r="D76" s="22" t="s">
        <v>156</v>
      </c>
      <c r="E76" s="23">
        <v>2053</v>
      </c>
    </row>
    <row r="77" spans="1:5">
      <c r="A77" s="24">
        <v>13529</v>
      </c>
      <c r="B77" s="25" t="s">
        <v>212</v>
      </c>
      <c r="C77" s="25" t="s">
        <v>194</v>
      </c>
      <c r="D77" s="25" t="s">
        <v>213</v>
      </c>
      <c r="E77" s="26">
        <v>2176</v>
      </c>
    </row>
    <row r="78" spans="1:5">
      <c r="A78" s="21">
        <v>14515</v>
      </c>
      <c r="B78" s="22" t="s">
        <v>214</v>
      </c>
      <c r="C78" s="22" t="s">
        <v>151</v>
      </c>
      <c r="D78" s="22" t="s">
        <v>167</v>
      </c>
      <c r="E78" s="23">
        <v>1109</v>
      </c>
    </row>
    <row r="79" spans="1:5">
      <c r="A79" s="24">
        <v>14696</v>
      </c>
      <c r="B79" s="25" t="s">
        <v>215</v>
      </c>
      <c r="C79" s="25" t="s">
        <v>142</v>
      </c>
      <c r="D79" s="25" t="s">
        <v>146</v>
      </c>
      <c r="E79" s="26">
        <v>529</v>
      </c>
    </row>
    <row r="80" spans="1:5">
      <c r="A80" s="21">
        <v>15141</v>
      </c>
      <c r="B80" s="22" t="s">
        <v>134</v>
      </c>
      <c r="C80" s="22" t="s">
        <v>196</v>
      </c>
      <c r="D80" s="22" t="s">
        <v>145</v>
      </c>
      <c r="E80" s="23">
        <v>766</v>
      </c>
    </row>
    <row r="81" spans="1:5">
      <c r="A81" s="24">
        <v>13613</v>
      </c>
      <c r="B81" s="25" t="s">
        <v>135</v>
      </c>
      <c r="C81" s="25" t="s">
        <v>194</v>
      </c>
      <c r="D81" s="25" t="s">
        <v>197</v>
      </c>
      <c r="E81" s="26">
        <v>1858</v>
      </c>
    </row>
    <row r="82" spans="1:5">
      <c r="A82" s="21">
        <v>13733</v>
      </c>
      <c r="B82" s="22" t="s">
        <v>136</v>
      </c>
      <c r="C82" s="22" t="s">
        <v>144</v>
      </c>
      <c r="D82" s="22" t="s">
        <v>152</v>
      </c>
      <c r="E82" s="23">
        <v>2736</v>
      </c>
    </row>
    <row r="83" spans="1:5">
      <c r="A83" s="24">
        <v>13814</v>
      </c>
      <c r="B83" s="25" t="s">
        <v>137</v>
      </c>
      <c r="C83" s="25" t="s">
        <v>150</v>
      </c>
      <c r="D83" s="25" t="s">
        <v>170</v>
      </c>
      <c r="E83" s="26">
        <v>631</v>
      </c>
    </row>
    <row r="84" spans="1:5">
      <c r="A84" s="21">
        <v>15140</v>
      </c>
      <c r="B84" s="22" t="s">
        <v>138</v>
      </c>
      <c r="C84" s="22" t="s">
        <v>196</v>
      </c>
      <c r="D84" s="22" t="s">
        <v>145</v>
      </c>
      <c r="E84" s="23">
        <v>1070</v>
      </c>
    </row>
    <row r="85" spans="1:5">
      <c r="A85" s="24">
        <v>14813</v>
      </c>
      <c r="B85" s="25" t="s">
        <v>139</v>
      </c>
      <c r="C85" s="25" t="s">
        <v>193</v>
      </c>
      <c r="D85" s="25" t="s">
        <v>145</v>
      </c>
      <c r="E85" s="26">
        <v>664</v>
      </c>
    </row>
    <row r="86" spans="1:5">
      <c r="A86" s="21">
        <v>13507</v>
      </c>
      <c r="B86" s="22" t="s">
        <v>216</v>
      </c>
      <c r="C86" s="22" t="s">
        <v>194</v>
      </c>
      <c r="D86" s="22" t="s">
        <v>217</v>
      </c>
      <c r="E86" s="23">
        <v>1586</v>
      </c>
    </row>
    <row r="87" spans="1:5">
      <c r="A87" s="24">
        <v>13908</v>
      </c>
      <c r="B87" s="25" t="s">
        <v>218</v>
      </c>
      <c r="C87" s="25" t="s">
        <v>147</v>
      </c>
      <c r="D87" s="25" t="s">
        <v>148</v>
      </c>
      <c r="E87" s="26">
        <v>1106</v>
      </c>
    </row>
    <row r="88" spans="1:5">
      <c r="A88" s="21">
        <v>14209</v>
      </c>
      <c r="B88" s="22" t="s">
        <v>219</v>
      </c>
      <c r="C88" s="22" t="s">
        <v>151</v>
      </c>
      <c r="D88" s="22" t="s">
        <v>157</v>
      </c>
      <c r="E88" s="23">
        <v>1116</v>
      </c>
    </row>
    <row r="89" spans="1:5">
      <c r="A89" s="24">
        <v>14072</v>
      </c>
      <c r="B89" s="25" t="s">
        <v>220</v>
      </c>
      <c r="C89" s="25" t="s">
        <v>153</v>
      </c>
      <c r="D89" s="25" t="s">
        <v>157</v>
      </c>
      <c r="E89" s="26">
        <v>2905</v>
      </c>
    </row>
    <row r="90" spans="1:5">
      <c r="A90" s="21">
        <v>14771</v>
      </c>
      <c r="B90" s="22" t="s">
        <v>221</v>
      </c>
      <c r="C90" s="22" t="s">
        <v>142</v>
      </c>
      <c r="D90" s="22" t="s">
        <v>146</v>
      </c>
      <c r="E90" s="23">
        <v>976</v>
      </c>
    </row>
    <row r="91" spans="1:5">
      <c r="A91" s="24">
        <v>14051</v>
      </c>
      <c r="B91" s="25" t="s">
        <v>222</v>
      </c>
      <c r="C91" s="25" t="s">
        <v>153</v>
      </c>
      <c r="D91" s="25" t="s">
        <v>157</v>
      </c>
      <c r="E91" s="26">
        <v>1863</v>
      </c>
    </row>
    <row r="92" spans="1:5">
      <c r="A92" s="21">
        <v>14234</v>
      </c>
      <c r="B92" s="22" t="s">
        <v>223</v>
      </c>
      <c r="C92" s="22" t="s">
        <v>151</v>
      </c>
      <c r="D92" s="22" t="s">
        <v>191</v>
      </c>
      <c r="E92" s="23">
        <v>808</v>
      </c>
    </row>
    <row r="93" spans="1:5">
      <c r="A93" s="24">
        <v>15073</v>
      </c>
      <c r="B93" s="25" t="s">
        <v>224</v>
      </c>
      <c r="C93" s="25" t="s">
        <v>164</v>
      </c>
      <c r="D93" s="25" t="s">
        <v>165</v>
      </c>
      <c r="E93" s="26">
        <v>2811</v>
      </c>
    </row>
    <row r="94" spans="1:5">
      <c r="A94" s="21">
        <v>13687</v>
      </c>
      <c r="B94" s="22" t="s">
        <v>225</v>
      </c>
      <c r="C94" s="22" t="s">
        <v>162</v>
      </c>
      <c r="D94" s="22" t="s">
        <v>226</v>
      </c>
      <c r="E94" s="23">
        <v>1722</v>
      </c>
    </row>
    <row r="95" spans="1:5">
      <c r="A95" s="24">
        <v>14934</v>
      </c>
      <c r="B95" s="25" t="s">
        <v>227</v>
      </c>
      <c r="C95" s="25" t="s">
        <v>149</v>
      </c>
      <c r="D95" s="25" t="s">
        <v>145</v>
      </c>
      <c r="E95" s="26">
        <v>2386</v>
      </c>
    </row>
    <row r="96" spans="1:5">
      <c r="A96" s="21">
        <v>14589</v>
      </c>
      <c r="B96" s="22" t="s">
        <v>228</v>
      </c>
      <c r="C96" s="22" t="s">
        <v>142</v>
      </c>
      <c r="D96" s="22" t="s">
        <v>170</v>
      </c>
      <c r="E96" s="23">
        <v>1407</v>
      </c>
    </row>
    <row r="97" spans="1:5">
      <c r="A97" s="24">
        <v>13626</v>
      </c>
      <c r="B97" s="25" t="s">
        <v>229</v>
      </c>
      <c r="C97" s="25" t="s">
        <v>162</v>
      </c>
      <c r="D97" s="25" t="s">
        <v>163</v>
      </c>
      <c r="E97" s="26">
        <v>1613</v>
      </c>
    </row>
    <row r="98" spans="1:5">
      <c r="A98" s="21">
        <v>13722</v>
      </c>
      <c r="B98" s="22" t="s">
        <v>230</v>
      </c>
      <c r="C98" s="22" t="s">
        <v>144</v>
      </c>
      <c r="D98" s="22" t="s">
        <v>157</v>
      </c>
      <c r="E98" s="23">
        <v>2616</v>
      </c>
    </row>
    <row r="99" spans="1:5">
      <c r="A99" s="24">
        <v>14841</v>
      </c>
      <c r="B99" s="25" t="s">
        <v>231</v>
      </c>
      <c r="C99" s="25" t="s">
        <v>149</v>
      </c>
      <c r="D99" s="25" t="s">
        <v>157</v>
      </c>
      <c r="E99" s="26">
        <v>1669</v>
      </c>
    </row>
    <row r="100" spans="1:5">
      <c r="A100" s="21">
        <v>14946</v>
      </c>
      <c r="B100" s="22" t="s">
        <v>232</v>
      </c>
      <c r="C100" s="22" t="s">
        <v>149</v>
      </c>
      <c r="D100" s="22" t="s">
        <v>145</v>
      </c>
      <c r="E100" s="23">
        <v>1830</v>
      </c>
    </row>
  </sheetData>
  <conditionalFormatting sqref="A1">
    <cfRule type="duplicateValues" dxfId="38" priority="10"/>
  </conditionalFormatting>
  <conditionalFormatting sqref="A2">
    <cfRule type="duplicateValues" dxfId="37" priority="8"/>
    <cfRule type="duplicateValues" dxfId="36" priority="9"/>
  </conditionalFormatting>
  <conditionalFormatting sqref="A3:A40">
    <cfRule type="duplicateValues" dxfId="35" priority="11"/>
    <cfRule type="duplicateValues" dxfId="34" priority="12"/>
  </conditionalFormatting>
  <conditionalFormatting sqref="A41">
    <cfRule type="duplicateValues" dxfId="33" priority="1"/>
    <cfRule type="duplicateValues" dxfId="32" priority="2"/>
  </conditionalFormatting>
  <conditionalFormatting sqref="A42">
    <cfRule type="duplicateValues" dxfId="31" priority="3"/>
    <cfRule type="duplicateValues" dxfId="30" priority="4"/>
  </conditionalFormatting>
  <conditionalFormatting sqref="A43:A46">
    <cfRule type="duplicateValues" dxfId="29" priority="6"/>
    <cfRule type="duplicateValues" dxfId="28" priority="7"/>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997DE-7D7C-42C5-8A98-877030EA8F06}">
  <dimension ref="A1:K20"/>
  <sheetViews>
    <sheetView showGridLines="0" zoomScale="85" zoomScaleNormal="85" workbookViewId="0">
      <pane ySplit="1" topLeftCell="A2" activePane="bottomLeft" state="frozen"/>
      <selection pane="bottomLeft" activeCell="I9" sqref="I9"/>
    </sheetView>
  </sheetViews>
  <sheetFormatPr defaultColWidth="8.88671875" defaultRowHeight="15"/>
  <cols>
    <col min="1" max="1" width="13.44140625" style="96" customWidth="1"/>
    <col min="2" max="2" width="29.44140625" style="1" bestFit="1" customWidth="1"/>
    <col min="3" max="3" width="41.44140625" style="1" bestFit="1" customWidth="1"/>
    <col min="4" max="4" width="35.5546875" style="1" bestFit="1" customWidth="1"/>
    <col min="5" max="5" width="23.109375" style="1" bestFit="1" customWidth="1"/>
    <col min="6" max="6" width="26" style="1" bestFit="1" customWidth="1"/>
    <col min="7" max="7" width="13.44140625" style="1" bestFit="1" customWidth="1"/>
    <col min="8" max="9" width="30.21875" style="1" bestFit="1" customWidth="1"/>
    <col min="10" max="16384" width="8.88671875" style="1"/>
  </cols>
  <sheetData>
    <row r="1" spans="1:11" s="31" customFormat="1" ht="21.75" thickBot="1">
      <c r="A1" s="93" t="s">
        <v>6</v>
      </c>
      <c r="B1" s="28" t="s">
        <v>140</v>
      </c>
      <c r="C1" s="27" t="s">
        <v>7</v>
      </c>
      <c r="D1" s="27" t="s">
        <v>8</v>
      </c>
      <c r="E1" s="29" t="s">
        <v>234</v>
      </c>
      <c r="F1" s="29" t="s">
        <v>237</v>
      </c>
      <c r="G1" s="27" t="s">
        <v>9</v>
      </c>
      <c r="H1" s="28" t="s">
        <v>10</v>
      </c>
      <c r="I1" s="28" t="s">
        <v>11</v>
      </c>
      <c r="J1" s="30"/>
      <c r="K1" s="30"/>
    </row>
    <row r="2" spans="1:11" customFormat="1" ht="18.75">
      <c r="A2" s="97">
        <v>14460</v>
      </c>
      <c r="B2" s="18" t="str">
        <f>IFERROR(VLOOKUP($A2,'Məlumat bazası'!$A:$E,COLUMN(B1),0),"")</f>
        <v>İbrahimova Rasimə Hüseyn qızı</v>
      </c>
      <c r="C2" s="18" t="str">
        <f>IFERROR(VLOOKUP($A2,'Məlumat bazası'!$A:$E,COLUMN(C1),0),"")</f>
        <v>İnzibati işlər departamenti</v>
      </c>
      <c r="D2" s="18" t="str">
        <f>IFERROR(VLOOKUP($A2,'Məlumat bazası'!$A:$E,COLUMN(D1),0),"")</f>
        <v>Referent</v>
      </c>
      <c r="E2" s="18">
        <f>IFERROR(VLOOKUP($A2,'Məlumat bazası'!$A:$E,COLUMN(E1),0),"")</f>
        <v>2700</v>
      </c>
      <c r="F2" s="18">
        <f>IFERROR(E2*0.14, "")</f>
        <v>378.00000000000006</v>
      </c>
      <c r="G2" s="18">
        <f>IFERROR(E2*3%,"")</f>
        <v>81</v>
      </c>
      <c r="H2" s="18">
        <f>IFERROR(E2*2.5%, "")</f>
        <v>67.5</v>
      </c>
      <c r="I2" s="18">
        <f>IFERROR(E2-SUM(F2:H2),"")</f>
        <v>2173.5</v>
      </c>
    </row>
    <row r="3" spans="1:11" customFormat="1" ht="18.75">
      <c r="A3" s="95">
        <v>14628</v>
      </c>
      <c r="B3" s="17" t="str">
        <f>IFERROR(VLOOKUP($A3,'Məlumat bazası'!$A:$E,COLUMN(B2),0),"")</f>
        <v>İbrahimova Rasimə Hüseyn qızı</v>
      </c>
      <c r="C3" s="17" t="str">
        <f>IFERROR(VLOOKUP($A3,'Məlumat bazası'!$A:$E,COLUMN(C2),0),"")</f>
        <v>Maliyyə və uçot departamenti</v>
      </c>
      <c r="D3" s="17" t="str">
        <f>IFERROR(VLOOKUP($A3,'Məlumat bazası'!$A:$E,COLUMN(D2),0),"")</f>
        <v>İqtisadçı</v>
      </c>
      <c r="E3" s="17">
        <f>IFERROR(VLOOKUP($A3,'Məlumat bazası'!$A:$E,COLUMN(E2),0),"")</f>
        <v>2131</v>
      </c>
      <c r="F3" s="17">
        <f t="shared" ref="F3:F19" si="0">IFERROR(E3*0.14, "")</f>
        <v>298.34000000000003</v>
      </c>
      <c r="G3" s="17">
        <f t="shared" ref="G3:G19" si="1">IFERROR(E3*3%,"")</f>
        <v>63.93</v>
      </c>
      <c r="H3" s="17">
        <f t="shared" ref="H3:H19" si="2">IFERROR(E3*2.5%, "")</f>
        <v>53.275000000000006</v>
      </c>
      <c r="I3" s="17">
        <f t="shared" ref="I3:I19" si="3">IFERROR(E3-SUM(F3:H3),"")</f>
        <v>1715.4549999999999</v>
      </c>
    </row>
    <row r="4" spans="1:11" customFormat="1" ht="18.75">
      <c r="A4" s="94">
        <v>13891</v>
      </c>
      <c r="B4" s="18" t="str">
        <f>IFERROR(VLOOKUP($A4,'Məlumat bazası'!$A:$E,COLUMN(B3),0),"")</f>
        <v>Quliyev Elgün Hacnəzər  oğlu</v>
      </c>
      <c r="C4" s="18" t="str">
        <f>IFERROR(VLOOKUP($A4,'Məlumat bazası'!$A:$E,COLUMN(C3),0),"")</f>
        <v>İnformasiya texnologiyaları departamenti</v>
      </c>
      <c r="D4" s="18" t="str">
        <f>IFERROR(VLOOKUP($A4,'Məlumat bazası'!$A:$E,COLUMN(D3),0),"")</f>
        <v>Aparıcı mütəxəssis - sistem arxitektoru</v>
      </c>
      <c r="E4" s="18">
        <f>IFERROR(VLOOKUP($A4,'Məlumat bazası'!$A:$E,COLUMN(E3),0),"")</f>
        <v>2160</v>
      </c>
      <c r="F4" s="18">
        <f t="shared" si="0"/>
        <v>302.40000000000003</v>
      </c>
      <c r="G4" s="18">
        <f t="shared" si="1"/>
        <v>64.8</v>
      </c>
      <c r="H4" s="18">
        <f t="shared" si="2"/>
        <v>54</v>
      </c>
      <c r="I4" s="18">
        <f t="shared" si="3"/>
        <v>1738.8</v>
      </c>
    </row>
    <row r="5" spans="1:11" customFormat="1" ht="18.75">
      <c r="A5" s="95">
        <v>14631</v>
      </c>
      <c r="B5" s="17" t="str">
        <f>IFERROR(VLOOKUP($A5,'Məlumat bazası'!$A:$E,COLUMN(B4),0),"")</f>
        <v>İbrahimova Südabə Yaşar qızı</v>
      </c>
      <c r="C5" s="17" t="str">
        <f>IFERROR(VLOOKUP($A5,'Məlumat bazası'!$A:$E,COLUMN(C4),0),"")</f>
        <v>Maliyyə və uçot departamenti</v>
      </c>
      <c r="D5" s="17" t="str">
        <f>IFERROR(VLOOKUP($A5,'Məlumat bazası'!$A:$E,COLUMN(D4),0),"")</f>
        <v>İqtisadçı</v>
      </c>
      <c r="E5" s="17">
        <f>IFERROR(VLOOKUP($A5,'Məlumat bazası'!$A:$E,COLUMN(E4),0),"")</f>
        <v>1271</v>
      </c>
      <c r="F5" s="17">
        <f t="shared" si="0"/>
        <v>177.94000000000003</v>
      </c>
      <c r="G5" s="17">
        <f t="shared" si="1"/>
        <v>38.129999999999995</v>
      </c>
      <c r="H5" s="17">
        <f t="shared" si="2"/>
        <v>31.775000000000002</v>
      </c>
      <c r="I5" s="17">
        <f t="shared" si="3"/>
        <v>1023.155</v>
      </c>
    </row>
    <row r="6" spans="1:11" customFormat="1" ht="18.75">
      <c r="A6" s="94">
        <v>14210</v>
      </c>
      <c r="B6" s="18" t="str">
        <f>IFERROR(VLOOKUP($A6,'Məlumat bazası'!$A:$E,COLUMN(B5),0),"")</f>
        <v>Əhmədov Ələskər Süleyman  oğlu</v>
      </c>
      <c r="C6" s="18" t="str">
        <f>IFERROR(VLOOKUP($A6,'Məlumat bazası'!$A:$E,COLUMN(C5),0),"")</f>
        <v>İnzibati işlər departamenti</v>
      </c>
      <c r="D6" s="18" t="str">
        <f>IFERROR(VLOOKUP($A6,'Məlumat bazası'!$A:$E,COLUMN(D5),0),"")</f>
        <v>Aparıcı mütəxəssis</v>
      </c>
      <c r="E6" s="18">
        <f>IFERROR(VLOOKUP($A6,'Məlumat bazası'!$A:$E,COLUMN(E5),0),"")</f>
        <v>1582</v>
      </c>
      <c r="F6" s="18">
        <f t="shared" si="0"/>
        <v>221.48000000000002</v>
      </c>
      <c r="G6" s="18">
        <f t="shared" si="1"/>
        <v>47.46</v>
      </c>
      <c r="H6" s="18">
        <f t="shared" si="2"/>
        <v>39.550000000000004</v>
      </c>
      <c r="I6" s="18">
        <f t="shared" si="3"/>
        <v>1273.51</v>
      </c>
    </row>
    <row r="7" spans="1:11" customFormat="1" ht="18.75">
      <c r="A7" s="95">
        <v>13719</v>
      </c>
      <c r="B7" s="17" t="str">
        <f>IFERROR(VLOOKUP($A7,'Məlumat bazası'!$A:$E,COLUMN(B6),0),"")</f>
        <v>Məmmədova Lalə Emin qızı</v>
      </c>
      <c r="C7" s="17" t="str">
        <f>IFERROR(VLOOKUP($A7,'Məlumat bazası'!$A:$E,COLUMN(C6),0),"")</f>
        <v>İctimaiyyətlə əlaqələr departamenti</v>
      </c>
      <c r="D7" s="17" t="str">
        <f>IFERROR(VLOOKUP($A7,'Məlumat bazası'!$A:$E,COLUMN(D6),0),"")</f>
        <v>Aparıcı mütəxəssis</v>
      </c>
      <c r="E7" s="17">
        <f>IFERROR(VLOOKUP($A7,'Məlumat bazası'!$A:$E,COLUMN(E6),0),"")</f>
        <v>1700</v>
      </c>
      <c r="F7" s="17">
        <f t="shared" si="0"/>
        <v>238.00000000000003</v>
      </c>
      <c r="G7" s="17">
        <f t="shared" si="1"/>
        <v>51</v>
      </c>
      <c r="H7" s="17">
        <f t="shared" si="2"/>
        <v>42.5</v>
      </c>
      <c r="I7" s="17">
        <f t="shared" si="3"/>
        <v>1368.5</v>
      </c>
    </row>
    <row r="8" spans="1:11" customFormat="1" ht="18.75">
      <c r="A8" s="94">
        <v>14199</v>
      </c>
      <c r="B8" s="18" t="str">
        <f>IFERROR(VLOOKUP($A8,'Məlumat bazası'!$A:$E,COLUMN(B7),0),"")</f>
        <v>Hüseynova Sitarə Samir qızı</v>
      </c>
      <c r="C8" s="18" t="str">
        <f>IFERROR(VLOOKUP($A8,'Məlumat bazası'!$A:$E,COLUMN(C7),0),"")</f>
        <v>İnsan resurslarının idarəedilməsi departamenti</v>
      </c>
      <c r="D8" s="18" t="str">
        <f>IFERROR(VLOOKUP($A8,'Məlumat bazası'!$A:$E,COLUMN(D7),0),"")</f>
        <v>Təlim üzrə koordinator</v>
      </c>
      <c r="E8" s="18">
        <f>IFERROR(VLOOKUP($A8,'Məlumat bazası'!$A:$E,COLUMN(E7),0),"")</f>
        <v>612</v>
      </c>
      <c r="F8" s="18">
        <f t="shared" si="0"/>
        <v>85.68</v>
      </c>
      <c r="G8" s="18">
        <f t="shared" si="1"/>
        <v>18.36</v>
      </c>
      <c r="H8" s="18">
        <f t="shared" si="2"/>
        <v>15.3</v>
      </c>
      <c r="I8" s="18">
        <f t="shared" si="3"/>
        <v>492.65999999999997</v>
      </c>
    </row>
    <row r="9" spans="1:11" customFormat="1" ht="18.75">
      <c r="A9" s="95">
        <v>13923</v>
      </c>
      <c r="B9" s="17" t="str">
        <f>IFERROR(VLOOKUP($A9,'Məlumat bazası'!$A:$E,COLUMN(B8),0),"")</f>
        <v>Veysəlova Nəfisə Rafiq qızı</v>
      </c>
      <c r="C9" s="17" t="str">
        <f>IFERROR(VLOOKUP($A9,'Məlumat bazası'!$A:$E,COLUMN(C8),0),"")</f>
        <v>İnformasiya texnologiyaları departamenti</v>
      </c>
      <c r="D9" s="17" t="str">
        <f>IFERROR(VLOOKUP($A9,'Məlumat bazası'!$A:$E,COLUMN(D8),0),"")</f>
        <v>Aparıcı mütəxəssis(Proqram tərtibatçısı)</v>
      </c>
      <c r="E9" s="17">
        <f>IFERROR(VLOOKUP($A9,'Məlumat bazası'!$A:$E,COLUMN(E8),0),"")</f>
        <v>2898</v>
      </c>
      <c r="F9" s="17">
        <f t="shared" si="0"/>
        <v>405.72</v>
      </c>
      <c r="G9" s="17">
        <f t="shared" si="1"/>
        <v>86.94</v>
      </c>
      <c r="H9" s="17">
        <f t="shared" si="2"/>
        <v>72.45</v>
      </c>
      <c r="I9" s="17">
        <f t="shared" si="3"/>
        <v>2332.89</v>
      </c>
    </row>
    <row r="10" spans="1:11" customFormat="1" ht="18.75">
      <c r="A10" s="94"/>
      <c r="B10" s="18" t="str">
        <f>IFERROR(VLOOKUP($A10,'Məlumat bazası'!$A:$E,COLUMN(B9),0),"")</f>
        <v/>
      </c>
      <c r="C10" s="18" t="str">
        <f>IFERROR(VLOOKUP($A10,'Məlumat bazası'!$A:$E,COLUMN(C9),0),"")</f>
        <v/>
      </c>
      <c r="D10" s="18" t="str">
        <f>IFERROR(VLOOKUP($A10,'Məlumat bazası'!$A:$E,COLUMN(D9),0),"")</f>
        <v/>
      </c>
      <c r="E10" s="18" t="str">
        <f>IFERROR(VLOOKUP($A10,'Məlumat bazası'!$A:$E,COLUMN(E9),0),"")</f>
        <v/>
      </c>
      <c r="F10" s="18" t="str">
        <f t="shared" si="0"/>
        <v/>
      </c>
      <c r="G10" s="18" t="str">
        <f t="shared" si="1"/>
        <v/>
      </c>
      <c r="H10" s="18" t="str">
        <f t="shared" si="2"/>
        <v/>
      </c>
      <c r="I10" s="18" t="str">
        <f t="shared" si="3"/>
        <v/>
      </c>
    </row>
    <row r="11" spans="1:11" customFormat="1" ht="18.75">
      <c r="A11" s="95"/>
      <c r="B11" s="17" t="str">
        <f>IFERROR(VLOOKUP($A11,'Məlumat bazası'!$A:$E,COLUMN(B10),0),"")</f>
        <v/>
      </c>
      <c r="C11" s="17" t="str">
        <f>IFERROR(VLOOKUP($A11,'Məlumat bazası'!$A:$E,COLUMN(C10),0),"")</f>
        <v/>
      </c>
      <c r="D11" s="17" t="str">
        <f>IFERROR(VLOOKUP($A11,'Məlumat bazası'!$A:$E,COLUMN(D10),0),"")</f>
        <v/>
      </c>
      <c r="E11" s="17" t="str">
        <f>IFERROR(VLOOKUP($A11,'Məlumat bazası'!$A:$E,COLUMN(E10),0),"")</f>
        <v/>
      </c>
      <c r="F11" s="17" t="str">
        <f t="shared" si="0"/>
        <v/>
      </c>
      <c r="G11" s="17" t="str">
        <f t="shared" si="1"/>
        <v/>
      </c>
      <c r="H11" s="17" t="str">
        <f t="shared" si="2"/>
        <v/>
      </c>
      <c r="I11" s="17" t="str">
        <f t="shared" si="3"/>
        <v/>
      </c>
    </row>
    <row r="12" spans="1:11" ht="15.75">
      <c r="A12" s="94"/>
      <c r="B12" s="18" t="str">
        <f>IFERROR(VLOOKUP($A12,'Məlumat bazası'!$A:$E,COLUMN(B11),0),"")</f>
        <v/>
      </c>
      <c r="C12" s="18" t="str">
        <f>IFERROR(VLOOKUP($A12,'Məlumat bazası'!$A:$E,COLUMN(C11),0),"")</f>
        <v/>
      </c>
      <c r="D12" s="18" t="str">
        <f>IFERROR(VLOOKUP($A12,'Məlumat bazası'!$A:$E,COLUMN(D11),0),"")</f>
        <v/>
      </c>
      <c r="E12" s="18" t="str">
        <f>IFERROR(VLOOKUP($A12,'Məlumat bazası'!$A:$E,COLUMN(E11),0),"")</f>
        <v/>
      </c>
      <c r="F12" s="18" t="str">
        <f t="shared" si="0"/>
        <v/>
      </c>
      <c r="G12" s="18" t="str">
        <f t="shared" si="1"/>
        <v/>
      </c>
      <c r="H12" s="18" t="str">
        <f t="shared" si="2"/>
        <v/>
      </c>
      <c r="I12" s="18" t="str">
        <f t="shared" si="3"/>
        <v/>
      </c>
    </row>
    <row r="13" spans="1:11" ht="15.75">
      <c r="A13" s="95"/>
      <c r="B13" s="17" t="str">
        <f>IFERROR(VLOOKUP($A13,'Məlumat bazası'!$A:$E,COLUMN(B12),0),"")</f>
        <v/>
      </c>
      <c r="C13" s="17" t="str">
        <f>IFERROR(VLOOKUP($A13,'Məlumat bazası'!$A:$E,COLUMN(C12),0),"")</f>
        <v/>
      </c>
      <c r="D13" s="17" t="str">
        <f>IFERROR(VLOOKUP($A13,'Məlumat bazası'!$A:$E,COLUMN(D12),0),"")</f>
        <v/>
      </c>
      <c r="E13" s="17" t="str">
        <f>IFERROR(VLOOKUP($A13,'Məlumat bazası'!$A:$E,COLUMN(E12),0),"")</f>
        <v/>
      </c>
      <c r="F13" s="17" t="str">
        <f t="shared" si="0"/>
        <v/>
      </c>
      <c r="G13" s="17" t="str">
        <f t="shared" si="1"/>
        <v/>
      </c>
      <c r="H13" s="17" t="str">
        <f t="shared" si="2"/>
        <v/>
      </c>
      <c r="I13" s="17" t="str">
        <f t="shared" si="3"/>
        <v/>
      </c>
    </row>
    <row r="14" spans="1:11" ht="15.75">
      <c r="A14" s="94"/>
      <c r="B14" s="18" t="str">
        <f>IFERROR(VLOOKUP($A14,'Məlumat bazası'!$A:$E,COLUMN(B13),0),"")</f>
        <v/>
      </c>
      <c r="C14" s="18" t="str">
        <f>IFERROR(VLOOKUP($A14,'Məlumat bazası'!$A:$E,COLUMN(C13),0),"")</f>
        <v/>
      </c>
      <c r="D14" s="18" t="str">
        <f>IFERROR(VLOOKUP($A14,'Məlumat bazası'!$A:$E,COLUMN(D13),0),"")</f>
        <v/>
      </c>
      <c r="E14" s="18" t="str">
        <f>IFERROR(VLOOKUP($A14,'Məlumat bazası'!$A:$E,COLUMN(E13),0),"")</f>
        <v/>
      </c>
      <c r="F14" s="18" t="str">
        <f t="shared" si="0"/>
        <v/>
      </c>
      <c r="G14" s="18" t="str">
        <f t="shared" si="1"/>
        <v/>
      </c>
      <c r="H14" s="18" t="str">
        <f t="shared" si="2"/>
        <v/>
      </c>
      <c r="I14" s="18" t="str">
        <f t="shared" si="3"/>
        <v/>
      </c>
    </row>
    <row r="15" spans="1:11" ht="15.75">
      <c r="A15" s="95"/>
      <c r="B15" s="17" t="str">
        <f>IFERROR(VLOOKUP($A15,'Məlumat bazası'!$A:$E,COLUMN(B14),0),"")</f>
        <v/>
      </c>
      <c r="C15" s="17" t="str">
        <f>IFERROR(VLOOKUP($A15,'Məlumat bazası'!$A:$E,COLUMN(C14),0),"")</f>
        <v/>
      </c>
      <c r="D15" s="17" t="str">
        <f>IFERROR(VLOOKUP($A15,'Məlumat bazası'!$A:$E,COLUMN(D14),0),"")</f>
        <v/>
      </c>
      <c r="E15" s="17" t="str">
        <f>IFERROR(VLOOKUP($A15,'Məlumat bazası'!$A:$E,COLUMN(E14),0),"")</f>
        <v/>
      </c>
      <c r="F15" s="17" t="str">
        <f t="shared" si="0"/>
        <v/>
      </c>
      <c r="G15" s="17" t="str">
        <f t="shared" si="1"/>
        <v/>
      </c>
      <c r="H15" s="17" t="str">
        <f t="shared" si="2"/>
        <v/>
      </c>
      <c r="I15" s="17" t="str">
        <f t="shared" si="3"/>
        <v/>
      </c>
    </row>
    <row r="16" spans="1:11" ht="15.75">
      <c r="A16" s="94"/>
      <c r="B16" s="18" t="str">
        <f>IFERROR(VLOOKUP($A16,'Məlumat bazası'!$A:$E,COLUMN(B15),0),"")</f>
        <v/>
      </c>
      <c r="C16" s="18" t="str">
        <f>IFERROR(VLOOKUP($A16,'Məlumat bazası'!$A:$E,COLUMN(C15),0),"")</f>
        <v/>
      </c>
      <c r="D16" s="18" t="str">
        <f>IFERROR(VLOOKUP($A16,'Məlumat bazası'!$A:$E,COLUMN(D15),0),"")</f>
        <v/>
      </c>
      <c r="E16" s="18" t="str">
        <f>IFERROR(VLOOKUP($A16,'Məlumat bazası'!$A:$E,COLUMN(E15),0),"")</f>
        <v/>
      </c>
      <c r="F16" s="18" t="str">
        <f t="shared" si="0"/>
        <v/>
      </c>
      <c r="G16" s="18" t="str">
        <f t="shared" si="1"/>
        <v/>
      </c>
      <c r="H16" s="18" t="str">
        <f t="shared" si="2"/>
        <v/>
      </c>
      <c r="I16" s="18" t="str">
        <f t="shared" si="3"/>
        <v/>
      </c>
    </row>
    <row r="17" spans="1:9" ht="15.75">
      <c r="A17" s="95"/>
      <c r="B17" s="17" t="str">
        <f>IFERROR(VLOOKUP($A17,'Məlumat bazası'!$A:$E,COLUMN(B16),0),"")</f>
        <v/>
      </c>
      <c r="C17" s="17" t="str">
        <f>IFERROR(VLOOKUP($A17,'Məlumat bazası'!$A:$E,COLUMN(C16),0),"")</f>
        <v/>
      </c>
      <c r="D17" s="17" t="str">
        <f>IFERROR(VLOOKUP($A17,'Məlumat bazası'!$A:$E,COLUMN(D16),0),"")</f>
        <v/>
      </c>
      <c r="E17" s="17" t="str">
        <f>IFERROR(VLOOKUP($A17,'Məlumat bazası'!$A:$E,COLUMN(E16),0),"")</f>
        <v/>
      </c>
      <c r="F17" s="17" t="str">
        <f t="shared" si="0"/>
        <v/>
      </c>
      <c r="G17" s="17" t="str">
        <f t="shared" si="1"/>
        <v/>
      </c>
      <c r="H17" s="17" t="str">
        <f t="shared" si="2"/>
        <v/>
      </c>
      <c r="I17" s="17" t="str">
        <f t="shared" si="3"/>
        <v/>
      </c>
    </row>
    <row r="18" spans="1:9" ht="15.75">
      <c r="A18" s="94"/>
      <c r="B18" s="18" t="str">
        <f>IFERROR(VLOOKUP($A18,'Məlumat bazası'!$A:$E,COLUMN(B17),0),"")</f>
        <v/>
      </c>
      <c r="C18" s="18" t="str">
        <f>IFERROR(VLOOKUP($A18,'Məlumat bazası'!$A:$E,COLUMN(C17),0),"")</f>
        <v/>
      </c>
      <c r="D18" s="18" t="str">
        <f>IFERROR(VLOOKUP($A18,'Məlumat bazası'!$A:$E,COLUMN(D17),0),"")</f>
        <v/>
      </c>
      <c r="E18" s="18" t="str">
        <f>IFERROR(VLOOKUP($A18,'Məlumat bazası'!$A:$E,COLUMN(E17),0),"")</f>
        <v/>
      </c>
      <c r="F18" s="18" t="str">
        <f t="shared" si="0"/>
        <v/>
      </c>
      <c r="G18" s="18" t="str">
        <f t="shared" si="1"/>
        <v/>
      </c>
      <c r="H18" s="18" t="str">
        <f t="shared" si="2"/>
        <v/>
      </c>
      <c r="I18" s="18" t="str">
        <f t="shared" si="3"/>
        <v/>
      </c>
    </row>
    <row r="19" spans="1:9" ht="15.75">
      <c r="A19" s="95"/>
      <c r="B19" s="17" t="str">
        <f>IFERROR(VLOOKUP($A19,'Məlumat bazası'!$A:$E,COLUMN(B18),0),"")</f>
        <v/>
      </c>
      <c r="C19" s="17" t="str">
        <f>IFERROR(VLOOKUP($A19,'Məlumat bazası'!$A:$E,COLUMN(C18),0),"")</f>
        <v/>
      </c>
      <c r="D19" s="17" t="str">
        <f>IFERROR(VLOOKUP($A19,'Məlumat bazası'!$A:$E,COLUMN(D18),0),"")</f>
        <v/>
      </c>
      <c r="E19" s="17" t="str">
        <f>IFERROR(VLOOKUP($A19,'Məlumat bazası'!$A:$E,COLUMN(E18),0),"")</f>
        <v/>
      </c>
      <c r="F19" s="17" t="str">
        <f t="shared" si="0"/>
        <v/>
      </c>
      <c r="G19" s="17" t="str">
        <f t="shared" si="1"/>
        <v/>
      </c>
      <c r="H19" s="17" t="str">
        <f t="shared" si="2"/>
        <v/>
      </c>
      <c r="I19" s="17" t="str">
        <f t="shared" si="3"/>
        <v/>
      </c>
    </row>
    <row r="20" spans="1:9" ht="15.75">
      <c r="A20" s="94"/>
      <c r="B20" s="18" t="s">
        <v>238</v>
      </c>
      <c r="C20" s="18" t="s">
        <v>238</v>
      </c>
      <c r="D20" s="18" t="s">
        <v>238</v>
      </c>
      <c r="E20" s="18" t="s">
        <v>238</v>
      </c>
      <c r="F20" s="18" t="s">
        <v>238</v>
      </c>
      <c r="G20" s="18" t="s">
        <v>238</v>
      </c>
      <c r="H20" s="18" t="s">
        <v>238</v>
      </c>
      <c r="I20" s="18"/>
    </row>
  </sheetData>
  <phoneticPr fontId="8" type="noConversion"/>
  <conditionalFormatting sqref="A1">
    <cfRule type="duplicateValues" dxfId="39" priority="17"/>
  </conditionalFormatting>
  <conditionalFormatting sqref="A2">
    <cfRule type="duplicateValues" dxfId="9" priority="1"/>
    <cfRule type="duplicateValues" dxfId="8" priority="2"/>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340-7018-426D-BBB3-1F4BF74F0157}">
  <dimension ref="A1:H12"/>
  <sheetViews>
    <sheetView showGridLines="0" zoomScale="145" zoomScaleNormal="145" workbookViewId="0">
      <selection activeCell="C13" sqref="C13"/>
    </sheetView>
  </sheetViews>
  <sheetFormatPr defaultColWidth="8.88671875" defaultRowHeight="15"/>
  <cols>
    <col min="1" max="1" width="16.77734375" style="2" bestFit="1" customWidth="1"/>
    <col min="2" max="5" width="14.21875" style="2" customWidth="1"/>
    <col min="6" max="16384" width="8.88671875" style="2"/>
  </cols>
  <sheetData>
    <row r="1" spans="1:8" ht="15.75">
      <c r="A1" s="78" t="s">
        <v>83</v>
      </c>
      <c r="B1" s="78"/>
      <c r="C1" s="78"/>
      <c r="D1" s="78"/>
      <c r="E1" s="78"/>
      <c r="F1" s="3"/>
    </row>
    <row r="2" spans="1:8" ht="15.75">
      <c r="A2" s="80" t="s">
        <v>82</v>
      </c>
      <c r="B2" s="79" t="s">
        <v>235</v>
      </c>
      <c r="C2" s="79"/>
      <c r="D2" s="79"/>
      <c r="E2" s="79"/>
      <c r="F2" s="3"/>
    </row>
    <row r="3" spans="1:8" ht="15.75">
      <c r="A3" s="80"/>
      <c r="B3" s="34" t="s">
        <v>81</v>
      </c>
      <c r="C3" s="34" t="s">
        <v>80</v>
      </c>
      <c r="D3" s="34" t="s">
        <v>79</v>
      </c>
      <c r="E3" s="34" t="s">
        <v>78</v>
      </c>
      <c r="F3" s="3"/>
    </row>
    <row r="4" spans="1:8" ht="15.75">
      <c r="A4" s="32" t="s">
        <v>77</v>
      </c>
      <c r="B4" s="33">
        <v>3480</v>
      </c>
      <c r="C4" s="33">
        <v>22889</v>
      </c>
      <c r="D4" s="33">
        <v>36891</v>
      </c>
      <c r="E4" s="33">
        <v>34022</v>
      </c>
      <c r="F4" s="3">
        <f>VLOOKUP(A4, Hədəfim!A2:B10, 2, 0)</f>
        <v>100000</v>
      </c>
      <c r="G4" s="98">
        <f>SUM(B4:E4)</f>
        <v>97282</v>
      </c>
      <c r="H4" s="2" t="b">
        <f>F4&gt;G4</f>
        <v>1</v>
      </c>
    </row>
    <row r="5" spans="1:8" ht="15.75">
      <c r="A5" s="32" t="s">
        <v>76</v>
      </c>
      <c r="B5" s="33">
        <v>28382</v>
      </c>
      <c r="C5" s="33">
        <v>10935</v>
      </c>
      <c r="D5" s="33">
        <v>23111</v>
      </c>
      <c r="E5" s="33">
        <v>49701</v>
      </c>
      <c r="F5" s="3"/>
    </row>
    <row r="6" spans="1:8" ht="15.75">
      <c r="A6" s="32" t="s">
        <v>75</v>
      </c>
      <c r="B6" s="33">
        <v>35047</v>
      </c>
      <c r="C6" s="33">
        <v>13258</v>
      </c>
      <c r="D6" s="33">
        <v>29550</v>
      </c>
      <c r="E6" s="33">
        <v>20315</v>
      </c>
      <c r="F6" s="3"/>
    </row>
    <row r="7" spans="1:8" ht="15.75">
      <c r="A7" s="32" t="s">
        <v>74</v>
      </c>
      <c r="B7" s="33">
        <v>15000</v>
      </c>
      <c r="C7" s="33">
        <v>15000</v>
      </c>
      <c r="D7" s="33">
        <v>2000</v>
      </c>
      <c r="E7" s="33">
        <v>2000</v>
      </c>
      <c r="F7" s="3"/>
    </row>
    <row r="8" spans="1:8" ht="15.75">
      <c r="A8" s="32" t="s">
        <v>73</v>
      </c>
      <c r="B8" s="33">
        <v>40361</v>
      </c>
      <c r="C8" s="33">
        <v>48576</v>
      </c>
      <c r="D8" s="33">
        <v>48269</v>
      </c>
      <c r="E8" s="33">
        <v>39335</v>
      </c>
      <c r="F8" s="3"/>
    </row>
    <row r="9" spans="1:8" ht="15.75">
      <c r="A9" s="32" t="s">
        <v>72</v>
      </c>
      <c r="B9" s="33">
        <v>21289</v>
      </c>
      <c r="C9" s="33">
        <v>21785</v>
      </c>
      <c r="D9" s="33">
        <v>12032</v>
      </c>
      <c r="E9" s="33">
        <v>14830</v>
      </c>
      <c r="F9" s="3"/>
    </row>
    <row r="10" spans="1:8" ht="15.75">
      <c r="A10" s="32" t="s">
        <v>71</v>
      </c>
      <c r="B10" s="33">
        <v>7985</v>
      </c>
      <c r="C10" s="33">
        <v>32155</v>
      </c>
      <c r="D10" s="33">
        <v>16585</v>
      </c>
      <c r="E10" s="33">
        <v>35038</v>
      </c>
      <c r="F10" s="3"/>
    </row>
    <row r="11" spans="1:8" ht="15.75">
      <c r="A11" s="32" t="s">
        <v>70</v>
      </c>
      <c r="B11" s="33">
        <v>10000</v>
      </c>
      <c r="C11" s="33">
        <v>1000</v>
      </c>
      <c r="D11" s="33">
        <v>26174</v>
      </c>
      <c r="E11" s="33">
        <v>12826</v>
      </c>
      <c r="F11" s="3"/>
    </row>
    <row r="12" spans="1:8" ht="15.75">
      <c r="A12" s="3"/>
      <c r="B12" s="3"/>
      <c r="C12" s="3"/>
      <c r="D12" s="3"/>
      <c r="E12" s="3"/>
      <c r="F12" s="3"/>
    </row>
  </sheetData>
  <mergeCells count="3">
    <mergeCell ref="A1:E1"/>
    <mergeCell ref="B2:E2"/>
    <mergeCell ref="A2:A3"/>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3" id="{0A4AA911-B540-4AE4-82F5-764C53F4EABF}">
            <xm:f>VLOOKUP($A4, Hədəfim!$A$2:$B$10, 2, 0)=SUM($B4:$E4)</xm:f>
            <x14:dxf>
              <fill>
                <patternFill>
                  <bgColor rgb="FF00B050"/>
                </patternFill>
              </fill>
            </x14:dxf>
          </x14:cfRule>
          <x14:cfRule type="expression" priority="2" id="{7F537248-0C96-4274-AF7F-38195FCA05BF}">
            <xm:f>VLOOKUP($A4, Hədəfim!$A$2:$B$10, 2, 0)&gt;SUM($B4:$E4)</xm:f>
            <x14:dxf>
              <fill>
                <patternFill>
                  <bgColor rgb="FFFF0000"/>
                </patternFill>
              </fill>
            </x14:dxf>
          </x14:cfRule>
          <x14:cfRule type="expression" priority="1" id="{0F824F8F-E4D6-436F-A9AB-0F5C4A3FF6F4}">
            <xm:f>VLOOKUP($A4, Hədəfim!$A$2:$B$10, 2, 0)&lt;SUM($B4:$E4)</xm:f>
            <x14:dxf>
              <fill>
                <patternFill>
                  <bgColor rgb="FF00B0F0"/>
                </patternFill>
              </fill>
            </x14:dxf>
          </x14:cfRule>
          <xm:sqref>A4:A11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C6536-7A90-44F2-80A7-6E7642E12E2B}">
  <dimension ref="A2:B10"/>
  <sheetViews>
    <sheetView zoomScale="175" zoomScaleNormal="175" workbookViewId="0">
      <selection activeCell="B4" sqref="B4"/>
    </sheetView>
  </sheetViews>
  <sheetFormatPr defaultColWidth="8.88671875" defaultRowHeight="15"/>
  <cols>
    <col min="1" max="1" width="16.88671875" style="2" bestFit="1" customWidth="1"/>
    <col min="2" max="2" width="14.33203125" style="2" bestFit="1" customWidth="1"/>
    <col min="3" max="16384" width="8.88671875" style="2"/>
  </cols>
  <sheetData>
    <row r="2" spans="1:2">
      <c r="A2" s="35" t="s">
        <v>82</v>
      </c>
      <c r="B2" s="35" t="s">
        <v>236</v>
      </c>
    </row>
    <row r="3" spans="1:2">
      <c r="A3" s="36" t="s">
        <v>77</v>
      </c>
      <c r="B3" s="37">
        <v>100000</v>
      </c>
    </row>
    <row r="4" spans="1:2">
      <c r="A4" s="36" t="s">
        <v>76</v>
      </c>
      <c r="B4" s="37">
        <v>65000</v>
      </c>
    </row>
    <row r="5" spans="1:2">
      <c r="A5" s="36" t="s">
        <v>75</v>
      </c>
      <c r="B5" s="37">
        <v>78000</v>
      </c>
    </row>
    <row r="6" spans="1:2">
      <c r="A6" s="36" t="s">
        <v>74</v>
      </c>
      <c r="B6" s="37">
        <v>34000</v>
      </c>
    </row>
    <row r="7" spans="1:2">
      <c r="A7" s="36" t="s">
        <v>73</v>
      </c>
      <c r="B7" s="37">
        <v>111000</v>
      </c>
    </row>
    <row r="8" spans="1:2">
      <c r="A8" s="36" t="s">
        <v>72</v>
      </c>
      <c r="B8" s="37">
        <v>70000</v>
      </c>
    </row>
    <row r="9" spans="1:2">
      <c r="A9" s="36" t="s">
        <v>71</v>
      </c>
      <c r="B9" s="37">
        <v>63500</v>
      </c>
    </row>
    <row r="10" spans="1:2">
      <c r="A10" s="36" t="s">
        <v>70</v>
      </c>
      <c r="B10" s="38">
        <v>50000</v>
      </c>
    </row>
  </sheetData>
  <conditionalFormatting sqref="B10">
    <cfRule type="expression" dxfId="27" priority="1">
      <formula>B10=VLOOKUP(XFA10,$A$2:$B$10,2,0)</formula>
    </cfRule>
    <cfRule type="expression" dxfId="26" priority="2">
      <formula>B10&gt;VLOOKUP(XFA10,$A$2:$B$10,2,0)</formula>
    </cfRule>
    <cfRule type="expression" dxfId="25" priority="3">
      <formula>B10&lt;VLOOKUP(XFA10,$A$2:$B$10,2,0)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475A4-5D01-4A60-B8B8-01367B68C0EE}">
  <dimension ref="A1:G30"/>
  <sheetViews>
    <sheetView showGridLines="0" zoomScale="70" zoomScaleNormal="70" zoomScaleSheetLayoutView="50" workbookViewId="0">
      <selection activeCell="B3" sqref="B3"/>
    </sheetView>
  </sheetViews>
  <sheetFormatPr defaultColWidth="8.88671875" defaultRowHeight="16.5"/>
  <cols>
    <col min="1" max="1" width="36.33203125" style="53" bestFit="1" customWidth="1"/>
    <col min="2" max="2" width="39.5546875" style="42" customWidth="1"/>
    <col min="3" max="3" width="19.44140625" style="42" customWidth="1"/>
    <col min="4" max="4" width="11.77734375" style="42" bestFit="1" customWidth="1"/>
    <col min="5" max="5" width="21.109375" style="42" bestFit="1" customWidth="1"/>
    <col min="6" max="6" width="26.88671875" style="42" bestFit="1" customWidth="1"/>
    <col min="7" max="7" width="28.33203125" style="42" bestFit="1" customWidth="1"/>
    <col min="8" max="16384" width="8.88671875" style="42"/>
  </cols>
  <sheetData>
    <row r="1" spans="1:7">
      <c r="A1" s="40" t="s">
        <v>69</v>
      </c>
      <c r="B1" s="41" t="s">
        <v>46</v>
      </c>
    </row>
    <row r="2" spans="1:7">
      <c r="A2" s="42"/>
    </row>
    <row r="3" spans="1:7">
      <c r="A3" s="43" t="s">
        <v>68</v>
      </c>
      <c r="B3" s="44">
        <f>VLOOKUP($B$1,Table1[#All],ROW(B2),0)</f>
        <v>168960</v>
      </c>
      <c r="C3" s="101">
        <f>VLOOKUP($B$1,Table1[#All],ROW()-1,0)</f>
        <v>168960</v>
      </c>
    </row>
    <row r="4" spans="1:7">
      <c r="A4" s="43" t="s">
        <v>67</v>
      </c>
      <c r="B4" s="44">
        <f>VLOOKUP($B$1,Table1[#All],ROW(B3),0)</f>
        <v>6.3</v>
      </c>
      <c r="C4" s="101">
        <f>VLOOKUP($B$1,Table1[#All],ROW()-1,0)</f>
        <v>6.3</v>
      </c>
    </row>
    <row r="5" spans="1:7">
      <c r="A5" s="43" t="s">
        <v>66</v>
      </c>
      <c r="B5" s="44" t="str">
        <f>VLOOKUP($B$1,Table1[#All],ROW(B4),0)</f>
        <v>Qida</v>
      </c>
      <c r="C5" s="101" t="str">
        <f>VLOOKUP($B$1,Table1[#All],ROW()-1,0)</f>
        <v>Qida</v>
      </c>
    </row>
    <row r="6" spans="1:7">
      <c r="A6" s="43" t="s">
        <v>65</v>
      </c>
      <c r="B6" s="44" t="str">
        <f>VLOOKUP($B$1,Table1[#All],ROW(B5),0)</f>
        <v>658 kq</v>
      </c>
      <c r="C6" s="101" t="str">
        <f>VLOOKUP($B$1,Table1[#All],ROW()-1,0)</f>
        <v>658 kq</v>
      </c>
    </row>
    <row r="7" spans="1:7">
      <c r="A7" s="43" t="s">
        <v>64</v>
      </c>
      <c r="B7" s="44">
        <f>VLOOKUP($B$1,Table1[#All],ROW(B6),0)</f>
        <v>0.12</v>
      </c>
      <c r="C7" s="101">
        <f>VLOOKUP($B$1,Table1[#All],ROW()-1,0)</f>
        <v>0.12</v>
      </c>
    </row>
    <row r="8" spans="1:7">
      <c r="A8" s="43" t="s">
        <v>63</v>
      </c>
      <c r="B8" s="44">
        <f>VLOOKUP($B$1,Table1[#All],ROW(B7),0)</f>
        <v>5.5439999999999996</v>
      </c>
      <c r="C8" s="101">
        <f>VLOOKUP($B$1,Table1[#All],ROW()-1,0)</f>
        <v>5.5439999999999996</v>
      </c>
    </row>
    <row r="11" spans="1:7" s="39" customFormat="1" ht="17.25" thickBot="1">
      <c r="A11" s="45" t="s">
        <v>69</v>
      </c>
      <c r="B11" s="46" t="s">
        <v>68</v>
      </c>
      <c r="C11" s="45" t="s">
        <v>67</v>
      </c>
      <c r="D11" s="45" t="s">
        <v>66</v>
      </c>
      <c r="E11" s="47" t="s">
        <v>65</v>
      </c>
      <c r="F11" s="47" t="s">
        <v>64</v>
      </c>
      <c r="G11" s="45" t="s">
        <v>63</v>
      </c>
    </row>
    <row r="12" spans="1:7" s="39" customFormat="1">
      <c r="A12" s="48" t="s">
        <v>62</v>
      </c>
      <c r="B12" s="99">
        <v>168952</v>
      </c>
      <c r="C12" s="49">
        <v>2.99</v>
      </c>
      <c r="D12" s="49" t="s">
        <v>26</v>
      </c>
      <c r="E12" s="49" t="s">
        <v>61</v>
      </c>
      <c r="F12" s="49">
        <v>0.16</v>
      </c>
      <c r="G12" s="49">
        <v>2.5116000000000001</v>
      </c>
    </row>
    <row r="13" spans="1:7" s="39" customFormat="1">
      <c r="A13" s="50" t="s">
        <v>60</v>
      </c>
      <c r="B13" s="100">
        <v>168953</v>
      </c>
      <c r="C13" s="51">
        <v>4.3899999999999997</v>
      </c>
      <c r="D13" s="51" t="s">
        <v>26</v>
      </c>
      <c r="E13" s="51" t="s">
        <v>59</v>
      </c>
      <c r="F13" s="51">
        <v>0.13</v>
      </c>
      <c r="G13" s="51">
        <v>3.8192999999999997</v>
      </c>
    </row>
    <row r="14" spans="1:7" s="39" customFormat="1">
      <c r="A14" s="48" t="s">
        <v>58</v>
      </c>
      <c r="B14" s="99">
        <v>168954</v>
      </c>
      <c r="C14" s="49">
        <v>2.79</v>
      </c>
      <c r="D14" s="49" t="s">
        <v>26</v>
      </c>
      <c r="E14" s="49" t="s">
        <v>57</v>
      </c>
      <c r="F14" s="49">
        <v>0.22</v>
      </c>
      <c r="G14" s="49">
        <v>2.1762000000000001</v>
      </c>
    </row>
    <row r="15" spans="1:7" s="39" customFormat="1">
      <c r="A15" s="50" t="s">
        <v>56</v>
      </c>
      <c r="B15" s="100">
        <v>168955</v>
      </c>
      <c r="C15" s="51">
        <v>2.25</v>
      </c>
      <c r="D15" s="51" t="s">
        <v>26</v>
      </c>
      <c r="E15" s="51" t="s">
        <v>55</v>
      </c>
      <c r="F15" s="51">
        <v>0.19</v>
      </c>
      <c r="G15" s="51">
        <v>1.8225</v>
      </c>
    </row>
    <row r="16" spans="1:7" s="39" customFormat="1">
      <c r="A16" s="48" t="s">
        <v>54</v>
      </c>
      <c r="B16" s="99">
        <v>168956</v>
      </c>
      <c r="C16" s="49">
        <v>8.7899999999999991</v>
      </c>
      <c r="D16" s="49" t="s">
        <v>26</v>
      </c>
      <c r="E16" s="49" t="s">
        <v>53</v>
      </c>
      <c r="F16" s="49">
        <v>0.26</v>
      </c>
      <c r="G16" s="49">
        <v>6.5045999999999999</v>
      </c>
    </row>
    <row r="17" spans="1:7" s="39" customFormat="1">
      <c r="A17" s="50" t="s">
        <v>52</v>
      </c>
      <c r="B17" s="100">
        <v>168957</v>
      </c>
      <c r="C17" s="51">
        <v>8.5500000000000007</v>
      </c>
      <c r="D17" s="51" t="s">
        <v>26</v>
      </c>
      <c r="E17" s="51" t="s">
        <v>51</v>
      </c>
      <c r="F17" s="51">
        <v>0.18</v>
      </c>
      <c r="G17" s="51">
        <v>7.011000000000001</v>
      </c>
    </row>
    <row r="18" spans="1:7" s="39" customFormat="1">
      <c r="A18" s="48" t="s">
        <v>50</v>
      </c>
      <c r="B18" s="99">
        <v>168958</v>
      </c>
      <c r="C18" s="49">
        <v>8.75</v>
      </c>
      <c r="D18" s="49" t="s">
        <v>26</v>
      </c>
      <c r="E18" s="49" t="s">
        <v>49</v>
      </c>
      <c r="F18" s="49">
        <v>0.28000000000000003</v>
      </c>
      <c r="G18" s="49">
        <v>6.3</v>
      </c>
    </row>
    <row r="19" spans="1:7" s="39" customFormat="1">
      <c r="A19" s="50" t="s">
        <v>48</v>
      </c>
      <c r="B19" s="100">
        <v>168959</v>
      </c>
      <c r="C19" s="51">
        <v>24.4</v>
      </c>
      <c r="D19" s="51" t="s">
        <v>26</v>
      </c>
      <c r="E19" s="51" t="s">
        <v>47</v>
      </c>
      <c r="F19" s="51">
        <v>0.21</v>
      </c>
      <c r="G19" s="51">
        <v>19.276</v>
      </c>
    </row>
    <row r="20" spans="1:7" s="39" customFormat="1">
      <c r="A20" s="48" t="s">
        <v>46</v>
      </c>
      <c r="B20" s="99">
        <v>168960</v>
      </c>
      <c r="C20" s="49">
        <v>6.3</v>
      </c>
      <c r="D20" s="49" t="s">
        <v>26</v>
      </c>
      <c r="E20" s="49" t="s">
        <v>45</v>
      </c>
      <c r="F20" s="49">
        <v>0.12</v>
      </c>
      <c r="G20" s="49">
        <v>5.5439999999999996</v>
      </c>
    </row>
    <row r="21" spans="1:7" s="39" customFormat="1">
      <c r="A21" s="50" t="s">
        <v>44</v>
      </c>
      <c r="B21" s="100">
        <v>168961</v>
      </c>
      <c r="C21" s="51">
        <v>6.69</v>
      </c>
      <c r="D21" s="51" t="s">
        <v>26</v>
      </c>
      <c r="E21" s="51" t="s">
        <v>43</v>
      </c>
      <c r="F21" s="51">
        <v>0.22</v>
      </c>
      <c r="G21" s="51">
        <v>5.2182000000000004</v>
      </c>
    </row>
    <row r="22" spans="1:7" s="52" customFormat="1">
      <c r="A22" s="48" t="s">
        <v>42</v>
      </c>
      <c r="B22" s="99">
        <v>168962</v>
      </c>
      <c r="C22" s="49">
        <v>1.19</v>
      </c>
      <c r="D22" s="49" t="s">
        <v>26</v>
      </c>
      <c r="E22" s="49" t="s">
        <v>38</v>
      </c>
      <c r="F22" s="49">
        <v>0.22</v>
      </c>
      <c r="G22" s="49">
        <v>0.92819999999999991</v>
      </c>
    </row>
    <row r="23" spans="1:7" s="52" customFormat="1">
      <c r="A23" s="50" t="s">
        <v>41</v>
      </c>
      <c r="B23" s="100">
        <v>168963</v>
      </c>
      <c r="C23" s="51">
        <v>2.5</v>
      </c>
      <c r="D23" s="51" t="s">
        <v>26</v>
      </c>
      <c r="E23" s="51" t="s">
        <v>40</v>
      </c>
      <c r="F23" s="51">
        <v>0.1</v>
      </c>
      <c r="G23" s="51">
        <v>2.25</v>
      </c>
    </row>
    <row r="24" spans="1:7" s="52" customFormat="1">
      <c r="A24" s="48" t="s">
        <v>39</v>
      </c>
      <c r="B24" s="99">
        <v>168964</v>
      </c>
      <c r="C24" s="49">
        <v>1.92</v>
      </c>
      <c r="D24" s="49" t="s">
        <v>26</v>
      </c>
      <c r="E24" s="49" t="s">
        <v>38</v>
      </c>
      <c r="F24" s="49">
        <v>0.26</v>
      </c>
      <c r="G24" s="49">
        <v>1.4207999999999998</v>
      </c>
    </row>
    <row r="25" spans="1:7" s="52" customFormat="1">
      <c r="A25" s="50" t="s">
        <v>37</v>
      </c>
      <c r="B25" s="100">
        <v>168965</v>
      </c>
      <c r="C25" s="51">
        <v>1.81</v>
      </c>
      <c r="D25" s="51" t="s">
        <v>26</v>
      </c>
      <c r="E25" s="51" t="s">
        <v>36</v>
      </c>
      <c r="F25" s="51">
        <v>0.27</v>
      </c>
      <c r="G25" s="51">
        <v>1.3212999999999999</v>
      </c>
    </row>
    <row r="26" spans="1:7" s="52" customFormat="1">
      <c r="A26" s="48" t="s">
        <v>35</v>
      </c>
      <c r="B26" s="99">
        <v>168966</v>
      </c>
      <c r="C26" s="49">
        <v>3.85</v>
      </c>
      <c r="D26" s="49" t="s">
        <v>26</v>
      </c>
      <c r="E26" s="49" t="s">
        <v>34</v>
      </c>
      <c r="F26" s="49">
        <v>0.28000000000000003</v>
      </c>
      <c r="G26" s="49">
        <v>2.7720000000000002</v>
      </c>
    </row>
    <row r="27" spans="1:7" s="52" customFormat="1">
      <c r="A27" s="50" t="s">
        <v>33</v>
      </c>
      <c r="B27" s="100">
        <v>168967</v>
      </c>
      <c r="C27" s="51">
        <v>4.1500000000000004</v>
      </c>
      <c r="D27" s="51" t="s">
        <v>26</v>
      </c>
      <c r="E27" s="51" t="s">
        <v>32</v>
      </c>
      <c r="F27" s="51">
        <v>0.28999999999999998</v>
      </c>
      <c r="G27" s="51">
        <v>2.9465000000000003</v>
      </c>
    </row>
    <row r="28" spans="1:7" s="52" customFormat="1">
      <c r="A28" s="48" t="s">
        <v>31</v>
      </c>
      <c r="B28" s="99">
        <v>168968</v>
      </c>
      <c r="C28" s="49">
        <v>3</v>
      </c>
      <c r="D28" s="49" t="s">
        <v>26</v>
      </c>
      <c r="E28" s="49" t="s">
        <v>30</v>
      </c>
      <c r="F28" s="49">
        <v>0.28999999999999998</v>
      </c>
      <c r="G28" s="49">
        <v>2.13</v>
      </c>
    </row>
    <row r="29" spans="1:7" s="52" customFormat="1">
      <c r="A29" s="50" t="s">
        <v>29</v>
      </c>
      <c r="B29" s="100">
        <v>168969</v>
      </c>
      <c r="C29" s="51">
        <v>3.89</v>
      </c>
      <c r="D29" s="51" t="s">
        <v>26</v>
      </c>
      <c r="E29" s="51" t="s">
        <v>28</v>
      </c>
      <c r="F29" s="51">
        <v>0.26</v>
      </c>
      <c r="G29" s="51">
        <v>2.8786</v>
      </c>
    </row>
    <row r="30" spans="1:7" s="52" customFormat="1">
      <c r="A30" s="48" t="s">
        <v>27</v>
      </c>
      <c r="B30" s="99">
        <v>168970</v>
      </c>
      <c r="C30" s="49">
        <v>3.99</v>
      </c>
      <c r="D30" s="49" t="s">
        <v>26</v>
      </c>
      <c r="E30" s="49" t="s">
        <v>25</v>
      </c>
      <c r="F30" s="49">
        <v>0.15</v>
      </c>
      <c r="G30" s="49">
        <v>3.3915000000000002</v>
      </c>
    </row>
  </sheetData>
  <conditionalFormatting sqref="A11">
    <cfRule type="duplicateValues" dxfId="24" priority="1"/>
  </conditionalFormatting>
  <dataValidations count="1">
    <dataValidation type="list" allowBlank="1" showInputMessage="1" showErrorMessage="1" sqref="B1" xr:uid="{1517AC66-7071-47C8-BD7E-98F608DDB183}">
      <formula1>OFFSET($A$12,0,0,COUNTA($A$12:$A$199))</formula1>
    </dataValidation>
  </dataValidations>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0B5E3-E11A-43A8-855A-73C6FD1ECB22}">
  <dimension ref="A1:I11"/>
  <sheetViews>
    <sheetView showGridLines="0" zoomScale="160" zoomScaleNormal="160" workbookViewId="0">
      <selection activeCell="C8" sqref="C8"/>
    </sheetView>
  </sheetViews>
  <sheetFormatPr defaultColWidth="8.88671875" defaultRowHeight="14.25"/>
  <cols>
    <col min="1" max="1" width="14.88671875" style="55" bestFit="1" customWidth="1"/>
    <col min="2" max="2" width="15.5546875" style="55" customWidth="1"/>
    <col min="3" max="3" width="3.6640625" style="55" customWidth="1"/>
    <col min="4" max="4" width="6.77734375" style="55" customWidth="1"/>
    <col min="5" max="6" width="9.109375" style="55" customWidth="1"/>
    <col min="7" max="16384" width="8.88671875" style="55"/>
  </cols>
  <sheetData>
    <row r="1" spans="1:9">
      <c r="A1" s="54" t="s">
        <v>12</v>
      </c>
      <c r="B1" s="54" t="s">
        <v>13</v>
      </c>
      <c r="E1" s="54" t="s">
        <v>14</v>
      </c>
      <c r="F1" s="54" t="s">
        <v>13</v>
      </c>
    </row>
    <row r="2" spans="1:9">
      <c r="A2" s="56" t="s">
        <v>21</v>
      </c>
      <c r="B2" s="57">
        <f>VLOOKUP(INT(MID(A2,SEARCH("-",A2)+1,4)),$E$1:$F$11,2,0)</f>
        <v>689</v>
      </c>
      <c r="C2" s="55">
        <f>VLOOKUP(--MID(A2,SEARCH("-",A2)+1,4),$E$1:$F$11,2,0)</f>
        <v>689</v>
      </c>
      <c r="E2" s="56">
        <v>4517</v>
      </c>
      <c r="F2" s="57">
        <v>518</v>
      </c>
      <c r="H2" s="55" t="str">
        <f>MID(A2,SEARCH("-",A2)+1,4)</f>
        <v>4966</v>
      </c>
      <c r="I2" s="55" t="str">
        <f>MID(A2,SEARCH("-",A2)+1,FIND("-",A2,FIND("-",A2)+1)-FIND("-",A2)-1)</f>
        <v>4966</v>
      </c>
    </row>
    <row r="3" spans="1:9">
      <c r="A3" s="58" t="s">
        <v>16</v>
      </c>
      <c r="B3" s="57">
        <f t="shared" ref="B3:B11" si="0">VLOOKUP(INT(MID(A3,SEARCH("-",A3)+1,4)),$E$1:$F$11,2,0)</f>
        <v>609</v>
      </c>
      <c r="C3" s="55">
        <f t="shared" ref="C3:C11" si="1">VLOOKUP(--MID(A3,SEARCH("-",A3)+1,4),$E$1:$F$11,2,0)</f>
        <v>609</v>
      </c>
      <c r="E3" s="58">
        <v>4847</v>
      </c>
      <c r="F3" s="59">
        <v>609</v>
      </c>
      <c r="H3" s="55" t="str">
        <f t="shared" ref="H3:H10" si="2">MID(A3,SEARCH("-",A3)+1,4)</f>
        <v>4847</v>
      </c>
      <c r="I3" s="55" t="str">
        <f t="shared" ref="I3:I11" si="3">MID(A3,SEARCH("-",A3)+1,FIND("-",A3,FIND("-",A3)+1)-FIND("-",A3)-1)</f>
        <v>4847</v>
      </c>
    </row>
    <row r="4" spans="1:9">
      <c r="A4" s="56" t="s">
        <v>15</v>
      </c>
      <c r="B4" s="57">
        <f t="shared" si="0"/>
        <v>518</v>
      </c>
      <c r="C4" s="55">
        <f t="shared" si="1"/>
        <v>518</v>
      </c>
      <c r="E4" s="56">
        <v>4523</v>
      </c>
      <c r="F4" s="57">
        <v>487</v>
      </c>
      <c r="H4" s="55" t="str">
        <f t="shared" si="2"/>
        <v>4517</v>
      </c>
      <c r="I4" s="55" t="str">
        <f t="shared" si="3"/>
        <v>4517</v>
      </c>
    </row>
    <row r="5" spans="1:9">
      <c r="A5" s="58" t="s">
        <v>19</v>
      </c>
      <c r="B5" s="57">
        <f t="shared" si="0"/>
        <v>472</v>
      </c>
      <c r="C5" s="55">
        <f t="shared" si="1"/>
        <v>472</v>
      </c>
      <c r="E5" s="58">
        <v>4493</v>
      </c>
      <c r="F5" s="59">
        <v>427</v>
      </c>
      <c r="H5" s="55" t="str">
        <f t="shared" si="2"/>
        <v>4902</v>
      </c>
      <c r="I5" s="55" t="str">
        <f t="shared" si="3"/>
        <v>4902</v>
      </c>
    </row>
    <row r="6" spans="1:9">
      <c r="A6" s="56" t="s">
        <v>20</v>
      </c>
      <c r="B6" s="57">
        <f t="shared" si="0"/>
        <v>542</v>
      </c>
      <c r="C6" s="55">
        <f t="shared" si="1"/>
        <v>542</v>
      </c>
      <c r="E6" s="56">
        <v>4902</v>
      </c>
      <c r="F6" s="57">
        <v>472</v>
      </c>
      <c r="H6" s="55" t="str">
        <f t="shared" si="2"/>
        <v>4989</v>
      </c>
      <c r="I6" s="55" t="str">
        <f t="shared" si="3"/>
        <v>4989</v>
      </c>
    </row>
    <row r="7" spans="1:9">
      <c r="A7" s="58" t="s">
        <v>24</v>
      </c>
      <c r="B7" s="57">
        <f t="shared" si="0"/>
        <v>456</v>
      </c>
      <c r="C7" s="55">
        <f t="shared" si="1"/>
        <v>456</v>
      </c>
      <c r="E7" s="58">
        <v>4989</v>
      </c>
      <c r="F7" s="59">
        <v>542</v>
      </c>
      <c r="H7" s="55" t="str">
        <f t="shared" si="2"/>
        <v>4839</v>
      </c>
      <c r="I7" s="55" t="str">
        <f t="shared" si="3"/>
        <v>4839</v>
      </c>
    </row>
    <row r="8" spans="1:9">
      <c r="A8" s="56" t="s">
        <v>17</v>
      </c>
      <c r="B8" s="57">
        <f t="shared" si="0"/>
        <v>487</v>
      </c>
      <c r="C8" s="55">
        <f t="shared" si="1"/>
        <v>487</v>
      </c>
      <c r="E8" s="56">
        <v>4966</v>
      </c>
      <c r="F8" s="57">
        <v>689</v>
      </c>
      <c r="H8" s="55" t="str">
        <f t="shared" si="2"/>
        <v>4523</v>
      </c>
      <c r="I8" s="55" t="str">
        <f t="shared" si="3"/>
        <v>4523</v>
      </c>
    </row>
    <row r="9" spans="1:9">
      <c r="A9" s="58" t="s">
        <v>18</v>
      </c>
      <c r="B9" s="57">
        <f t="shared" si="0"/>
        <v>427</v>
      </c>
      <c r="C9" s="55">
        <f t="shared" si="1"/>
        <v>427</v>
      </c>
      <c r="E9" s="58">
        <v>4984</v>
      </c>
      <c r="F9" s="59">
        <v>656</v>
      </c>
      <c r="H9" s="55" t="str">
        <f t="shared" si="2"/>
        <v>4493</v>
      </c>
      <c r="I9" s="55" t="str">
        <f t="shared" si="3"/>
        <v>4493</v>
      </c>
    </row>
    <row r="10" spans="1:9">
      <c r="A10" s="56" t="s">
        <v>22</v>
      </c>
      <c r="B10" s="57">
        <f t="shared" si="0"/>
        <v>656</v>
      </c>
      <c r="C10" s="55">
        <f t="shared" si="1"/>
        <v>656</v>
      </c>
      <c r="E10" s="56">
        <v>4501</v>
      </c>
      <c r="F10" s="57">
        <v>687</v>
      </c>
      <c r="H10" s="55" t="str">
        <f t="shared" si="2"/>
        <v>4984</v>
      </c>
      <c r="I10" s="55" t="str">
        <f t="shared" si="3"/>
        <v>4984</v>
      </c>
    </row>
    <row r="11" spans="1:9">
      <c r="A11" s="58" t="s">
        <v>23</v>
      </c>
      <c r="B11" s="57">
        <f t="shared" si="0"/>
        <v>687</v>
      </c>
      <c r="C11" s="55">
        <f t="shared" si="1"/>
        <v>687</v>
      </c>
      <c r="E11" s="58">
        <v>4839</v>
      </c>
      <c r="F11" s="59">
        <v>456</v>
      </c>
      <c r="H11" s="55" t="str">
        <f>MID(A11,SEARCH("-",A11)+1,4)</f>
        <v>4501</v>
      </c>
      <c r="I11" s="55" t="str">
        <f t="shared" si="3"/>
        <v>4501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18707-13BD-4EF7-A4AC-041ED119E558}">
  <dimension ref="A1:F9"/>
  <sheetViews>
    <sheetView showGridLines="0" workbookViewId="0">
      <selection activeCell="A8" sqref="A8:B8"/>
    </sheetView>
  </sheetViews>
  <sheetFormatPr defaultColWidth="8.88671875" defaultRowHeight="14.25"/>
  <cols>
    <col min="1" max="5" width="14.5546875" style="60" customWidth="1"/>
    <col min="6" max="6" width="10" style="60" bestFit="1" customWidth="1"/>
    <col min="7" max="16384" width="8.88671875" style="60"/>
  </cols>
  <sheetData>
    <row r="1" spans="1:6" ht="35.25" thickBot="1">
      <c r="A1" s="81" t="s">
        <v>0</v>
      </c>
      <c r="B1" s="82"/>
      <c r="C1" s="82"/>
      <c r="D1" s="82"/>
      <c r="E1" s="82"/>
    </row>
    <row r="2" spans="1:6" ht="55.5" thickTop="1" thickBot="1">
      <c r="A2" s="61" t="s">
        <v>1</v>
      </c>
      <c r="B2" s="61" t="s">
        <v>2</v>
      </c>
      <c r="C2" s="61" t="s">
        <v>3</v>
      </c>
      <c r="D2" s="61" t="s">
        <v>4</v>
      </c>
      <c r="E2" s="61" t="s">
        <v>5</v>
      </c>
    </row>
    <row r="3" spans="1:6" ht="21.75" thickTop="1" thickBot="1">
      <c r="A3" s="62">
        <v>20200</v>
      </c>
      <c r="B3" s="62">
        <v>4600</v>
      </c>
      <c r="C3" s="62">
        <v>66200</v>
      </c>
      <c r="D3" s="62">
        <v>24700</v>
      </c>
      <c r="E3" s="62">
        <v>64031.818181818184</v>
      </c>
    </row>
    <row r="4" spans="1:6" ht="36" thickTop="1" thickBot="1">
      <c r="A4" s="83">
        <f>SUM(A3:E3)</f>
        <v>179731.81818181818</v>
      </c>
      <c r="B4" s="84"/>
      <c r="C4" s="84"/>
      <c r="D4" s="84"/>
      <c r="E4" s="85"/>
      <c r="F4" s="102"/>
    </row>
    <row r="5" spans="1:6" ht="15" thickTop="1"/>
    <row r="7" spans="1:6" ht="15" thickBot="1"/>
    <row r="8" spans="1:6" ht="24" thickBot="1">
      <c r="A8" s="86" t="s">
        <v>3</v>
      </c>
      <c r="B8" s="87"/>
      <c r="C8" s="103">
        <f>HLOOKUP(A8, A2:E3, 2, 0)/A4</f>
        <v>0.36832654712829721</v>
      </c>
      <c r="D8" s="103"/>
      <c r="E8" s="104"/>
    </row>
    <row r="9" spans="1:6" ht="23.25">
      <c r="A9" s="88"/>
      <c r="B9" s="88"/>
      <c r="C9" s="89" t="s">
        <v>238</v>
      </c>
      <c r="D9" s="89"/>
      <c r="E9" s="89"/>
    </row>
  </sheetData>
  <mergeCells count="6">
    <mergeCell ref="A1:E1"/>
    <mergeCell ref="A4:E4"/>
    <mergeCell ref="A8:B8"/>
    <mergeCell ref="C8:E8"/>
    <mergeCell ref="A9:B9"/>
    <mergeCell ref="C9:E9"/>
  </mergeCells>
  <conditionalFormatting sqref="C8:E8">
    <cfRule type="dataBar" priority="1">
      <dataBar>
        <cfvo type="num" val="0"/>
        <cfvo type="num" val="1"/>
        <color rgb="FF638EC6"/>
      </dataBar>
      <extLst>
        <ext xmlns:x14="http://schemas.microsoft.com/office/spreadsheetml/2009/9/main" uri="{B025F937-C7B1-47D3-B67F-A62EFF666E3E}">
          <x14:id>{A7503DB2-2D70-4032-8BE0-497E5E9845FA}</x14:id>
        </ext>
      </extLst>
    </cfRule>
  </conditionalFormatting>
  <dataValidations count="1">
    <dataValidation type="list" allowBlank="1" showInputMessage="1" showErrorMessage="1" sqref="A8:B8" xr:uid="{5CB43741-3105-4A09-9A24-B235DD33EBB3}">
      <formula1>$A$2:$E$2</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A7503DB2-2D70-4032-8BE0-497E5E9845FA}">
            <x14:dataBar minLength="0" maxLength="100" gradient="0">
              <x14:cfvo type="num">
                <xm:f>0</xm:f>
              </x14:cfvo>
              <x14:cfvo type="num">
                <xm:f>1</xm:f>
              </x14:cfvo>
              <x14:negativeFillColor rgb="FFFF0000"/>
              <x14:axisColor rgb="FF000000"/>
            </x14:dataBar>
          </x14:cfRule>
          <xm:sqref>C8:E8</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082D8-52A6-4BC7-BD84-9B7FF2BA0CE7}">
  <dimension ref="A1:N6"/>
  <sheetViews>
    <sheetView showGridLines="0" tabSelected="1" workbookViewId="0">
      <selection activeCell="N3" sqref="N3"/>
    </sheetView>
  </sheetViews>
  <sheetFormatPr defaultColWidth="8.88671875" defaultRowHeight="15"/>
  <cols>
    <col min="1" max="1" width="6.6640625" style="1" bestFit="1" customWidth="1"/>
    <col min="2" max="2" width="7.21875" style="1" bestFit="1" customWidth="1"/>
    <col min="3" max="3" width="10.33203125" style="1" bestFit="1" customWidth="1"/>
    <col min="4" max="4" width="12.88671875" style="1" bestFit="1" customWidth="1"/>
    <col min="5" max="5" width="7" style="1" customWidth="1"/>
    <col min="6" max="6" width="6.6640625" style="1" bestFit="1" customWidth="1"/>
    <col min="7" max="7" width="7.21875" style="1" bestFit="1" customWidth="1"/>
    <col min="8" max="8" width="10.33203125" style="1" bestFit="1" customWidth="1"/>
    <col min="9" max="9" width="12.88671875" style="1" bestFit="1" customWidth="1"/>
    <col min="10" max="10" width="7" style="1" customWidth="1"/>
    <col min="11" max="11" width="10.44140625" style="1" bestFit="1" customWidth="1"/>
    <col min="12" max="12" width="13.77734375" style="1" customWidth="1"/>
    <col min="13" max="13" width="9.77734375" style="1" customWidth="1"/>
    <col min="14" max="14" width="12.88671875" style="1" bestFit="1" customWidth="1"/>
    <col min="15" max="16384" width="8.88671875" style="1"/>
  </cols>
  <sheetData>
    <row r="1" spans="1:14" ht="20.25" customHeight="1">
      <c r="A1" s="90" t="s">
        <v>93</v>
      </c>
      <c r="B1" s="90"/>
      <c r="C1" s="90"/>
      <c r="D1" s="90"/>
      <c r="E1" s="6"/>
      <c r="F1" s="91" t="s">
        <v>92</v>
      </c>
      <c r="G1" s="91"/>
      <c r="H1" s="91"/>
      <c r="I1" s="91"/>
      <c r="J1" s="6"/>
      <c r="K1" s="92" t="s">
        <v>92</v>
      </c>
      <c r="L1" s="92"/>
      <c r="M1" s="92"/>
      <c r="N1" s="92"/>
    </row>
    <row r="2" spans="1:14" ht="19.5" thickBot="1">
      <c r="A2" s="15" t="s">
        <v>90</v>
      </c>
      <c r="B2" s="14" t="s">
        <v>89</v>
      </c>
      <c r="C2" s="16" t="s">
        <v>91</v>
      </c>
      <c r="D2" s="14" t="s">
        <v>88</v>
      </c>
      <c r="E2" s="6"/>
      <c r="F2" s="12" t="s">
        <v>90</v>
      </c>
      <c r="G2" s="11" t="s">
        <v>89</v>
      </c>
      <c r="H2" s="13" t="s">
        <v>91</v>
      </c>
      <c r="I2" s="11" t="s">
        <v>88</v>
      </c>
      <c r="J2" s="6"/>
      <c r="K2" s="10" t="s">
        <v>91</v>
      </c>
      <c r="L2" s="10" t="s">
        <v>90</v>
      </c>
      <c r="M2" s="9" t="s">
        <v>89</v>
      </c>
      <c r="N2" s="9" t="s">
        <v>88</v>
      </c>
    </row>
    <row r="3" spans="1:14" ht="15.75" thickTop="1">
      <c r="A3" s="4">
        <v>120</v>
      </c>
      <c r="B3" s="66">
        <v>100</v>
      </c>
      <c r="C3" s="5" t="s">
        <v>87</v>
      </c>
      <c r="D3" s="65">
        <v>12000</v>
      </c>
      <c r="E3" s="6"/>
      <c r="F3" s="7">
        <v>115</v>
      </c>
      <c r="G3" s="64">
        <v>120</v>
      </c>
      <c r="H3" s="8" t="s">
        <v>87</v>
      </c>
      <c r="I3" s="63">
        <v>13800</v>
      </c>
      <c r="J3" s="6"/>
      <c r="K3" s="5" t="s">
        <v>87</v>
      </c>
      <c r="L3" s="68">
        <f>IF($K$1="Alış",VLOOKUP($K3,CHOOSE({1,2,3,4},$C$2:$C$6,$A$2:$A$6,$B$2:$B$6,$D$2:$D$6),COLUMN(B2),0),VLOOKUP($K3,CHOOSE({1,2,3,4},$H$2:$H$6,$F$2:$F$6,$G$2:$G$6,$I$2:$I$6),COLUMN(B2),0))</f>
        <v>115</v>
      </c>
      <c r="M3" s="67">
        <f>IF($K$1="Alış",VLOOKUP($K3,CHOOSE({1,2,3,4},$C$2:$C$6,$A$2:$A$6,$B$2:$B$6,$D$2:$D$6),COLUMN(C2),0),VLOOKUP($K3,CHOOSE({1,2,3,4},$H$2:$H$6,$F$2:$F$6,$G$2:$G$6,$I$2:$I$6),COLUMN(C2),0))</f>
        <v>120</v>
      </c>
      <c r="N3" s="67">
        <f>IF($K$1="Alış",VLOOKUP($K3,CHOOSE({1,2,3,4},$C$2:$C$6,$A$2:$A$6,$B$2:$B$6,$D$2:$D$6),COLUMN(D2),0),VLOOKUP($K3,CHOOSE({1,2,3,4},$H$2:$H$6,$F$2:$F$6,$G$2:$G$6,$I$2:$I$6),COLUMN(D2),0))</f>
        <v>13800</v>
      </c>
    </row>
    <row r="4" spans="1:14">
      <c r="A4" s="4">
        <v>110</v>
      </c>
      <c r="B4" s="66">
        <v>150</v>
      </c>
      <c r="C4" s="5" t="s">
        <v>86</v>
      </c>
      <c r="D4" s="65">
        <v>16500</v>
      </c>
      <c r="E4" s="6"/>
      <c r="F4" s="7">
        <v>80</v>
      </c>
      <c r="G4" s="64">
        <v>180</v>
      </c>
      <c r="H4" s="8" t="s">
        <v>86</v>
      </c>
      <c r="I4" s="63">
        <v>14400</v>
      </c>
      <c r="J4" s="6"/>
      <c r="K4" s="5" t="s">
        <v>86</v>
      </c>
      <c r="L4" s="68">
        <f>IF($K$1="Alış",VLOOKUP($K4,CHOOSE({1,2,3,4},$C$2:$C$6,$A$2:$A$6,$B$2:$B$6,$D$2:$D$6),COLUMN(B3),0),VLOOKUP($K4,CHOOSE({1,2,3,4},$H$2:$H$6,$F$2:$F$6,$G$2:$G$6,$I$2:$I$6),COLUMN(B3),0))</f>
        <v>80</v>
      </c>
      <c r="M4" s="67">
        <f>IF($K$1="Alış",VLOOKUP($K4,CHOOSE({1,2,3,4},$C$2:$C$6,$A$2:$A$6,$B$2:$B$6,$D$2:$D$6),COLUMN(C3),0),VLOOKUP($K4,CHOOSE({1,2,3,4},$H$2:$H$6,$F$2:$F$6,$G$2:$G$6,$I$2:$I$6),COLUMN(C3),0))</f>
        <v>180</v>
      </c>
      <c r="N4" s="67">
        <f>IF($K$1="Alış",VLOOKUP($K4,CHOOSE({1,2,3,4},$C$2:$C$6,$A$2:$A$6,$B$2:$B$6,$D$2:$D$6),COLUMN(D3),0),VLOOKUP($K4,CHOOSE({1,2,3,4},$H$2:$H$6,$F$2:$F$6,$G$2:$G$6,$I$2:$I$6),COLUMN(D3),0))</f>
        <v>14400</v>
      </c>
    </row>
    <row r="5" spans="1:14">
      <c r="A5" s="4">
        <v>80</v>
      </c>
      <c r="B5" s="66">
        <v>200</v>
      </c>
      <c r="C5" s="5" t="s">
        <v>85</v>
      </c>
      <c r="D5" s="65">
        <v>16000</v>
      </c>
      <c r="E5" s="6"/>
      <c r="F5" s="7">
        <v>70</v>
      </c>
      <c r="G5" s="64">
        <v>250</v>
      </c>
      <c r="H5" s="8" t="s">
        <v>85</v>
      </c>
      <c r="I5" s="63">
        <v>17500</v>
      </c>
      <c r="J5" s="6"/>
      <c r="K5" s="5" t="s">
        <v>85</v>
      </c>
      <c r="L5" s="68">
        <f>IF($K$1="Alış",VLOOKUP($K5,CHOOSE({1,2,3,4},$C$2:$C$6,$A$2:$A$6,$B$2:$B$6,$D$2:$D$6),COLUMN(B4),0),VLOOKUP($K5,CHOOSE({1,2,3,4},$H$2:$H$6,$F$2:$F$6,$G$2:$G$6,$I$2:$I$6),COLUMN(B4),0))</f>
        <v>70</v>
      </c>
      <c r="M5" s="67">
        <f>IF($K$1="Alış",VLOOKUP($K5,CHOOSE({1,2,3,4},$C$2:$C$6,$A$2:$A$6,$B$2:$B$6,$D$2:$D$6),COLUMN(C4),0),VLOOKUP($K5,CHOOSE({1,2,3,4},$H$2:$H$6,$F$2:$F$6,$G$2:$G$6,$I$2:$I$6),COLUMN(C4),0))</f>
        <v>250</v>
      </c>
      <c r="N5" s="67">
        <f>IF($K$1="Alış",VLOOKUP($K5,CHOOSE({1,2,3,4},$C$2:$C$6,$A$2:$A$6,$B$2:$B$6,$D$2:$D$6),COLUMN(D4),0),VLOOKUP($K5,CHOOSE({1,2,3,4},$H$2:$H$6,$F$2:$F$6,$G$2:$G$6,$I$2:$I$6),COLUMN(D4),0))</f>
        <v>17500</v>
      </c>
    </row>
    <row r="6" spans="1:14">
      <c r="A6" s="4">
        <v>140</v>
      </c>
      <c r="B6" s="66">
        <v>50</v>
      </c>
      <c r="C6" s="5" t="s">
        <v>84</v>
      </c>
      <c r="D6" s="65">
        <v>7000</v>
      </c>
      <c r="E6" s="6"/>
      <c r="F6" s="7">
        <v>120</v>
      </c>
      <c r="G6" s="64">
        <v>75</v>
      </c>
      <c r="H6" s="8" t="s">
        <v>84</v>
      </c>
      <c r="I6" s="63">
        <v>9000</v>
      </c>
      <c r="J6" s="6"/>
      <c r="K6" s="5" t="s">
        <v>84</v>
      </c>
      <c r="L6" s="68">
        <f>IF($K$1="Alış",VLOOKUP($K6,CHOOSE({1,2,3,4},$C$2:$C$6,$A$2:$A$6,$B$2:$B$6,$D$2:$D$6),COLUMN(B5),0),VLOOKUP($K6,CHOOSE({1,2,3,4},$H$2:$H$6,$F$2:$F$6,$G$2:$G$6,$I$2:$I$6),COLUMN(B5),0))</f>
        <v>120</v>
      </c>
      <c r="M6" s="67">
        <f>IF($K$1="Alış",VLOOKUP($K6,CHOOSE({1,2,3,4},$C$2:$C$6,$A$2:$A$6,$B$2:$B$6,$D$2:$D$6),COLUMN(C5),0),VLOOKUP($K6,CHOOSE({1,2,3,4},$H$2:$H$6,$F$2:$F$6,$G$2:$G$6,$I$2:$I$6),COLUMN(C5),0))</f>
        <v>75</v>
      </c>
      <c r="N6" s="67">
        <f>IF($K$1="Alış",VLOOKUP($K6,CHOOSE({1,2,3,4},$C$2:$C$6,$A$2:$A$6,$B$2:$B$6,$D$2:$D$6),COLUMN(D5),0),VLOOKUP($K6,CHOOSE({1,2,3,4},$H$2:$H$6,$F$2:$F$6,$G$2:$G$6,$I$2:$I$6),COLUMN(D5),0))</f>
        <v>9000</v>
      </c>
    </row>
  </sheetData>
  <mergeCells count="3">
    <mergeCell ref="A1:D1"/>
    <mergeCell ref="F1:I1"/>
    <mergeCell ref="K1:N1"/>
  </mergeCells>
  <dataValidations count="1">
    <dataValidation type="list" allowBlank="1" showInputMessage="1" showErrorMessage="1" sqref="K1" xr:uid="{BCEDFA6A-B65F-4E5A-8738-34029F277326}">
      <formula1>"Alış,Satış"</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HANDEX</vt:lpstr>
      <vt:lpstr>Məlumat bazası</vt:lpstr>
      <vt:lpstr>Task 1</vt:lpstr>
      <vt:lpstr>Task 2</vt:lpstr>
      <vt:lpstr>Hədəfim</vt:lpstr>
      <vt:lpstr>Task 3</vt:lpstr>
      <vt:lpstr>Task 4</vt:lpstr>
      <vt:lpstr>Task 5</vt:lpstr>
      <vt:lpstr>Task 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2020-02-24T19:34:20Z</dcterms:created>
  <dcterms:modified xsi:type="dcterms:W3CDTF">2025-05-15T11:51:21Z</dcterms:modified>
</cp:coreProperties>
</file>