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B4D836F2-80C5-4472-B816-93C5BC7120B6}" xr6:coauthVersionLast="45" xr6:coauthVersionMax="47" xr10:uidLastSave="{00000000-0000-0000-0000-000000000000}"/>
  <bookViews>
    <workbookView xWindow="-120" yWindow="-120" windowWidth="20730" windowHeight="11160" firstSheet="8" activeTab="11"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 i="11" l="1"/>
  <c r="D9" i="10"/>
  <c r="D8" i="9"/>
  <c r="D13" i="8" l="1"/>
  <c r="D12" i="8"/>
  <c r="L19" i="7"/>
  <c r="H19" i="7"/>
  <c r="K14" i="7"/>
  <c r="H14" i="7"/>
  <c r="E13" i="16" l="1"/>
  <c r="C13" i="16"/>
  <c r="B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D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B3" i="3"/>
  <c r="D1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 ref="C8" authorId="0" shapeId="0" xr:uid="{1AF6E3D1-1A0F-4889-B2D7-B9BC68F60BE3}">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 ref="C7" authorId="0" shapeId="0" xr:uid="{D5E78D9C-99CD-414E-89B4-22B17B5DA6E5}">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<sst xmlns="http://schemas.openxmlformats.org/spreadsheetml/2006/main" count="473" uniqueCount="219">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</sst>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5">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1" t="s">
        <v>0</v>
      </c>
      <c r="C1" s="71"/>
      <c r="D1" s="71"/>
      <c r="E1" s="71"/>
      <c r="F1" s="71"/>
      <c r="G1" s="71"/>
      <c r="H1" s="71"/>
      <c r="I1" s="71"/>
      <c r="J1" s="71"/>
      <c r="K1" s="71"/>
      <c r="L1" s="71"/>
      <c r="M1" s="71"/>
      <c r="N1" s="71"/>
      <c r="O1" s="71"/>
    </row>
    <row r="2" spans="1:19" ht="18.95" customHeight="1">
      <c r="B2" s="71"/>
      <c r="C2" s="71"/>
      <c r="D2" s="71"/>
      <c r="E2" s="71"/>
      <c r="F2" s="71"/>
      <c r="G2" s="71"/>
      <c r="H2" s="71"/>
      <c r="I2" s="71"/>
      <c r="J2" s="71"/>
      <c r="K2" s="71"/>
      <c r="L2" s="71"/>
      <c r="M2" s="71"/>
      <c r="N2" s="71"/>
      <c r="O2" s="71"/>
    </row>
    <row r="3" spans="1:19" ht="18.95" customHeight="1">
      <c r="B3" s="71"/>
      <c r="C3" s="71"/>
      <c r="D3" s="71"/>
      <c r="E3" s="71"/>
      <c r="F3" s="71"/>
      <c r="G3" s="71"/>
      <c r="H3" s="71"/>
      <c r="I3" s="71"/>
      <c r="J3" s="71"/>
      <c r="K3" s="71"/>
      <c r="L3" s="71"/>
      <c r="M3" s="71"/>
      <c r="N3" s="71"/>
      <c r="O3" s="71"/>
    </row>
    <row r="4" spans="1:19" ht="18.95" customHeight="1">
      <c r="B4" s="71"/>
      <c r="C4" s="71"/>
      <c r="D4" s="71"/>
      <c r="E4" s="71"/>
      <c r="F4" s="71"/>
      <c r="G4" s="71"/>
      <c r="H4" s="71"/>
      <c r="I4" s="71"/>
      <c r="J4" s="71"/>
      <c r="K4" s="71"/>
      <c r="L4" s="71"/>
      <c r="M4" s="71"/>
      <c r="N4" s="71"/>
      <c r="O4" s="71"/>
    </row>
    <row r="5" spans="1:19" ht="18.95" customHeight="1">
      <c r="B5" s="71"/>
      <c r="C5" s="71"/>
      <c r="D5" s="71"/>
      <c r="E5" s="71"/>
      <c r="F5" s="71"/>
      <c r="G5" s="71"/>
      <c r="H5" s="71"/>
      <c r="I5" s="71"/>
      <c r="J5" s="71"/>
      <c r="K5" s="71"/>
      <c r="L5" s="71"/>
      <c r="M5" s="71"/>
      <c r="N5" s="71"/>
      <c r="O5" s="71"/>
    </row>
    <row r="6" spans="1:19" ht="141.94999999999999" customHeight="1">
      <c r="A6" s="72" t="s">
        <v>1</v>
      </c>
      <c r="B6" s="72"/>
      <c r="C6" s="72"/>
      <c r="D6" s="72"/>
      <c r="E6" s="72"/>
      <c r="F6" s="72"/>
      <c r="G6" s="72"/>
      <c r="H6" s="72"/>
      <c r="I6" s="72"/>
      <c r="J6" s="72"/>
      <c r="K6" s="72"/>
      <c r="L6" s="72"/>
      <c r="M6" s="72"/>
      <c r="N6" s="72"/>
      <c r="O6" s="72"/>
      <c r="P6" s="72"/>
      <c r="Q6" s="72"/>
      <c r="R6" s="72"/>
      <c r="S6" s="72"/>
    </row>
    <row r="7" spans="1:19" ht="128.65" customHeight="1">
      <c r="A7" s="72" t="s">
        <v>2</v>
      </c>
      <c r="B7" s="72"/>
      <c r="C7" s="72"/>
      <c r="D7" s="72"/>
      <c r="E7" s="72"/>
      <c r="F7" s="72"/>
      <c r="G7" s="72"/>
      <c r="H7" s="72"/>
      <c r="I7" s="72"/>
      <c r="J7" s="72"/>
      <c r="K7" s="72"/>
      <c r="L7" s="72"/>
      <c r="M7" s="72"/>
      <c r="N7" s="72"/>
      <c r="O7" s="72"/>
      <c r="P7" s="72"/>
      <c r="Q7" s="72"/>
      <c r="R7" s="72"/>
      <c r="S7" s="72"/>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3" t="s">
        <v>5</v>
      </c>
      <c r="C18" s="73"/>
      <c r="D18" s="73" t="s">
        <v>6</v>
      </c>
      <c r="E18" s="73"/>
      <c r="F18" s="73" t="s">
        <v>7</v>
      </c>
      <c r="G18" s="73"/>
      <c r="H18" s="73" t="s">
        <v>8</v>
      </c>
      <c r="I18" s="73"/>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69" t="s">
        <v>9</v>
      </c>
      <c r="K23" s="70"/>
      <c r="L23" s="70"/>
      <c r="M23" s="70"/>
      <c r="N23" s="70"/>
      <c r="O23" s="70"/>
      <c r="P23" s="70"/>
      <c r="Q23" s="70"/>
      <c r="R23" s="70"/>
    </row>
    <row r="24" spans="2:18" ht="18.75" customHeight="1">
      <c r="J24" s="70"/>
      <c r="K24" s="70"/>
      <c r="L24" s="70"/>
      <c r="M24" s="70"/>
      <c r="N24" s="70"/>
      <c r="O24" s="70"/>
      <c r="P24" s="70"/>
      <c r="Q24" s="70"/>
      <c r="R24" s="70"/>
    </row>
    <row r="25" spans="2:18" ht="18.75" customHeight="1">
      <c r="J25" s="70"/>
      <c r="K25" s="70"/>
      <c r="L25" s="70"/>
      <c r="M25" s="70"/>
      <c r="N25" s="70"/>
      <c r="O25" s="70"/>
      <c r="P25" s="70"/>
      <c r="Q25" s="70"/>
      <c r="R25" s="70"/>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C16" sqref="C16"/>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row>
    <row r="15" spans="1:10" ht="17.25">
      <c r="A15" s="66"/>
    </row>
    <row r="16" spans="1:10" ht="17.25">
      <c r="A16" s="67"/>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4" t="s">
        <v>217</v>
      </c>
      <c r="F9" s="74"/>
      <c r="G9" s="74"/>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L19"/>
  <sheetViews>
    <sheetView showGridLines="0" topLeftCell="B13" workbookViewId="0">
      <selection activeCell="M20" sqref="M20"/>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1" ht="17.25" thickBot="1">
      <c r="A1" s="25" t="s">
        <v>116</v>
      </c>
      <c r="B1" s="25" t="s">
        <v>117</v>
      </c>
      <c r="C1" s="25" t="s">
        <v>118</v>
      </c>
      <c r="D1" s="25" t="s">
        <v>119</v>
      </c>
      <c r="E1" s="25" t="s">
        <v>120</v>
      </c>
      <c r="F1" s="25" t="s">
        <v>121</v>
      </c>
    </row>
    <row r="2" spans="1:11">
      <c r="A2" s="26">
        <v>281656475</v>
      </c>
      <c r="B2" s="26" t="s">
        <v>122</v>
      </c>
      <c r="C2" s="26" t="s">
        <v>123</v>
      </c>
      <c r="D2" s="26" t="s">
        <v>124</v>
      </c>
      <c r="E2" s="26">
        <v>21292</v>
      </c>
      <c r="F2" s="26">
        <v>10</v>
      </c>
    </row>
    <row r="3" spans="1:11">
      <c r="A3" s="26">
        <v>281796108</v>
      </c>
      <c r="B3" s="26" t="s">
        <v>125</v>
      </c>
      <c r="C3" s="26" t="s">
        <v>123</v>
      </c>
      <c r="D3" s="26" t="s">
        <v>126</v>
      </c>
      <c r="E3" s="26">
        <v>161065</v>
      </c>
      <c r="F3" s="26">
        <v>23</v>
      </c>
      <c r="H3" s="27" t="s">
        <v>127</v>
      </c>
      <c r="I3" s="27" t="s">
        <v>128</v>
      </c>
    </row>
    <row r="4" spans="1:11" ht="18.75" thickBot="1">
      <c r="A4" s="26">
        <v>281940292</v>
      </c>
      <c r="B4" s="26" t="s">
        <v>129</v>
      </c>
      <c r="C4" s="26" t="s">
        <v>123</v>
      </c>
      <c r="D4" s="26" t="s">
        <v>130</v>
      </c>
      <c r="E4" s="26">
        <v>188583</v>
      </c>
      <c r="F4" s="26">
        <v>3</v>
      </c>
      <c r="H4" s="28" t="str">
        <f>INDEX(B2:B15,I4)</f>
        <v>WeatherBug - Local Weather, Radar, Maps, Alerts</v>
      </c>
      <c r="I4" s="28">
        <v>3</v>
      </c>
    </row>
    <row r="5" spans="1:11">
      <c r="A5" s="26">
        <v>282614216</v>
      </c>
      <c r="B5" s="26" t="s">
        <v>131</v>
      </c>
      <c r="C5" s="26" t="s">
        <v>132</v>
      </c>
      <c r="D5" s="26" t="s">
        <v>133</v>
      </c>
      <c r="E5" s="26">
        <v>262241</v>
      </c>
      <c r="F5" s="26">
        <v>9</v>
      </c>
    </row>
    <row r="6" spans="1:11">
      <c r="A6" s="26">
        <v>282935706</v>
      </c>
      <c r="B6" s="26" t="s">
        <v>134</v>
      </c>
      <c r="C6" s="26" t="s">
        <v>123</v>
      </c>
      <c r="D6" s="26" t="s">
        <v>135</v>
      </c>
      <c r="E6" s="26">
        <v>985920</v>
      </c>
      <c r="F6" s="26">
        <v>45</v>
      </c>
    </row>
    <row r="7" spans="1:11">
      <c r="A7" s="26">
        <v>283619399</v>
      </c>
      <c r="B7" s="26" t="s">
        <v>136</v>
      </c>
      <c r="C7" s="26" t="s">
        <v>123</v>
      </c>
      <c r="D7" s="26" t="s">
        <v>124</v>
      </c>
      <c r="E7" s="26">
        <v>8253</v>
      </c>
      <c r="F7" s="26">
        <v>1</v>
      </c>
    </row>
    <row r="8" spans="1:11">
      <c r="A8" s="26">
        <v>283646709</v>
      </c>
      <c r="B8" s="26" t="s">
        <v>137</v>
      </c>
      <c r="C8" s="26" t="s">
        <v>123</v>
      </c>
      <c r="D8" s="26" t="s">
        <v>138</v>
      </c>
      <c r="E8" s="26">
        <v>119487</v>
      </c>
      <c r="F8" s="26">
        <v>19</v>
      </c>
      <c r="H8" s="27" t="s">
        <v>127</v>
      </c>
      <c r="I8" s="27" t="s">
        <v>139</v>
      </c>
      <c r="J8" s="27" t="s">
        <v>140</v>
      </c>
    </row>
    <row r="9" spans="1:11" ht="18.75" thickBot="1">
      <c r="A9" s="26">
        <v>284035177</v>
      </c>
      <c r="B9" s="26" t="s">
        <v>141</v>
      </c>
      <c r="C9" s="26" t="s">
        <v>132</v>
      </c>
      <c r="D9" s="26" t="s">
        <v>142</v>
      </c>
      <c r="E9" s="26">
        <v>1126879</v>
      </c>
      <c r="F9" s="26">
        <v>1</v>
      </c>
      <c r="H9" s="28" t="str">
        <f>INDEX(A2:F15,I9,J9)</f>
        <v>Bank of America - Mobile Banking</v>
      </c>
      <c r="I9" s="28">
        <v>14</v>
      </c>
      <c r="J9" s="28">
        <v>2</v>
      </c>
    </row>
    <row r="10" spans="1:11">
      <c r="A10" s="26">
        <v>284666222</v>
      </c>
      <c r="B10" s="26" t="s">
        <v>143</v>
      </c>
      <c r="C10" s="26" t="s">
        <v>123</v>
      </c>
      <c r="D10" s="26" t="s">
        <v>144</v>
      </c>
      <c r="E10" s="26">
        <v>1117</v>
      </c>
      <c r="F10" s="26">
        <v>1</v>
      </c>
    </row>
    <row r="11" spans="1:11">
      <c r="A11" s="26">
        <v>284736660</v>
      </c>
      <c r="B11" s="26" t="s">
        <v>145</v>
      </c>
      <c r="C11" s="26" t="s">
        <v>123</v>
      </c>
      <c r="D11" s="26" t="s">
        <v>124</v>
      </c>
      <c r="E11" s="26">
        <v>7885</v>
      </c>
      <c r="F11" s="26">
        <v>10</v>
      </c>
    </row>
    <row r="12" spans="1:11">
      <c r="A12" s="26">
        <v>284791396</v>
      </c>
      <c r="B12" s="26" t="s">
        <v>146</v>
      </c>
      <c r="C12" s="26" t="s">
        <v>123</v>
      </c>
      <c r="D12" s="26" t="s">
        <v>124</v>
      </c>
      <c r="E12" s="26">
        <v>76720</v>
      </c>
      <c r="F12" s="26">
        <v>11</v>
      </c>
    </row>
    <row r="13" spans="1:11">
      <c r="A13" s="26">
        <v>284815117</v>
      </c>
      <c r="B13" s="26" t="s">
        <v>147</v>
      </c>
      <c r="C13" s="26" t="s">
        <v>123</v>
      </c>
      <c r="D13" s="26" t="s">
        <v>124</v>
      </c>
      <c r="E13" s="26">
        <v>105776</v>
      </c>
      <c r="F13" s="26">
        <v>6</v>
      </c>
      <c r="H13" s="27" t="s">
        <v>127</v>
      </c>
      <c r="I13" s="27" t="s">
        <v>128</v>
      </c>
    </row>
    <row r="14" spans="1:11" ht="18.75" thickBot="1">
      <c r="A14" s="26">
        <v>284815942</v>
      </c>
      <c r="B14" s="26" t="s">
        <v>148</v>
      </c>
      <c r="C14" s="26" t="s">
        <v>149</v>
      </c>
      <c r="D14" s="26" t="s">
        <v>144</v>
      </c>
      <c r="E14" s="26">
        <v>479440</v>
      </c>
      <c r="F14" s="26">
        <v>33</v>
      </c>
      <c r="H14" s="28" t="str">
        <f>INDEX(B2:B15, I14)</f>
        <v>WeatherBug - Local Weather, Radar, Maps, Alerts</v>
      </c>
      <c r="I14" s="28">
        <v>3</v>
      </c>
      <c r="K14" s="18" t="str">
        <f>INDEX(B2:B15, 3)</f>
        <v>WeatherBug - Local Weather, Radar, Maps, Alerts</v>
      </c>
    </row>
    <row r="15" spans="1:11">
      <c r="A15" s="26">
        <v>284847138</v>
      </c>
      <c r="B15" s="26" t="s">
        <v>150</v>
      </c>
      <c r="C15" s="26" t="s">
        <v>123</v>
      </c>
      <c r="D15" s="26" t="s">
        <v>138</v>
      </c>
      <c r="E15" s="26">
        <v>119773</v>
      </c>
      <c r="F15" s="26">
        <v>2</v>
      </c>
    </row>
    <row r="18" spans="8:12">
      <c r="H18" s="27" t="s">
        <v>127</v>
      </c>
      <c r="I18" s="27" t="s">
        <v>139</v>
      </c>
      <c r="J18" s="27" t="s">
        <v>140</v>
      </c>
    </row>
    <row r="19" spans="8:12" ht="18.75" thickBot="1">
      <c r="H19" s="28" t="str">
        <f>INDEX(B2:F15, I19, J19)</f>
        <v>4+</v>
      </c>
      <c r="I19" s="28">
        <v>14</v>
      </c>
      <c r="J19" s="28">
        <v>2</v>
      </c>
      <c r="L19" s="18" t="str">
        <f>INDEX(A2:F15, 2, 3)</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3"/>
  <sheetViews>
    <sheetView zoomScaleNormal="100" workbookViewId="0">
      <selection activeCell="K3" sqref="K3"/>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c r="D12" s="18">
        <f>INDEX(A1:E8, 2, 3)</f>
        <v>47</v>
      </c>
    </row>
    <row r="13" spans="1:17">
      <c r="D13" s="18">
        <f>INDEX((A1:E8,G1:K8,M1:Q8),3,5,2)</f>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D4" sqref="D4"/>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c r="C7" s="27" t="s">
        <v>127</v>
      </c>
      <c r="D7" s="27" t="s">
        <v>152</v>
      </c>
    </row>
    <row r="8" spans="1:7" ht="18.75" thickBot="1">
      <c r="A8" s="26" t="s">
        <v>38</v>
      </c>
      <c r="C8" s="30" t="s">
        <v>153</v>
      </c>
      <c r="D8" s="30">
        <f>MATCH(C8, A1:A14, 0)</f>
        <v>3</v>
      </c>
    </row>
    <row r="9" spans="1:7" ht="17.25" thickTop="1">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D4" sqref="D4"/>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c r="C8" s="27" t="s">
        <v>127</v>
      </c>
      <c r="D8" s="27" t="s">
        <v>152</v>
      </c>
    </row>
    <row r="9" spans="1:4" ht="18.75" thickBot="1">
      <c r="A9" s="26">
        <v>900</v>
      </c>
      <c r="C9" s="30">
        <v>880</v>
      </c>
      <c r="D9" s="30">
        <f>MATCH(C9, A1:A10, 1)</f>
        <v>8</v>
      </c>
    </row>
    <row r="10" spans="1:4" ht="17.25" thickTop="1">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K14"/>
  <sheetViews>
    <sheetView showGridLines="0" tabSelected="1" zoomScale="145" zoomScaleNormal="145" workbookViewId="0">
      <selection activeCell="D11" sqref="D11"/>
    </sheetView>
  </sheetViews>
  <sheetFormatPr defaultColWidth="8.875" defaultRowHeight="16.5"/>
  <cols>
    <col min="1" max="1" width="4.875" style="18" bestFit="1" customWidth="1"/>
    <col min="2" max="2" width="10.25" style="18" customWidth="1"/>
    <col min="3" max="3" width="20" style="18" customWidth="1"/>
    <col min="4" max="4" width="22" style="18" customWidth="1"/>
    <col min="5" max="16384" width="8.875" style="18"/>
  </cols>
  <sheetData>
    <row r="1" spans="1:11">
      <c r="A1" s="26">
        <v>1000</v>
      </c>
      <c r="B1" s="26"/>
      <c r="C1" s="26"/>
      <c r="D1" s="26"/>
      <c r="E1" s="26"/>
      <c r="F1" s="26"/>
      <c r="G1" s="26"/>
      <c r="H1" s="26"/>
      <c r="I1" s="26"/>
      <c r="J1" s="26"/>
      <c r="K1" s="26"/>
    </row>
    <row r="2" spans="1:11">
      <c r="A2" s="26">
        <v>900</v>
      </c>
      <c r="B2" s="26"/>
    </row>
    <row r="3" spans="1:11">
      <c r="A3" s="26">
        <v>800</v>
      </c>
      <c r="B3" s="26"/>
      <c r="C3" s="27" t="s">
        <v>127</v>
      </c>
      <c r="D3" s="27" t="s">
        <v>152</v>
      </c>
    </row>
    <row r="4" spans="1:11" ht="18.75" thickBot="1">
      <c r="A4" s="26">
        <v>700</v>
      </c>
      <c r="B4" s="26"/>
      <c r="C4" s="30">
        <v>220</v>
      </c>
      <c r="D4" s="30">
        <f>MATCH(C4,A1:A10,-1)</f>
        <v>8</v>
      </c>
    </row>
    <row r="5" spans="1:11" ht="17.25" thickTop="1">
      <c r="A5" s="26">
        <v>600</v>
      </c>
      <c r="B5" s="26"/>
    </row>
    <row r="6" spans="1:11">
      <c r="A6" s="26">
        <v>500</v>
      </c>
      <c r="B6" s="26"/>
    </row>
    <row r="7" spans="1:11">
      <c r="A7" s="26">
        <v>400</v>
      </c>
      <c r="B7" s="26"/>
      <c r="C7" s="27" t="s">
        <v>127</v>
      </c>
      <c r="D7" s="27" t="s">
        <v>152</v>
      </c>
    </row>
    <row r="8" spans="1:11" ht="18.75" thickBot="1">
      <c r="A8" s="26">
        <v>300</v>
      </c>
      <c r="B8" s="26"/>
      <c r="C8" s="30">
        <v>440</v>
      </c>
      <c r="D8" s="30">
        <f>MATCH(C8, A1:A10, -1)</f>
        <v>6</v>
      </c>
    </row>
    <row r="9" spans="1:11" ht="17.25" thickTop="1">
      <c r="A9" s="26">
        <v>200</v>
      </c>
      <c r="B9" s="26"/>
    </row>
    <row r="10" spans="1:11">
      <c r="A10" s="26">
        <v>100</v>
      </c>
      <c r="B10" s="26"/>
    </row>
    <row r="11" spans="1:11">
      <c r="A11" s="26"/>
      <c r="B11" s="26"/>
    </row>
    <row r="12" spans="1:11">
      <c r="A12" s="26"/>
      <c r="B12" s="26"/>
    </row>
    <row r="13" spans="1:11">
      <c r="A13" s="26"/>
      <c r="B13" s="26"/>
    </row>
    <row r="14" spans="1:11">
      <c r="A14" s="26"/>
      <c r="B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3"/>
  <sheetViews>
    <sheetView showGridLines="0" zoomScale="115" zoomScaleNormal="115" workbookViewId="0">
      <selection activeCell="B18" sqref="B18"/>
    </sheetView>
  </sheetViews>
  <sheetFormatPr defaultColWidth="8.875" defaultRowHeight="16.5"/>
  <cols>
    <col min="1" max="1" width="34.125" style="18" bestFit="1" customWidth="1"/>
    <col min="2" max="2" width="48" style="18" bestFit="1" customWidth="1"/>
    <col min="3" max="3" width="5.875" style="18" bestFit="1"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I15"/>
  <sheetViews>
    <sheetView showGridLines="0" topLeftCell="A4" zoomScale="115" zoomScaleNormal="115" workbookViewId="0">
      <selection activeCell="I21" sqref="I21"/>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9" ht="18" thickBot="1">
      <c r="B3" s="40" t="s">
        <v>154</v>
      </c>
      <c r="C3" s="41"/>
      <c r="D3" s="41"/>
      <c r="E3" s="41"/>
      <c r="F3" s="41"/>
      <c r="G3" s="41"/>
      <c r="H3" s="41"/>
      <c r="I3" s="41"/>
    </row>
    <row r="4" spans="2:9" ht="17.25" thickTop="1"/>
    <row r="5" spans="2:9">
      <c r="B5" s="42" t="s">
        <v>155</v>
      </c>
      <c r="C5" s="43" t="s">
        <v>156</v>
      </c>
      <c r="D5" s="43" t="s">
        <v>157</v>
      </c>
      <c r="G5" s="44" t="s">
        <v>158</v>
      </c>
      <c r="H5" s="45" t="s">
        <v>159</v>
      </c>
    </row>
    <row r="6" spans="2:9" ht="17.25">
      <c r="B6" s="18" t="s">
        <v>99</v>
      </c>
      <c r="C6" s="46">
        <v>3354</v>
      </c>
      <c r="D6" s="46">
        <v>976</v>
      </c>
      <c r="G6" s="47" t="s">
        <v>157</v>
      </c>
      <c r="H6" s="48">
        <f>INDEX(B6:D15,MATCH(H5,B6:B15,0),MATCH(G6,B5:D5,0))</f>
        <v>1052</v>
      </c>
    </row>
    <row r="7" spans="2:9">
      <c r="B7" s="18" t="s">
        <v>101</v>
      </c>
      <c r="C7" s="46">
        <v>3932</v>
      </c>
      <c r="D7" s="46">
        <v>813</v>
      </c>
    </row>
    <row r="8" spans="2:9">
      <c r="B8" s="18" t="s">
        <v>160</v>
      </c>
      <c r="C8" s="46">
        <v>2821</v>
      </c>
      <c r="D8" s="46">
        <v>1033</v>
      </c>
    </row>
    <row r="9" spans="2:9">
      <c r="B9" s="18" t="s">
        <v>96</v>
      </c>
      <c r="C9" s="46">
        <v>2794</v>
      </c>
      <c r="D9" s="46">
        <v>773</v>
      </c>
    </row>
    <row r="10" spans="2:9">
      <c r="B10" s="18" t="s">
        <v>161</v>
      </c>
      <c r="C10" s="46">
        <v>4808</v>
      </c>
      <c r="D10" s="46">
        <v>814</v>
      </c>
    </row>
    <row r="11" spans="2:9">
      <c r="B11" s="18" t="s">
        <v>162</v>
      </c>
      <c r="C11" s="46">
        <v>2862</v>
      </c>
      <c r="D11" s="46">
        <v>928</v>
      </c>
    </row>
    <row r="12" spans="2:9">
      <c r="B12" s="18" t="s">
        <v>163</v>
      </c>
      <c r="C12" s="46">
        <v>4125</v>
      </c>
      <c r="D12" s="46">
        <v>992</v>
      </c>
    </row>
    <row r="13" spans="2:9">
      <c r="B13" s="18" t="s">
        <v>164</v>
      </c>
      <c r="C13" s="46">
        <v>3000</v>
      </c>
      <c r="D13" s="46">
        <v>635</v>
      </c>
    </row>
    <row r="14" spans="2:9">
      <c r="B14" s="18" t="s">
        <v>159</v>
      </c>
      <c r="C14" s="46">
        <v>3450</v>
      </c>
      <c r="D14" s="46">
        <v>1052</v>
      </c>
    </row>
    <row r="15" spans="2:9">
      <c r="B15" s="18" t="s">
        <v>165</v>
      </c>
      <c r="C15" s="46">
        <v>4516</v>
      </c>
      <c r="D15" s="46">
        <v>1010</v>
      </c>
    </row>
  </sheetData>
  <dataValidations count="2">
    <dataValidation type="list" allowBlank="1" showInputMessage="1" showErrorMessage="1" sqref="H5" xr:uid="{3228DBC3-CA2C-4F05-B772-F7177C9B7BB3}">
      <formula1>"Lenovo,HP,Huawei,LG,İphone,Samsung,Striker,Xiomi,Nokia,Toshiba"</formula1>
    </dataValidation>
    <dataValidation type="list" allowBlank="1" showInputMessage="1" showErrorMessage="1" sqref="G6"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ColWidth="8.875" defaultRowHeight="16.5"/>
  <cols>
    <col min="1" max="16384" width="8.875" style="18"/>
  </cols>
  <sheetData>
    <row r="1" spans="1:12">
      <c r="A1" s="49">
        <v>735</v>
      </c>
      <c r="B1" s="49">
        <v>470</v>
      </c>
      <c r="C1" s="49">
        <v>576</v>
      </c>
      <c r="D1" s="49">
        <v>351</v>
      </c>
      <c r="E1" s="49">
        <v>621</v>
      </c>
      <c r="F1" s="49">
        <v>724</v>
      </c>
      <c r="G1" s="49">
        <v>726</v>
      </c>
      <c r="H1" s="49">
        <v>565</v>
      </c>
      <c r="I1" s="49">
        <v>253</v>
      </c>
      <c r="J1" s="49">
        <v>160</v>
      </c>
    </row>
    <row r="2" spans="1:12">
      <c r="A2" s="49">
        <v>443</v>
      </c>
      <c r="B2" s="49">
        <v>204</v>
      </c>
      <c r="C2" s="49">
        <v>774</v>
      </c>
      <c r="D2" s="49">
        <v>329</v>
      </c>
      <c r="E2" s="49">
        <v>515</v>
      </c>
      <c r="F2" s="49">
        <v>367</v>
      </c>
      <c r="G2" s="49">
        <v>890</v>
      </c>
      <c r="H2" s="49">
        <v>391</v>
      </c>
      <c r="I2" s="49">
        <v>415</v>
      </c>
      <c r="J2" s="49">
        <v>440</v>
      </c>
    </row>
    <row r="3" spans="1:12">
      <c r="A3" s="49">
        <v>190</v>
      </c>
      <c r="B3" s="49">
        <v>826</v>
      </c>
      <c r="C3" s="49">
        <v>239</v>
      </c>
      <c r="D3" s="49">
        <v>241</v>
      </c>
      <c r="E3" s="49">
        <v>291</v>
      </c>
      <c r="F3" s="49">
        <v>879</v>
      </c>
      <c r="G3" s="49">
        <v>364</v>
      </c>
      <c r="H3" s="49">
        <v>459</v>
      </c>
      <c r="I3" s="49">
        <v>463</v>
      </c>
      <c r="J3" s="49">
        <v>271</v>
      </c>
      <c r="L3" s="18">
        <f ca="1">OFFSET(A1,6,0)</f>
        <v>236</v>
      </c>
    </row>
    <row r="4" spans="1:12">
      <c r="A4" s="49">
        <v>981</v>
      </c>
      <c r="B4" s="49">
        <v>810</v>
      </c>
      <c r="C4" s="49">
        <v>357</v>
      </c>
      <c r="D4" s="49">
        <v>663</v>
      </c>
      <c r="E4" s="49">
        <v>257</v>
      </c>
      <c r="F4" s="49">
        <v>299</v>
      </c>
      <c r="G4" s="49">
        <v>348</v>
      </c>
      <c r="H4" s="49">
        <v>207</v>
      </c>
      <c r="I4" s="49">
        <v>547</v>
      </c>
      <c r="J4" s="49">
        <v>736</v>
      </c>
      <c r="L4" s="18">
        <f ca="1">OFFSET(A1,5,2)</f>
        <v>622</v>
      </c>
    </row>
    <row r="5" spans="1:12">
      <c r="A5" s="50">
        <v>363</v>
      </c>
      <c r="B5" s="50">
        <v>280</v>
      </c>
      <c r="C5" s="50">
        <v>607</v>
      </c>
      <c r="D5" s="50">
        <v>150</v>
      </c>
      <c r="E5" s="50">
        <v>506</v>
      </c>
      <c r="F5" s="50">
        <v>379</v>
      </c>
      <c r="G5" s="50">
        <v>537</v>
      </c>
      <c r="H5" s="49">
        <v>907</v>
      </c>
      <c r="I5" s="49">
        <v>503</v>
      </c>
      <c r="J5" s="49">
        <v>848</v>
      </c>
      <c r="L5" s="18">
        <f ca="1">OFFSET(E7,-2,-2)</f>
        <v>607</v>
      </c>
    </row>
    <row r="6" spans="1:12">
      <c r="A6" s="50">
        <v>153</v>
      </c>
      <c r="B6" s="50">
        <v>231</v>
      </c>
      <c r="C6" s="50">
        <v>622</v>
      </c>
      <c r="D6" s="50">
        <v>742</v>
      </c>
      <c r="E6" s="50">
        <v>234</v>
      </c>
      <c r="F6" s="51">
        <v>957</v>
      </c>
      <c r="G6" s="50">
        <v>405</v>
      </c>
      <c r="H6" s="49">
        <v>328</v>
      </c>
      <c r="I6" s="49">
        <v>511</v>
      </c>
      <c r="J6" s="49">
        <v>275</v>
      </c>
      <c r="L6" s="18">
        <f ca="1">SUM(OFFSET(E7,-3,3,-4,3))</f>
        <v>4907</v>
      </c>
    </row>
    <row r="7" spans="1:12">
      <c r="A7" s="50">
        <v>236</v>
      </c>
      <c r="B7" s="50">
        <v>585</v>
      </c>
      <c r="C7" s="50">
        <v>730</v>
      </c>
      <c r="D7" s="50">
        <v>865</v>
      </c>
      <c r="E7" s="50">
        <v>215</v>
      </c>
      <c r="F7" s="51">
        <v>568</v>
      </c>
      <c r="G7" s="50">
        <v>266</v>
      </c>
      <c r="H7" s="49">
        <v>677</v>
      </c>
      <c r="I7" s="49">
        <v>959</v>
      </c>
      <c r="J7" s="49">
        <v>176</v>
      </c>
      <c r="L7" s="18">
        <f ca="1">SUM(OFFSET(F11,-5,-3,4,-2))</f>
        <v>4310</v>
      </c>
    </row>
    <row r="8" spans="1:12">
      <c r="A8" s="50">
        <v>143</v>
      </c>
      <c r="B8" s="50">
        <v>985</v>
      </c>
      <c r="C8" s="50">
        <v>473</v>
      </c>
      <c r="D8" s="50">
        <v>740</v>
      </c>
      <c r="E8" s="50">
        <v>115</v>
      </c>
      <c r="F8" s="51">
        <v>921</v>
      </c>
      <c r="G8" s="50">
        <v>979</v>
      </c>
      <c r="H8" s="49">
        <v>998</v>
      </c>
      <c r="I8" s="49">
        <v>313</v>
      </c>
      <c r="J8" s="49">
        <v>737</v>
      </c>
      <c r="L8" s="18">
        <f ca="1">SUM(OFFSET(E15,-7,1,-3,1))</f>
        <v>2446</v>
      </c>
    </row>
    <row r="9" spans="1:12">
      <c r="A9" s="50">
        <v>629</v>
      </c>
      <c r="B9" s="50">
        <v>151</v>
      </c>
      <c r="C9" s="50">
        <v>533</v>
      </c>
      <c r="D9" s="50">
        <v>720</v>
      </c>
      <c r="E9" s="50">
        <v>985</v>
      </c>
      <c r="F9" s="50">
        <v>919</v>
      </c>
      <c r="G9" s="50">
        <v>837</v>
      </c>
      <c r="H9" s="49">
        <v>350</v>
      </c>
      <c r="I9" s="49">
        <v>883</v>
      </c>
      <c r="J9" s="49">
        <v>129</v>
      </c>
    </row>
    <row r="10" spans="1:12">
      <c r="A10" s="50">
        <v>510</v>
      </c>
      <c r="B10" s="50">
        <v>524</v>
      </c>
      <c r="C10" s="50">
        <v>776</v>
      </c>
      <c r="D10" s="50">
        <v>372</v>
      </c>
      <c r="E10" s="50">
        <v>986</v>
      </c>
      <c r="F10" s="50">
        <v>843</v>
      </c>
      <c r="G10" s="50">
        <v>514</v>
      </c>
      <c r="H10" s="49">
        <v>855</v>
      </c>
      <c r="I10" s="49">
        <v>565</v>
      </c>
      <c r="J10" s="49">
        <v>991</v>
      </c>
    </row>
    <row r="11" spans="1:12">
      <c r="A11" s="50">
        <v>183</v>
      </c>
      <c r="B11" s="50">
        <v>669</v>
      </c>
      <c r="C11" s="50">
        <v>573</v>
      </c>
      <c r="D11" s="50">
        <v>591</v>
      </c>
      <c r="E11" s="50">
        <v>562</v>
      </c>
      <c r="F11" s="50">
        <v>979</v>
      </c>
      <c r="G11" s="50">
        <v>476</v>
      </c>
      <c r="H11" s="49">
        <v>730</v>
      </c>
      <c r="I11" s="49">
        <v>794</v>
      </c>
      <c r="J11" s="49">
        <v>813</v>
      </c>
    </row>
    <row r="12" spans="1:12">
      <c r="A12" s="50">
        <v>287</v>
      </c>
      <c r="B12" s="50">
        <v>337</v>
      </c>
      <c r="C12" s="50">
        <v>361</v>
      </c>
      <c r="D12" s="50">
        <v>953</v>
      </c>
      <c r="E12" s="50">
        <v>635</v>
      </c>
      <c r="F12" s="50">
        <v>758</v>
      </c>
      <c r="G12" s="50">
        <v>979</v>
      </c>
      <c r="H12" s="49">
        <v>159</v>
      </c>
      <c r="I12" s="49">
        <v>967</v>
      </c>
      <c r="J12" s="49">
        <v>869</v>
      </c>
    </row>
    <row r="13" spans="1:12">
      <c r="A13" s="49">
        <v>192</v>
      </c>
      <c r="B13" s="49">
        <v>261</v>
      </c>
      <c r="C13" s="49">
        <v>891</v>
      </c>
      <c r="D13" s="49">
        <v>363</v>
      </c>
      <c r="E13" s="49">
        <v>825</v>
      </c>
      <c r="F13" s="49">
        <v>773</v>
      </c>
      <c r="G13" s="49">
        <v>607</v>
      </c>
      <c r="H13" s="49">
        <v>973</v>
      </c>
      <c r="I13" s="49">
        <v>851</v>
      </c>
      <c r="J13" s="49">
        <v>625</v>
      </c>
    </row>
    <row r="14" spans="1:12">
      <c r="A14" s="49">
        <v>175</v>
      </c>
      <c r="B14" s="49">
        <v>784</v>
      </c>
      <c r="C14" s="49">
        <v>169</v>
      </c>
      <c r="D14" s="49">
        <v>957</v>
      </c>
      <c r="E14" s="49">
        <v>646</v>
      </c>
      <c r="F14" s="49">
        <v>760</v>
      </c>
      <c r="G14" s="49">
        <v>434</v>
      </c>
      <c r="H14" s="49">
        <v>361</v>
      </c>
      <c r="I14" s="49">
        <v>665</v>
      </c>
      <c r="J14" s="49">
        <v>340</v>
      </c>
    </row>
    <row r="15" spans="1:12">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2025-05-15T15:00:15Z</dcterms:modified>
</cp:coreProperties>
</file>