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ell\Desktop\Excel\Handex Excel\Ders 11\"/>
    </mc:Choice>
  </mc:AlternateContent>
  <xr:revisionPtr revIDLastSave="0" documentId="13_ncr:1_{5FB589C3-DD36-4972-852C-44A70B948A28}" xr6:coauthVersionLast="45" xr6:coauthVersionMax="47" xr10:uidLastSave="{00000000-0000-0000-0000-000000000000}"/>
  <bookViews>
    <workbookView xWindow="-120" yWindow="-120" windowWidth="20730" windowHeight="11160" firstSheet="10" activeTab="13" xr2:uid="{3061A93A-8560-4BD0-9529-A910D98051B4}"/>
  </bookViews>
  <sheets>
    <sheet name="HANDEX" sheetId="1" r:id="rId1"/>
    <sheet name="Database" sheetId="2" r:id="rId2"/>
    <sheet name="Lookup &amp; Reference formulas" sheetId="3" r:id="rId3"/>
    <sheet name="Lookup &amp; Reference formulas (2)" sheetId="16" r:id="rId4"/>
    <sheet name="TRANSPOSE Excel Data-#1" sheetId="4" r:id="rId5"/>
    <sheet name="TRANSPOSE Excel Data-#2" sheetId="5" r:id="rId6"/>
    <sheet name="TRANSPOSE Excel Data-#3" sheetId="6" r:id="rId7"/>
    <sheet name="INDEX" sheetId="7" r:id="rId8"/>
    <sheet name="INDEX - area_num " sheetId="8" r:id="rId9"/>
    <sheet name="MATCH&amp;0" sheetId="9" r:id="rId10"/>
    <sheet name="MATCH&amp;1" sheetId="10" r:id="rId11"/>
    <sheet name="MATCH&amp;-1" sheetId="11" r:id="rId12"/>
    <sheet name="INDEX+MATCH Practise #1" sheetId="12" r:id="rId13"/>
    <sheet name="INDEX+MATCH Practise #2" sheetId="13" r:id="rId14"/>
    <sheet name="OFFSET" sheetId="14" r:id="rId15"/>
    <sheet name="OFFSET+MATCH+SUM practise" sheetId="15" r:id="rId16"/>
  </sheets>
  <definedNames>
    <definedName name="_xlnm._FilterDatabase" localSheetId="1" hidden="1">Database!$A$1:$G$40</definedName>
    <definedName name="_xlcn.WorksheetConnection_T9A2C161" hidden="1">#REF!</definedName>
    <definedName name="ok"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12" i="13" l="1"/>
  <c r="H11" i="13"/>
  <c r="H10" i="13"/>
  <c r="L10" i="13"/>
  <c r="L7" i="13"/>
  <c r="L6" i="13"/>
  <c r="K7" i="13"/>
  <c r="K6" i="13"/>
  <c r="B16" i="12" l="1"/>
  <c r="C15" i="12"/>
  <c r="D8" i="11" l="1"/>
  <c r="D9" i="10"/>
  <c r="D8" i="9"/>
  <c r="D13" i="8" l="1"/>
  <c r="D12" i="8"/>
  <c r="L19" i="7"/>
  <c r="H19" i="7"/>
  <c r="K14" i="7"/>
  <c r="H14" i="7"/>
  <c r="E13" i="16" l="1"/>
  <c r="C13" i="16"/>
  <c r="B13" i="16"/>
  <c r="S13" i="6" l="1"/>
  <c r="R13" i="6"/>
  <c r="Q13" i="6"/>
  <c r="P13" i="6"/>
  <c r="O13" i="6"/>
  <c r="N13" i="6"/>
  <c r="M13" i="6"/>
  <c r="L13" i="6"/>
  <c r="K13" i="6"/>
  <c r="J13" i="6"/>
  <c r="I13" i="6"/>
  <c r="H13" i="6"/>
  <c r="G13" i="6"/>
  <c r="F13" i="6"/>
  <c r="E13" i="6"/>
  <c r="S12" i="6"/>
  <c r="R12" i="6"/>
  <c r="Q12" i="6"/>
  <c r="P12" i="6"/>
  <c r="O12" i="6"/>
  <c r="N12" i="6"/>
  <c r="M12" i="6"/>
  <c r="L12" i="6"/>
  <c r="K12" i="6"/>
  <c r="J12" i="6"/>
  <c r="I12" i="6"/>
  <c r="H12" i="6"/>
  <c r="G12" i="6"/>
  <c r="F12" i="6"/>
  <c r="E12" i="6"/>
  <c r="D12" i="5" a="1"/>
  <c r="D12" i="5" s="1"/>
  <c r="D13" i="5"/>
  <c r="E14" i="5"/>
  <c r="D8" i="5" a="1"/>
  <c r="D8" i="5" s="1"/>
  <c r="F8" i="16"/>
  <c r="E8" i="16"/>
  <c r="D8" i="16"/>
  <c r="C8" i="16"/>
  <c r="B7" i="16"/>
  <c r="C6" i="16"/>
  <c r="B6" i="16"/>
  <c r="B5" i="16"/>
  <c r="D4" i="16"/>
  <c r="C4" i="16"/>
  <c r="B4" i="16"/>
  <c r="C2" i="16"/>
  <c r="B2" i="16"/>
  <c r="D2" i="16"/>
  <c r="B3" i="16"/>
  <c r="C3" i="16"/>
  <c r="D3" i="16"/>
  <c r="D14" i="5" l="1"/>
  <c r="F12" i="5"/>
  <c r="F13" i="5"/>
  <c r="E12" i="5"/>
  <c r="F14" i="5"/>
  <c r="E13" i="5"/>
  <c r="P9" i="5"/>
  <c r="L9" i="5"/>
  <c r="H9" i="5"/>
  <c r="D9" i="5"/>
  <c r="O8" i="5"/>
  <c r="K8" i="5"/>
  <c r="G8" i="5"/>
  <c r="O9" i="5"/>
  <c r="K9" i="5"/>
  <c r="G9" i="5"/>
  <c r="R8" i="5"/>
  <c r="N8" i="5"/>
  <c r="J8" i="5"/>
  <c r="F8" i="5"/>
  <c r="R9" i="5"/>
  <c r="N9" i="5"/>
  <c r="J9" i="5"/>
  <c r="F9" i="5"/>
  <c r="Q8" i="5"/>
  <c r="M8" i="5"/>
  <c r="I8" i="5"/>
  <c r="E8" i="5"/>
  <c r="Q9" i="5"/>
  <c r="M9" i="5"/>
  <c r="I9" i="5"/>
  <c r="E9" i="5"/>
  <c r="P8" i="5"/>
  <c r="L8" i="5"/>
  <c r="H8" i="5"/>
  <c r="E3" i="15"/>
  <c r="L8" i="14"/>
  <c r="L7" i="14"/>
  <c r="L6" i="14"/>
  <c r="L5" i="14"/>
  <c r="L4" i="14"/>
  <c r="L3" i="14"/>
  <c r="H6" i="13"/>
  <c r="B13" i="12"/>
  <c r="D4" i="11"/>
  <c r="D4" i="10"/>
  <c r="D4" i="9"/>
  <c r="A12" i="8"/>
  <c r="H9" i="7"/>
  <c r="H4" i="7"/>
  <c r="S6" i="6"/>
  <c r="R6" i="6"/>
  <c r="Q6" i="6"/>
  <c r="P6" i="6"/>
  <c r="O6" i="6"/>
  <c r="N6" i="6"/>
  <c r="M6" i="6"/>
  <c r="L6" i="6"/>
  <c r="K6" i="6"/>
  <c r="J6" i="6"/>
  <c r="I6" i="6"/>
  <c r="H6" i="6"/>
  <c r="G6" i="6"/>
  <c r="F6" i="6"/>
  <c r="E6" i="6"/>
  <c r="S5" i="6"/>
  <c r="R5" i="6"/>
  <c r="Q5" i="6"/>
  <c r="P5" i="6"/>
  <c r="O5" i="6"/>
  <c r="N5" i="6"/>
  <c r="M5" i="6"/>
  <c r="L5" i="6"/>
  <c r="K5" i="6"/>
  <c r="J5" i="6"/>
  <c r="I5" i="6"/>
  <c r="H5" i="6"/>
  <c r="G5" i="6"/>
  <c r="F5" i="6"/>
  <c r="E5" i="6"/>
  <c r="D5" i="5" a="1"/>
  <c r="R6" i="5" s="1"/>
  <c r="C13" i="3"/>
  <c r="C8" i="3"/>
  <c r="B7" i="3"/>
  <c r="C6" i="3"/>
  <c r="B6" i="3"/>
  <c r="C5" i="3"/>
  <c r="B5" i="3"/>
  <c r="C4" i="3"/>
  <c r="B4" i="3"/>
  <c r="B2" i="3"/>
  <c r="D13" i="3"/>
  <c r="B3" i="3"/>
  <c r="J5" i="5" l="1"/>
  <c r="D6" i="5"/>
  <c r="L6" i="5"/>
  <c r="D5" i="5"/>
  <c r="L5" i="5"/>
  <c r="E6" i="5"/>
  <c r="M6" i="5"/>
  <c r="N6" i="5"/>
  <c r="R5" i="5"/>
  <c r="F6" i="5"/>
  <c r="F5" i="5"/>
  <c r="N5" i="5"/>
  <c r="G6" i="5"/>
  <c r="O6" i="5"/>
  <c r="M5" i="5"/>
  <c r="G5" i="5"/>
  <c r="O5" i="5"/>
  <c r="H6" i="5"/>
  <c r="P6" i="5"/>
  <c r="K6" i="5"/>
  <c r="E5" i="5"/>
  <c r="H5" i="5"/>
  <c r="P5" i="5"/>
  <c r="I6" i="5"/>
  <c r="Q6" i="5"/>
  <c r="K5" i="5"/>
  <c r="I5" i="5"/>
  <c r="Q5" i="5"/>
  <c r="J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A17" authorId="0" shapeId="0" xr:uid="{AD17AAC6-98F7-4BD4-9448-F8666E9715D7}">
      <text>
        <r>
          <rPr>
            <b/>
            <sz val="9"/>
            <color indexed="81"/>
            <rFont val="Tahoma"/>
            <family val="2"/>
          </rPr>
          <t>Rashad:</t>
        </r>
        <r>
          <rPr>
            <sz val="9"/>
            <color indexed="81"/>
            <rFont val="Tahoma"/>
            <family val="2"/>
          </rPr>
          <t xml:space="preserve">
11-ci dərsdə bu funksiyanın </t>
        </r>
        <r>
          <rPr>
            <b/>
            <sz val="9"/>
            <color indexed="81"/>
            <rFont val="Tahoma"/>
            <family val="2"/>
          </rPr>
          <t xml:space="preserve">(GETPIVOTDATA) </t>
        </r>
        <r>
          <rPr>
            <sz val="9"/>
            <color indexed="81"/>
            <rFont val="Tahoma"/>
            <family val="2"/>
          </rPr>
          <t xml:space="preserve">videodərsi ilə tanış ola bilərsiniz. PivotTable-ni başa düşməmiş, bu funksiyanın mahiyyətini anlamaq çətin olacağına görə ora yerləşdirmək qərarına gəldim.
Uğurlar!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C3" authorId="0" shapeId="0" xr:uid="{8F9EFD80-3445-43D9-96D3-2D67BDD7AC9E}">
      <text>
        <r>
          <rPr>
            <b/>
            <sz val="9"/>
            <color indexed="81"/>
            <rFont val="Tahoma"/>
            <family val="2"/>
          </rPr>
          <t>Rashad:</t>
        </r>
        <r>
          <rPr>
            <sz val="9"/>
            <color indexed="81"/>
            <rFont val="Tahoma"/>
            <family val="2"/>
          </rPr>
          <t xml:space="preserve">
Datasetdəki rəqəmlər mütləq artan sıra ilə düzülməlidir. Axtarılan dəyər varsa onu tapır, yoxdursa ondan kiçik olanlar içərisində, ən böyük olan dəyərin neçənci olduğunu verir nəticə olaraq.
</t>
        </r>
      </text>
    </comment>
    <comment ref="C8" authorId="0" shapeId="0" xr:uid="{1AF6E3D1-1A0F-4889-B2D7-B9BC68F60BE3}">
      <text>
        <r>
          <rPr>
            <b/>
            <sz val="9"/>
            <color indexed="81"/>
            <rFont val="Tahoma"/>
            <family val="2"/>
          </rPr>
          <t>Rashad:</t>
        </r>
        <r>
          <rPr>
            <sz val="9"/>
            <color indexed="81"/>
            <rFont val="Tahoma"/>
            <family val="2"/>
          </rPr>
          <t xml:space="preserve">
Datasetdəki rəqəmlər mütləq artan sıra ilə düzülməlidir. Axtarılan dəyər varsa onu tapır, yoxdursa ondan kiçik olanlar içərisində, ən böyük olan dəyərin neçənci olduğunu verir nəticə olaraq.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C3" authorId="0" shapeId="0" xr:uid="{1629727E-EA91-4DA2-B474-7DC520313930}">
      <text>
        <r>
          <rPr>
            <b/>
            <sz val="9"/>
            <color indexed="81"/>
            <rFont val="Tahoma"/>
            <family val="2"/>
          </rPr>
          <t>Rashad:</t>
        </r>
        <r>
          <rPr>
            <sz val="9"/>
            <color indexed="81"/>
            <rFont val="Tahoma"/>
            <family val="2"/>
          </rPr>
          <t xml:space="preserve">
Datasetdəki rəqəmlər mütləq azalan sıra ilə düzülməlidir. Axtarılan dəyər varsa onu tapır, yoxdursa ondan böyük olanlar içərisində, ən kiçik olan dəyərin neçənci olduğunu verir nəticə olaraq.
</t>
        </r>
      </text>
    </comment>
    <comment ref="C7" authorId="0" shapeId="0" xr:uid="{D5E78D9C-99CD-414E-89B4-22B17B5DA6E5}">
      <text>
        <r>
          <rPr>
            <b/>
            <sz val="9"/>
            <color indexed="81"/>
            <rFont val="Tahoma"/>
            <family val="2"/>
          </rPr>
          <t>Rashad:</t>
        </r>
        <r>
          <rPr>
            <sz val="9"/>
            <color indexed="81"/>
            <rFont val="Tahoma"/>
            <family val="2"/>
          </rPr>
          <t xml:space="preserve">
Datasetdəki rəqəmlər mütləq azalan sıra ilə düzülməlidir. Axtarılan dəyər varsa onu tapır, yoxdursa ondan böyük olanlar içərisində, ən kiçik olan dəyərin neçənci olduğunu verir nəticə olaraq.
</t>
        </r>
      </text>
    </comment>
  </commentList>
</comments>
</file>

<file path=xl/sharedStrings.xml><?xml version="1.0" encoding="utf-8"?>
<sst xmlns="http://schemas.openxmlformats.org/spreadsheetml/2006/main" count="482" uniqueCount="219">
  <si>
    <t>HANDEX TƏLİM, TƏDRİS VƏ XİDMƏTLƏR MƏRKƏZİ</t>
  </si>
  <si>
    <t xml:space="preserve">Əziz izləyicilər,
Videodərsimizi bəyəndinizsə və faydalı hesab etdinizsə, praktiki hissəyə keçməmişdən əvvəl zəhmət olmasa YouTube kanalımıza abunə olub və videomuzu bəyənin. Bu, bizə daha çox insana çatmağa və sizlər üçün daha keyfiyyətli məzmun hazırlamağa kömək edəcək. Dəstəyiniz üçün əvvəlcədən təşəkkür edirik! </t>
  </si>
  <si>
    <t>Hey everyone,
If you enjoyed and found our video lesson helpful, please subscribe to our YouTube channel and give the video a thumbs up before moving on to the practical part. This really helps us reach more people and create better content for you. Thanks for your support!</t>
  </si>
  <si>
    <t xml:space="preserve">Tədris mərkəzində mütəmadi olaraq aidiyyəti sahələrin ekspertləri və mütəxəssisləri ilə birlikdə ödənişsiz dərslər, seminar və webinarlar keçirilir. </t>
  </si>
  <si>
    <t>Bunlardan daim xəbərdar olmaq üçün bizi digər sosial şəbəkələrdə də izləyə bilərsiniz</t>
  </si>
  <si>
    <t>facebook</t>
  </si>
  <si>
    <t>linkedin</t>
  </si>
  <si>
    <t>instagram</t>
  </si>
  <si>
    <t>telegram</t>
  </si>
  <si>
    <t>www.handex.az</t>
  </si>
  <si>
    <t>ID</t>
  </si>
  <si>
    <t>S.A.A</t>
  </si>
  <si>
    <t>Departament</t>
  </si>
  <si>
    <t>Vəzifə</t>
  </si>
  <si>
    <t>Maaş</t>
  </si>
  <si>
    <t>Cins</t>
  </si>
  <si>
    <t>Yaş</t>
  </si>
  <si>
    <t>Quliyev Üzeyir Rafət  oğlu</t>
  </si>
  <si>
    <t>Maliyyə və uçot departamenti</t>
  </si>
  <si>
    <t>İqtisadçı</t>
  </si>
  <si>
    <t>kişi</t>
  </si>
  <si>
    <t>Məmmədova Aynurə Rasim qızı</t>
  </si>
  <si>
    <t>İctimaiyyətlə əlaqələr departamenti</t>
  </si>
  <si>
    <t>Mütəxəssis</t>
  </si>
  <si>
    <t>qadın</t>
  </si>
  <si>
    <t>Hüseynov İntiqam Mehman  oğlu</t>
  </si>
  <si>
    <t>Mühasib</t>
  </si>
  <si>
    <t>Gözəlova Evqeniya Fəxrəddin qızı</t>
  </si>
  <si>
    <t>İnformasiya texnologiyaları departamenti</t>
  </si>
  <si>
    <t>Aparıcı mütəxəssis (Şəbəkə inzibatçısı)</t>
  </si>
  <si>
    <t>Nəcəfquluyev Xəlil Mustafa  oğlu</t>
  </si>
  <si>
    <t>Qəniyev İslam Famil  oğlu</t>
  </si>
  <si>
    <t>Satınalmalar departamenti</t>
  </si>
  <si>
    <t>Nəbiyeva Nəzakət Məmməd qızı</t>
  </si>
  <si>
    <t>Təhməzova Sayalı Rasim qızı</t>
  </si>
  <si>
    <t>İqtisadi təhlil və proqnozlaşdırma departamenti</t>
  </si>
  <si>
    <t>İsmayılov Cavan Xəlil  oğlu</t>
  </si>
  <si>
    <t>İnzibati işlər departamenti</t>
  </si>
  <si>
    <t>Departament rəisi</t>
  </si>
  <si>
    <t>Quliyev Azər Rafiq  oğlu</t>
  </si>
  <si>
    <t>İnsan resurslarının idarəedilməsi departamenti</t>
  </si>
  <si>
    <t>Təlim üzrə koordinator</t>
  </si>
  <si>
    <t>İbrahimova Rasimə Hüseyn qızı</t>
  </si>
  <si>
    <t>Referent</t>
  </si>
  <si>
    <t>Hüseynova Ağca Nəsimi qızı</t>
  </si>
  <si>
    <t>Quliyev Elgün Hacnəzər  oğlu</t>
  </si>
  <si>
    <t>Aparıcı mütəxəssis - sistem arxitektoru</t>
  </si>
  <si>
    <t>İbrahimova Südabə Yaşar qızı</t>
  </si>
  <si>
    <t>Əhmədov Ələskər Süleyman  oğlu</t>
  </si>
  <si>
    <t>Aparıcı mütəxəssis</t>
  </si>
  <si>
    <t>Məmmədova Lalə Emin qızı</t>
  </si>
  <si>
    <t>Hüseynova Sitarə Samir qızı</t>
  </si>
  <si>
    <t>Veysəlova Nəfisə Rafiq qızı</t>
  </si>
  <si>
    <t>Aparıcı mütəxəssis(Proqram tərtibatçısı)</t>
  </si>
  <si>
    <t>Quliyeva Məhru Elnur qızı</t>
  </si>
  <si>
    <t>Layihələrin idarə edilməsi departamenti</t>
  </si>
  <si>
    <t>Layihə üzrə koordinator</t>
  </si>
  <si>
    <t>Əliyeva Səadət Akif qızı</t>
  </si>
  <si>
    <t>Şahvələdova Sevil Əsgər qızı</t>
  </si>
  <si>
    <t>Əmbiyeva Sənubər Elvin qızı</t>
  </si>
  <si>
    <t>Qasımov Xosrov Elman  oğlu</t>
  </si>
  <si>
    <t>Aparıcı mühasib</t>
  </si>
  <si>
    <t>Əsgərov Seyran Ələsgər  oğlu</t>
  </si>
  <si>
    <t>Hüseynova Rəna Musa qızı</t>
  </si>
  <si>
    <t>Əliyev Qulu Mövmin  oğlu</t>
  </si>
  <si>
    <t>Hüquq departamenti</t>
  </si>
  <si>
    <t>Aparıcı hüquq məsləhətçisi</t>
  </si>
  <si>
    <t>Yunusov Rizvan Nəsir  oğlu</t>
  </si>
  <si>
    <t>Abdullayev Rəsul Məhəmmədağa  oğlu</t>
  </si>
  <si>
    <t>SƏTƏM Departamenti</t>
  </si>
  <si>
    <t>Mühəndis (ətraf mühitin mühafizəsi üzrə)</t>
  </si>
  <si>
    <t>Əsgərov Nihad Həmid  oğlu</t>
  </si>
  <si>
    <t>Texnik</t>
  </si>
  <si>
    <t>Həsənli Jalə Fərid qızı</t>
  </si>
  <si>
    <t>Cəlilov Arif Əlyar  oğlu</t>
  </si>
  <si>
    <t>Aparıcı iqtisadçı</t>
  </si>
  <si>
    <t>Hüseynov Eldəniz İsmayıl  oğlu</t>
  </si>
  <si>
    <t>Aparıcı mühəndis</t>
  </si>
  <si>
    <t>Əlizadə Əminə Ramin qızı</t>
  </si>
  <si>
    <t>Mütəxəssis (Sistem inzibatçısı)</t>
  </si>
  <si>
    <t>Mazanova Ayla Zakir qızı</t>
  </si>
  <si>
    <t>Vəliyev Şahin Ağakişi  oğlu</t>
  </si>
  <si>
    <t>Əlizadə Səlimət Vəli qızı</t>
  </si>
  <si>
    <t>Zeynalov Vüsal Calal  oğlu</t>
  </si>
  <si>
    <t>Əmrahov Ələsgər Xanəhməd  oğlu</t>
  </si>
  <si>
    <t>Departament rəisinin müavini</t>
  </si>
  <si>
    <t>Novruzov Cümşüd Abdulhəmid  oğlu</t>
  </si>
  <si>
    <r>
      <rPr>
        <sz val="16"/>
        <color rgb="FFFF0000"/>
        <rFont val="Palatino Linotype"/>
        <family val="1"/>
      </rPr>
      <t>Lookup &amp; Reference functions</t>
    </r>
    <r>
      <rPr>
        <sz val="16"/>
        <color theme="1"/>
        <rFont val="Palatino Linotype"/>
        <family val="2"/>
        <charset val="186"/>
      </rPr>
      <t xml:space="preserve"> (Cсылки и поиска; Arama ve başvuru)</t>
    </r>
  </si>
  <si>
    <r>
      <rPr>
        <sz val="13"/>
        <color rgb="FFFF0000"/>
        <rFont val="Cambria"/>
        <family val="1"/>
      </rPr>
      <t>ADDRESS</t>
    </r>
    <r>
      <rPr>
        <sz val="13"/>
        <color theme="1"/>
        <rFont val="Cambria"/>
        <family val="1"/>
      </rPr>
      <t xml:space="preserve"> (АДРЕС; ADRES)</t>
    </r>
  </si>
  <si>
    <t>A2</t>
  </si>
  <si>
    <r>
      <rPr>
        <sz val="13"/>
        <color rgb="FFFF0000"/>
        <rFont val="Cambria"/>
        <family val="1"/>
      </rPr>
      <t>INDIRECT</t>
    </r>
    <r>
      <rPr>
        <sz val="13"/>
        <color theme="1"/>
        <rFont val="Cambria"/>
        <family val="1"/>
      </rPr>
      <t xml:space="preserve"> (ДВССЫЛ; DOLAYLI)</t>
    </r>
  </si>
  <si>
    <r>
      <rPr>
        <sz val="13"/>
        <color rgb="FFFF0000"/>
        <rFont val="Cambria"/>
        <family val="1"/>
      </rPr>
      <t>COLUMN</t>
    </r>
    <r>
      <rPr>
        <sz val="13"/>
        <color theme="1"/>
        <rFont val="Cambria"/>
        <family val="1"/>
      </rPr>
      <t xml:space="preserve"> (СТОЛБЕЦ; SÜTUN)</t>
    </r>
  </si>
  <si>
    <r>
      <rPr>
        <sz val="13"/>
        <color rgb="FFFF0000"/>
        <rFont val="Cambria"/>
        <family val="1"/>
      </rPr>
      <t>COLUMNS</t>
    </r>
    <r>
      <rPr>
        <sz val="13"/>
        <color theme="1"/>
        <rFont val="Cambria"/>
        <family val="1"/>
      </rPr>
      <t xml:space="preserve"> (ЧИСЛСТОЛБ; SÜTUNSAY)</t>
    </r>
  </si>
  <si>
    <r>
      <rPr>
        <sz val="13"/>
        <color rgb="FFFF0000"/>
        <rFont val="Cambria"/>
        <family val="1"/>
      </rPr>
      <t>ROW</t>
    </r>
    <r>
      <rPr>
        <sz val="13"/>
        <color theme="1"/>
        <rFont val="Cambria"/>
        <family val="1"/>
      </rPr>
      <t xml:space="preserve"> (СТРОКА; SATIR)</t>
    </r>
  </si>
  <si>
    <r>
      <rPr>
        <sz val="13"/>
        <color rgb="FFFF0000"/>
        <rFont val="Cambria"/>
        <family val="1"/>
      </rPr>
      <t>ROWS</t>
    </r>
    <r>
      <rPr>
        <sz val="13"/>
        <color theme="1"/>
        <rFont val="Cambria"/>
        <family val="1"/>
      </rPr>
      <t xml:space="preserve"> (ЧСТРОК; SATIRSAY)</t>
    </r>
  </si>
  <si>
    <r>
      <rPr>
        <sz val="13"/>
        <color rgb="FFFF0000"/>
        <rFont val="Cambria"/>
        <family val="1"/>
      </rPr>
      <t>CHOOSE</t>
    </r>
    <r>
      <rPr>
        <sz val="13"/>
        <color theme="1"/>
        <rFont val="Cambria"/>
        <family val="1"/>
      </rPr>
      <t xml:space="preserve"> (ВЫБОР; ELEMAN)</t>
    </r>
  </si>
  <si>
    <t>LG</t>
  </si>
  <si>
    <r>
      <rPr>
        <sz val="13"/>
        <color rgb="FFFF0000"/>
        <rFont val="Cambria"/>
        <family val="1"/>
      </rPr>
      <t>VLOOKUP</t>
    </r>
    <r>
      <rPr>
        <sz val="13"/>
        <color theme="1"/>
        <rFont val="Cambria"/>
        <family val="1"/>
      </rPr>
      <t xml:space="preserve"> (ВПР; DÜŞEYARA)</t>
    </r>
  </si>
  <si>
    <t>+</t>
  </si>
  <si>
    <t>Lenovo</t>
  </si>
  <si>
    <r>
      <rPr>
        <sz val="13"/>
        <color rgb="FFFF0000"/>
        <rFont val="Cambria"/>
        <family val="1"/>
      </rPr>
      <t>HLOOKUP</t>
    </r>
    <r>
      <rPr>
        <sz val="13"/>
        <color theme="1"/>
        <rFont val="Cambria"/>
        <family val="1"/>
      </rPr>
      <t xml:space="preserve"> (ГПР; YATAYARA)</t>
    </r>
  </si>
  <si>
    <t>HP</t>
  </si>
  <si>
    <r>
      <rPr>
        <sz val="13"/>
        <color rgb="FFFF0000"/>
        <rFont val="Cambria"/>
        <family val="1"/>
      </rPr>
      <t>LOOKUP</t>
    </r>
    <r>
      <rPr>
        <sz val="13"/>
        <color theme="1"/>
        <rFont val="Cambria"/>
        <family val="1"/>
        <charset val="186"/>
      </rPr>
      <t xml:space="preserve"> (ПРОСМОТР; ARA)</t>
    </r>
  </si>
  <si>
    <r>
      <rPr>
        <sz val="13"/>
        <color rgb="FFFF0000"/>
        <rFont val="Cambria"/>
        <family val="1"/>
      </rPr>
      <t>TRANSPOSE</t>
    </r>
    <r>
      <rPr>
        <sz val="13"/>
        <color theme="1"/>
        <rFont val="Cambria"/>
        <family val="1"/>
        <charset val="186"/>
      </rPr>
      <t xml:space="preserve"> (ТРАНСП; DEVRİK_DÖNÜŞÜM)</t>
    </r>
  </si>
  <si>
    <r>
      <rPr>
        <sz val="13"/>
        <color rgb="FFFF0000"/>
        <rFont val="Cambria"/>
        <family val="1"/>
      </rPr>
      <t>FORMULATEXT</t>
    </r>
    <r>
      <rPr>
        <sz val="13"/>
        <color theme="1"/>
        <rFont val="Cambria"/>
        <family val="1"/>
        <charset val="186"/>
      </rPr>
      <t xml:space="preserve"> (Ф.ТЕКСТ; FORMÜLMETNİ)</t>
    </r>
  </si>
  <si>
    <r>
      <rPr>
        <sz val="13"/>
        <color rgb="FFFF0000"/>
        <rFont val="Cambria"/>
        <family val="1"/>
      </rPr>
      <t>INDEX</t>
    </r>
    <r>
      <rPr>
        <sz val="13"/>
        <color theme="1"/>
        <rFont val="Cambria"/>
        <family val="1"/>
        <charset val="186"/>
      </rPr>
      <t xml:space="preserve"> (ИНДЕКС; İNDİS)</t>
    </r>
  </si>
  <si>
    <r>
      <rPr>
        <sz val="13"/>
        <color rgb="FFFF0000"/>
        <rFont val="Cambria"/>
        <family val="1"/>
      </rPr>
      <t>MATCH</t>
    </r>
    <r>
      <rPr>
        <sz val="13"/>
        <color theme="1"/>
        <rFont val="Cambria"/>
        <family val="1"/>
        <charset val="186"/>
      </rPr>
      <t xml:space="preserve"> (ПОИСКПОЗ; KAÇINCI)</t>
    </r>
  </si>
  <si>
    <r>
      <rPr>
        <sz val="13"/>
        <color rgb="FFFF0000"/>
        <rFont val="Cambria"/>
        <family val="1"/>
      </rPr>
      <t>OFFSET</t>
    </r>
    <r>
      <rPr>
        <sz val="13"/>
        <color theme="1"/>
        <rFont val="Cambria"/>
        <family val="1"/>
        <charset val="186"/>
      </rPr>
      <t xml:space="preserve"> (СМЕЩ; KAYDIR)</t>
    </r>
  </si>
  <si>
    <r>
      <rPr>
        <sz val="13"/>
        <color rgb="FFFF0000"/>
        <rFont val="Cambria"/>
        <family val="1"/>
      </rPr>
      <t>GETPIVOTDATA</t>
    </r>
    <r>
      <rPr>
        <sz val="13"/>
        <color theme="1"/>
        <rFont val="Cambria"/>
        <family val="1"/>
        <charset val="186"/>
      </rPr>
      <t xml:space="preserve"> (ПОЛУЧИТЬ.ДАННЫЕ.СВОДНОЙ.ТАБЛИЦЫ; ÖZETVERİAL)</t>
    </r>
  </si>
  <si>
    <t>-</t>
  </si>
  <si>
    <t>Mühəndis</t>
  </si>
  <si>
    <t>Təlimçi</t>
  </si>
  <si>
    <t>Koordinator</t>
  </si>
  <si>
    <t>Hüquqşünas</t>
  </si>
  <si>
    <t>Marketoloq</t>
  </si>
  <si>
    <t>Rəis</t>
  </si>
  <si>
    <t>App ID</t>
  </si>
  <si>
    <t>App Name</t>
  </si>
  <si>
    <t>Age Range</t>
  </si>
  <si>
    <t>Primary Genre</t>
  </si>
  <si>
    <t>Total Ratings</t>
  </si>
  <si>
    <t>Supported Languages</t>
  </si>
  <si>
    <t>PAC-MAN Premium</t>
  </si>
  <si>
    <t>4+</t>
  </si>
  <si>
    <t>Games</t>
  </si>
  <si>
    <t>Evernote - stay organized</t>
  </si>
  <si>
    <t>Productivity</t>
  </si>
  <si>
    <t>Value</t>
  </si>
  <si>
    <t>Number</t>
  </si>
  <si>
    <t>WeatherBug - Local Weather, Radar, Maps, Alerts</t>
  </si>
  <si>
    <t>Weather</t>
  </si>
  <si>
    <t>eBay: Best App to Buy, Sell, Save! Online Shopping</t>
  </si>
  <si>
    <t>12+</t>
  </si>
  <si>
    <t>Shopping</t>
  </si>
  <si>
    <t>Bible</t>
  </si>
  <si>
    <t>Reference</t>
  </si>
  <si>
    <t>Shanghai Mahjong</t>
  </si>
  <si>
    <t>PayPal - Send and request money safely</t>
  </si>
  <si>
    <t>Finance</t>
  </si>
  <si>
    <t>Row num</t>
  </si>
  <si>
    <t>Column num</t>
  </si>
  <si>
    <t>Pandora - Music &amp; Radio</t>
  </si>
  <si>
    <t>Music</t>
  </si>
  <si>
    <t>PCalc - The Best Calculator</t>
  </si>
  <si>
    <t>Utilities</t>
  </si>
  <si>
    <t>Ms. PAC-MAN</t>
  </si>
  <si>
    <t>Solitaire by MobilityWare</t>
  </si>
  <si>
    <t>SCRABBLE Premium</t>
  </si>
  <si>
    <t>Google â€“ Search made just for mobile</t>
  </si>
  <si>
    <t>17+</t>
  </si>
  <si>
    <t>Bank of America - Mobile Banking</t>
  </si>
  <si>
    <t>*,?</t>
  </si>
  <si>
    <t>Positions number</t>
  </si>
  <si>
    <t>*Koordinator</t>
  </si>
  <si>
    <t>INDEX+MATCH (Advanced)</t>
  </si>
  <si>
    <t>Məhsul</t>
  </si>
  <si>
    <t>Gəlir</t>
  </si>
  <si>
    <t>Xərc</t>
  </si>
  <si>
    <t>Məhsulu seçin</t>
  </si>
  <si>
    <t>Nokia</t>
  </si>
  <si>
    <t>Huawei</t>
  </si>
  <si>
    <t>İphone</t>
  </si>
  <si>
    <t>Samsung</t>
  </si>
  <si>
    <t>Striker</t>
  </si>
  <si>
    <t>Xiomi</t>
  </si>
  <si>
    <t>Toshiba</t>
  </si>
  <si>
    <t>Say</t>
  </si>
  <si>
    <t>Tarix</t>
  </si>
  <si>
    <t>Nəticə</t>
  </si>
  <si>
    <t>Satış</t>
  </si>
  <si>
    <r>
      <rPr>
        <sz val="16"/>
        <color rgb="FFFF0000"/>
        <rFont val="Palatino Linotype"/>
        <family val="1"/>
      </rPr>
      <t>Lookup &amp; Reference functions</t>
    </r>
    <r>
      <rPr>
        <sz val="16"/>
        <color theme="1"/>
        <rFont val="Palatino Linotype"/>
        <family val="2"/>
        <charset val="186"/>
      </rPr>
      <t xml:space="preserve">  </t>
    </r>
  </si>
  <si>
    <t>ADRESS</t>
  </si>
  <si>
    <t>INDIRECT</t>
  </si>
  <si>
    <t>F3</t>
  </si>
  <si>
    <t>lenova</t>
  </si>
  <si>
    <t>I3</t>
  </si>
  <si>
    <t>J3</t>
  </si>
  <si>
    <t>Lenova</t>
  </si>
  <si>
    <t>COLUMN</t>
  </si>
  <si>
    <t>COLUMNS</t>
  </si>
  <si>
    <t>ROW</t>
  </si>
  <si>
    <t>ROWS</t>
  </si>
  <si>
    <t xml:space="preserve">CHOOSE </t>
  </si>
  <si>
    <t>VLOOKUP</t>
  </si>
  <si>
    <t>HLOOKUP</t>
  </si>
  <si>
    <t>LOOKUP</t>
  </si>
  <si>
    <t>TRANSPOSE</t>
  </si>
  <si>
    <t>ExcelA1</t>
  </si>
  <si>
    <t>ExcelA2</t>
  </si>
  <si>
    <t>ExcelB1</t>
  </si>
  <si>
    <t>ExcelA3</t>
  </si>
  <si>
    <t>ExcelA4</t>
  </si>
  <si>
    <t>ExcelA5</t>
  </si>
  <si>
    <t>ExcelA6</t>
  </si>
  <si>
    <t>ExcelA7</t>
  </si>
  <si>
    <t>ExcelA8</t>
  </si>
  <si>
    <t>ExcelA9</t>
  </si>
  <si>
    <t>ExcelA10</t>
  </si>
  <si>
    <t>ExcelA11</t>
  </si>
  <si>
    <t>ExcelA12</t>
  </si>
  <si>
    <t>ExcelA13</t>
  </si>
  <si>
    <t>ExcelA14</t>
  </si>
  <si>
    <t>ExcelA15</t>
  </si>
  <si>
    <t>ExcelB2</t>
  </si>
  <si>
    <t>ExcelB3</t>
  </si>
  <si>
    <t>ExcelB4</t>
  </si>
  <si>
    <t>ExcelB5</t>
  </si>
  <si>
    <t>ExcelB6</t>
  </si>
  <si>
    <t>ExcelB7</t>
  </si>
  <si>
    <t>ExcelB8</t>
  </si>
  <si>
    <t>ExcelB9</t>
  </si>
  <si>
    <t>ExcelB10</t>
  </si>
  <si>
    <t>ExcelB11</t>
  </si>
  <si>
    <t>ExcelB12</t>
  </si>
  <si>
    <t>ExcelB13</t>
  </si>
  <si>
    <t>ExcelB14</t>
  </si>
  <si>
    <t>ExcelB15</t>
  </si>
  <si>
    <t>Excel-I Replace ilə = ilə dəyiş</t>
  </si>
  <si>
    <t>FORMULATEXT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</si>
</sst>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42C]\ * #,##0.00_-;\-[$₼-42C]\ * #,##0.00_-;_-[$₼-42C]\ * &quot;-&quot;??_-;_-@_-"/>
    <numFmt numFmtId="165" formatCode="_-[$$-409]* #,##0.00_ ;_-[$$-409]* \-#,##0.00\ ;_-[$$-409]* &quot;-&quot;??_ ;_-@_ "/>
    <numFmt numFmtId="166" formatCode="_-&quot;₼&quot;\ * #,##0.00_-;\-&quot;₼&quot;\ * #,##0.00_-;_-&quot;₼&quot;\ * &quot;-&quot;??_-;_-@_-"/>
    <numFmt numFmtId="167" formatCode="_-[$€-2]\ * #,##0.00_-;\-[$€-2]\ * #,##0.00_-;_-[$€-2]\ * &quot;-&quot;??_-;_-@_-"/>
    <numFmt numFmtId="168" formatCode="dd\ mmmm"/>
  </numFmts>
  <fonts count="39">
    <font>
      <sz val="11"/>
      <color theme="1"/>
      <name val="Aptos Narrow"/>
      <family val="2"/>
      <scheme val="minor"/>
    </font>
    <font>
      <sz val="13"/>
      <color theme="1"/>
      <name val="Palatino Linotype"/>
      <family val="2"/>
      <charset val="186"/>
    </font>
    <font>
      <b/>
      <sz val="28"/>
      <name val="Palatino Linotype"/>
      <family val="1"/>
    </font>
    <font>
      <b/>
      <sz val="18"/>
      <color rgb="FF002060"/>
      <name val="Palatino Linotype"/>
      <family val="1"/>
    </font>
    <font>
      <b/>
      <sz val="18"/>
      <color theme="0"/>
      <name val="Aptos Display"/>
      <family val="2"/>
      <scheme val="major"/>
    </font>
    <font>
      <b/>
      <sz val="18"/>
      <name val="Palatino Linotype"/>
      <family val="1"/>
    </font>
    <font>
      <b/>
      <sz val="16"/>
      <name val="Palatino Linotype"/>
      <family val="1"/>
    </font>
    <font>
      <sz val="45"/>
      <color theme="1"/>
      <name val="Palatino Linotype"/>
      <family val="2"/>
      <charset val="186"/>
    </font>
    <font>
      <u/>
      <sz val="13"/>
      <color theme="10"/>
      <name val="Palatino Linotype"/>
      <family val="2"/>
      <charset val="186"/>
    </font>
    <font>
      <u/>
      <sz val="45"/>
      <color theme="10"/>
      <name val="Palatino Linotype"/>
      <family val="2"/>
      <charset val="186"/>
    </font>
    <font>
      <b/>
      <sz val="11"/>
      <color theme="0"/>
      <name val="Aptos Narrow"/>
      <family val="2"/>
      <scheme val="minor"/>
    </font>
    <font>
      <b/>
      <sz val="11"/>
      <color theme="1"/>
      <name val="Aptos Narrow"/>
      <family val="2"/>
      <scheme val="minor"/>
    </font>
    <font>
      <b/>
      <sz val="16"/>
      <color theme="0"/>
      <name val="Palatino Linotype"/>
      <family val="2"/>
      <charset val="186"/>
    </font>
    <font>
      <sz val="11"/>
      <color theme="1"/>
      <name val="Palatino Linotype"/>
      <family val="2"/>
      <charset val="186"/>
    </font>
    <font>
      <sz val="16"/>
      <color theme="1"/>
      <name val="Palatino Linotype"/>
      <family val="1"/>
    </font>
    <font>
      <sz val="16"/>
      <color rgb="FFFF0000"/>
      <name val="Palatino Linotype"/>
      <family val="1"/>
    </font>
    <font>
      <sz val="16"/>
      <color theme="1"/>
      <name val="Palatino Linotype"/>
      <family val="2"/>
      <charset val="186"/>
    </font>
    <font>
      <sz val="12"/>
      <color theme="1"/>
      <name val="Arial"/>
      <family val="2"/>
      <charset val="186"/>
    </font>
    <font>
      <sz val="13"/>
      <color theme="1"/>
      <name val="Cambria"/>
      <family val="1"/>
    </font>
    <font>
      <sz val="13"/>
      <color rgb="FFFF0000"/>
      <name val="Cambria"/>
      <family val="1"/>
    </font>
    <font>
      <sz val="13"/>
      <color theme="1"/>
      <name val="Cambria"/>
      <family val="1"/>
      <charset val="186"/>
    </font>
    <font>
      <b/>
      <sz val="9"/>
      <color indexed="81"/>
      <name val="Tahoma"/>
      <family val="2"/>
    </font>
    <font>
      <sz val="9"/>
      <color indexed="81"/>
      <name val="Tahoma"/>
      <family val="2"/>
    </font>
    <font>
      <b/>
      <sz val="12"/>
      <color rgb="FF0070C0"/>
      <name val="Palatino Linotype"/>
      <family val="1"/>
    </font>
    <font>
      <b/>
      <sz val="12"/>
      <color theme="0"/>
      <name val="Palatino Linotype"/>
      <family val="2"/>
      <charset val="186"/>
    </font>
    <font>
      <sz val="12"/>
      <color theme="1"/>
      <name val="Palatino Linotype"/>
      <family val="2"/>
      <charset val="186"/>
    </font>
    <font>
      <b/>
      <sz val="12"/>
      <color rgb="FFFF0000"/>
      <name val="Palatino Linotype"/>
      <family val="1"/>
    </font>
    <font>
      <b/>
      <sz val="11"/>
      <color rgb="FFFF0000"/>
      <name val="Palatino Linotype"/>
      <family val="1"/>
    </font>
    <font>
      <b/>
      <sz val="12"/>
      <color theme="5" tint="-0.249977111117893"/>
      <name val="Aptos Narrow"/>
      <family val="2"/>
      <scheme val="minor"/>
    </font>
    <font>
      <b/>
      <sz val="13"/>
      <color theme="1"/>
      <name val="Aptos Narrow"/>
      <family val="2"/>
      <scheme val="minor"/>
    </font>
    <font>
      <b/>
      <sz val="11"/>
      <color theme="0"/>
      <name val="Palatino Linotype"/>
      <family val="1"/>
    </font>
    <font>
      <sz val="11"/>
      <name val="Palatino Linotype"/>
      <family val="2"/>
      <charset val="186"/>
    </font>
    <font>
      <sz val="11"/>
      <color rgb="FFFF0000"/>
      <name val="Palatino Linotype"/>
      <family val="2"/>
      <charset val="186"/>
    </font>
    <font>
      <b/>
      <sz val="11"/>
      <color rgb="FF002060"/>
      <name val="Palatino Linotype"/>
      <family val="1"/>
    </font>
    <font>
      <b/>
      <sz val="11"/>
      <color theme="1"/>
      <name val="Palatino Linotype"/>
      <family val="1"/>
    </font>
    <font>
      <sz val="11"/>
      <color theme="1"/>
      <name val="Palatino Linotype"/>
      <family val="1"/>
    </font>
    <font>
      <u/>
      <sz val="11"/>
      <color theme="10"/>
      <name val="Aptos Narrow"/>
      <family val="2"/>
      <scheme val="minor"/>
    </font>
    <font>
      <sz val="11"/>
      <color rgb="FF000000"/>
      <name val="Courier New"/>
      <family val="3"/>
    </font>
    <font>
      <sz val="8"/>
      <name val="Aptos Narrow"/>
      <family val="2"/>
      <scheme val="minor"/>
    </font>
  </fonts>
  <fills count="12">
    <fill>
      <patternFill patternType="none"/>
    </fill>
    <fill>
      <patternFill patternType="gray125"/>
    </fill>
    <fill>
      <patternFill patternType="solid">
        <fgColor theme="7" tint="0.79998168889431442"/>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rgb="FFFFFF0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638EC6"/>
        <bgColor indexed="64"/>
      </patternFill>
    </fill>
    <fill>
      <patternFill patternType="solid">
        <fgColor rgb="FFF34421"/>
        <bgColor indexed="64"/>
      </patternFill>
    </fill>
    <fill>
      <patternFill patternType="solid">
        <fgColor rgb="FFFF9900"/>
        <bgColor indexed="64"/>
      </patternFill>
    </fill>
    <fill>
      <patternFill patternType="solid">
        <fgColor rgb="FFE1A37D"/>
        <bgColor indexed="64"/>
      </patternFill>
    </fill>
  </fills>
  <borders count="10">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right/>
      <top/>
      <bottom style="double">
        <color indexed="64"/>
      </bottom>
      <diagonal/>
    </border>
    <border>
      <left/>
      <right/>
      <top style="thin">
        <color indexed="64"/>
      </top>
      <bottom style="double">
        <color indexed="64"/>
      </bottom>
      <diagonal/>
    </border>
    <border>
      <left/>
      <right/>
      <top/>
      <bottom style="thin">
        <color indexed="64"/>
      </bottom>
      <diagonal/>
    </border>
    <border>
      <left style="hair">
        <color indexed="64"/>
      </left>
      <right style="hair">
        <color indexed="64"/>
      </right>
      <top style="hair">
        <color indexed="64"/>
      </top>
      <bottom style="hair">
        <color indexed="64"/>
      </bottom>
      <diagonal/>
    </border>
  </borders>
  <cellStyleXfs count="8">
    <xf numFmtId="0" fontId="0" fillId="0" borderId="0"/>
    <xf numFmtId="0" fontId="1" fillId="0" borderId="0"/>
    <xf numFmtId="0" fontId="8" fillId="0" borderId="0" applyNumberFormat="0" applyFill="0" applyBorder="0" applyAlignment="0" applyProtection="0"/>
    <xf numFmtId="0" fontId="1" fillId="0" borderId="0"/>
    <xf numFmtId="0" fontId="13" fillId="0" borderId="0"/>
    <xf numFmtId="0" fontId="17" fillId="0" borderId="0"/>
    <xf numFmtId="166" fontId="13" fillId="0" borderId="0" applyFont="0" applyFill="0" applyBorder="0" applyAlignment="0" applyProtection="0"/>
    <xf numFmtId="0" fontId="36" fillId="0" borderId="0" applyNumberFormat="0" applyFill="0" applyBorder="0" applyAlignment="0" applyProtection="0"/>
  </cellStyleXfs>
  <cellXfs count="76">
    <xf numFmtId="0" fontId="0" fillId="0" borderId="0" xfId="0"/>
    <xf numFmtId="0" fontId="1" fillId="2" borderId="0" xfId="1" applyFill="1"/>
    <xf numFmtId="0" fontId="4" fillId="2" borderId="0" xfId="1" applyFont="1" applyFill="1"/>
    <xf numFmtId="0" fontId="5" fillId="2" borderId="0" xfId="1" applyFont="1" applyFill="1"/>
    <xf numFmtId="0" fontId="7" fillId="2" borderId="0" xfId="1" applyFont="1" applyFill="1"/>
    <xf numFmtId="0" fontId="12" fillId="3" borderId="1" xfId="3" applyFont="1" applyFill="1" applyBorder="1" applyAlignment="1">
      <alignment horizontal="left" vertical="center" wrapText="1"/>
    </xf>
    <xf numFmtId="0" fontId="12" fillId="3" borderId="2" xfId="3" applyFont="1" applyFill="1" applyBorder="1" applyAlignment="1">
      <alignment horizontal="left" vertical="center" wrapText="1"/>
    </xf>
    <xf numFmtId="14" fontId="1" fillId="0" borderId="0" xfId="3" applyNumberFormat="1" applyAlignment="1">
      <alignment horizontal="left" wrapText="1"/>
    </xf>
    <xf numFmtId="0" fontId="1" fillId="0" borderId="0" xfId="3" applyAlignment="1">
      <alignment horizontal="left" wrapText="1"/>
    </xf>
    <xf numFmtId="0" fontId="1" fillId="0" borderId="1" xfId="3" applyBorder="1"/>
    <xf numFmtId="0" fontId="1" fillId="0" borderId="2" xfId="3" applyBorder="1"/>
    <xf numFmtId="164" fontId="1" fillId="0" borderId="2" xfId="3" applyNumberFormat="1" applyBorder="1"/>
    <xf numFmtId="0" fontId="1" fillId="0" borderId="0" xfId="3"/>
    <xf numFmtId="0" fontId="1" fillId="4" borderId="1" xfId="3" applyFill="1" applyBorder="1"/>
    <xf numFmtId="0" fontId="1" fillId="4" borderId="2" xfId="3" applyFill="1" applyBorder="1"/>
    <xf numFmtId="164" fontId="1" fillId="4" borderId="2" xfId="3" applyNumberFormat="1" applyFill="1" applyBorder="1"/>
    <xf numFmtId="14" fontId="1" fillId="0" borderId="0" xfId="3" applyNumberFormat="1"/>
    <xf numFmtId="0" fontId="14" fillId="5" borderId="0" xfId="4" applyFont="1" applyFill="1" applyAlignment="1">
      <alignment wrapText="1"/>
    </xf>
    <xf numFmtId="0" fontId="13" fillId="0" borderId="0" xfId="4"/>
    <xf numFmtId="0" fontId="18" fillId="0" borderId="0" xfId="5" applyFont="1" applyAlignment="1">
      <alignment wrapText="1"/>
    </xf>
    <xf numFmtId="0" fontId="18" fillId="6" borderId="0" xfId="5" applyFont="1" applyFill="1" applyAlignment="1">
      <alignment wrapText="1"/>
    </xf>
    <xf numFmtId="14" fontId="13" fillId="0" borderId="0" xfId="4" applyNumberFormat="1"/>
    <xf numFmtId="0" fontId="1" fillId="0" borderId="0" xfId="4" applyFont="1" applyAlignment="1">
      <alignment wrapText="1"/>
    </xf>
    <xf numFmtId="0" fontId="11" fillId="7" borderId="0" xfId="4" applyFont="1" applyFill="1" applyAlignment="1">
      <alignment horizontal="left" vertical="top"/>
    </xf>
    <xf numFmtId="0" fontId="13" fillId="0" borderId="3" xfId="4" applyBorder="1" applyAlignment="1">
      <alignment horizontal="left" vertical="top"/>
    </xf>
    <xf numFmtId="0" fontId="11" fillId="7" borderId="4" xfId="4" applyFont="1" applyFill="1" applyBorder="1" applyAlignment="1">
      <alignment horizontal="left" vertical="top"/>
    </xf>
    <xf numFmtId="0" fontId="13" fillId="0" borderId="0" xfId="4" applyAlignment="1">
      <alignment horizontal="left" vertical="top"/>
    </xf>
    <xf numFmtId="0" fontId="13" fillId="0" borderId="5" xfId="4" applyBorder="1"/>
    <xf numFmtId="0" fontId="23" fillId="0" borderId="4" xfId="4" applyFont="1" applyBorder="1"/>
    <xf numFmtId="0" fontId="13" fillId="0" borderId="3" xfId="4" applyBorder="1"/>
    <xf numFmtId="0" fontId="23" fillId="0" borderId="6" xfId="4" applyFont="1" applyBorder="1"/>
    <xf numFmtId="0" fontId="24" fillId="3" borderId="4" xfId="3" applyFont="1" applyFill="1" applyBorder="1" applyAlignment="1">
      <alignment horizontal="left" vertical="center" wrapText="1"/>
    </xf>
    <xf numFmtId="0" fontId="25" fillId="0" borderId="0" xfId="3" applyFont="1"/>
    <xf numFmtId="164" fontId="25" fillId="0" borderId="0" xfId="3" applyNumberFormat="1" applyFont="1"/>
    <xf numFmtId="0" fontId="25" fillId="4" borderId="0" xfId="3" applyFont="1" applyFill="1"/>
    <xf numFmtId="164" fontId="25" fillId="4" borderId="0" xfId="3" applyNumberFormat="1" applyFont="1" applyFill="1"/>
    <xf numFmtId="0" fontId="26" fillId="0" borderId="5" xfId="3" applyFont="1" applyBorder="1" applyAlignment="1">
      <alignment horizontal="left" vertical="center" wrapText="1"/>
    </xf>
    <xf numFmtId="0" fontId="27" fillId="0" borderId="5" xfId="4" applyFont="1" applyBorder="1"/>
    <xf numFmtId="0" fontId="26" fillId="0" borderId="4" xfId="3" applyFont="1" applyBorder="1" applyAlignment="1">
      <alignment horizontal="left" vertical="center" wrapText="1"/>
    </xf>
    <xf numFmtId="0" fontId="27" fillId="0" borderId="4" xfId="4" applyFont="1" applyBorder="1"/>
    <xf numFmtId="0" fontId="28" fillId="0" borderId="7" xfId="4" applyFont="1" applyBorder="1"/>
    <xf numFmtId="0" fontId="29" fillId="0" borderId="7" xfId="4" applyFont="1" applyBorder="1"/>
    <xf numFmtId="0" fontId="10" fillId="8" borderId="0" xfId="4" applyFont="1" applyFill="1" applyAlignment="1">
      <alignment horizontal="left" wrapText="1"/>
    </xf>
    <xf numFmtId="0" fontId="10" fillId="8" borderId="0" xfId="4" applyFont="1" applyFill="1"/>
    <xf numFmtId="0" fontId="11" fillId="0" borderId="8" xfId="4" applyFont="1" applyBorder="1" applyAlignment="1">
      <alignment horizontal="left"/>
    </xf>
    <xf numFmtId="0" fontId="11" fillId="0" borderId="8" xfId="4" applyFont="1" applyBorder="1"/>
    <xf numFmtId="165" fontId="13" fillId="0" borderId="0" xfId="4" applyNumberFormat="1"/>
    <xf numFmtId="0" fontId="13" fillId="0" borderId="0" xfId="4" applyAlignment="1">
      <alignment horizontal="right"/>
    </xf>
    <xf numFmtId="165" fontId="30" fillId="9" borderId="3" xfId="6" applyNumberFormat="1" applyFont="1" applyFill="1" applyBorder="1"/>
    <xf numFmtId="0" fontId="13" fillId="0" borderId="9" xfId="4" applyBorder="1" applyAlignment="1">
      <alignment horizontal="center" vertical="center"/>
    </xf>
    <xf numFmtId="0" fontId="31" fillId="0" borderId="9" xfId="4" applyFont="1" applyBorder="1" applyAlignment="1">
      <alignment horizontal="center" vertical="center"/>
    </xf>
    <xf numFmtId="0" fontId="32" fillId="10" borderId="9" xfId="4" applyFont="1" applyFill="1" applyBorder="1" applyAlignment="1">
      <alignment horizontal="center" vertical="center"/>
    </xf>
    <xf numFmtId="0" fontId="13" fillId="10" borderId="9" xfId="4" applyFill="1" applyBorder="1" applyAlignment="1">
      <alignment horizontal="center" vertical="center"/>
    </xf>
    <xf numFmtId="0" fontId="13" fillId="0" borderId="0" xfId="4" applyAlignment="1">
      <alignment horizontal="center" vertical="center"/>
    </xf>
    <xf numFmtId="167" fontId="13" fillId="0" borderId="0" xfId="4" applyNumberFormat="1" applyAlignment="1">
      <alignment horizontal="center" vertical="center"/>
    </xf>
    <xf numFmtId="0" fontId="33" fillId="0" borderId="5" xfId="4" applyFont="1" applyBorder="1"/>
    <xf numFmtId="0" fontId="33" fillId="0" borderId="0" xfId="4" applyFont="1"/>
    <xf numFmtId="168" fontId="33" fillId="0" borderId="0" xfId="4" applyNumberFormat="1" applyFont="1"/>
    <xf numFmtId="0" fontId="33" fillId="0" borderId="4" xfId="4" applyFont="1" applyBorder="1"/>
    <xf numFmtId="166" fontId="33" fillId="0" borderId="4" xfId="6" applyFont="1" applyBorder="1"/>
    <xf numFmtId="0" fontId="34" fillId="11" borderId="0" xfId="4" applyFont="1" applyFill="1" applyAlignment="1">
      <alignment horizontal="center" vertical="center"/>
    </xf>
    <xf numFmtId="167" fontId="34" fillId="11" borderId="0" xfId="4" applyNumberFormat="1" applyFont="1" applyFill="1" applyAlignment="1">
      <alignment horizontal="center" vertical="center"/>
    </xf>
    <xf numFmtId="14" fontId="35" fillId="0" borderId="0" xfId="4" applyNumberFormat="1" applyFont="1" applyAlignment="1">
      <alignment horizontal="center" vertical="center"/>
    </xf>
    <xf numFmtId="167" fontId="35" fillId="0" borderId="0" xfId="4" applyNumberFormat="1" applyFont="1" applyAlignment="1">
      <alignment horizontal="center" vertical="center"/>
    </xf>
    <xf numFmtId="0" fontId="36" fillId="0" borderId="0" xfId="7"/>
    <xf numFmtId="0" fontId="18" fillId="0" borderId="0" xfId="5" applyFont="1" applyAlignment="1">
      <alignment horizontal="center" vertical="center" wrapText="1"/>
    </xf>
    <xf numFmtId="0" fontId="18" fillId="6" borderId="0" xfId="5" applyFont="1" applyFill="1" applyAlignment="1">
      <alignment horizontal="center" wrapText="1"/>
    </xf>
    <xf numFmtId="0" fontId="18" fillId="0" borderId="0" xfId="5" applyFont="1" applyAlignment="1">
      <alignment horizontal="center" wrapText="1"/>
    </xf>
    <xf numFmtId="0" fontId="37" fillId="0" borderId="0" xfId="0" applyFont="1"/>
    <xf numFmtId="0" fontId="13" fillId="5" borderId="0" xfId="4" applyFill="1"/>
    <xf numFmtId="0" fontId="9" fillId="2" borderId="0" xfId="2" applyFont="1" applyFill="1" applyAlignment="1">
      <alignment horizontal="center" vertical="center"/>
    </xf>
    <xf numFmtId="0" fontId="7" fillId="2" borderId="0" xfId="1" applyFont="1" applyFill="1" applyAlignment="1">
      <alignment horizontal="center" vertical="center"/>
    </xf>
    <xf numFmtId="0" fontId="2" fillId="2" borderId="0" xfId="1" applyFont="1" applyFill="1" applyAlignment="1">
      <alignment horizontal="right" vertical="center"/>
    </xf>
    <xf numFmtId="0" fontId="3" fillId="2" borderId="0" xfId="1" applyFont="1" applyFill="1" applyAlignment="1">
      <alignment horizontal="left" wrapText="1"/>
    </xf>
    <xf numFmtId="0" fontId="6" fillId="2" borderId="0" xfId="1" applyFont="1" applyFill="1" applyAlignment="1">
      <alignment horizontal="center"/>
    </xf>
    <xf numFmtId="0" fontId="13" fillId="5" borderId="0" xfId="4" applyFill="1" applyAlignment="1">
      <alignment horizontal="center"/>
    </xf>
  </cellXfs>
  <cellStyles count="8">
    <cellStyle name="Currency 2" xfId="6" xr:uid="{21F242CC-9D6D-44DC-A92A-40E57B77FBC4}"/>
    <cellStyle name="Hyperlink" xfId="7" builtinId="8"/>
    <cellStyle name="Hyperlink 3" xfId="2" xr:uid="{BA6953B7-2868-4097-ABB2-2A188B0469BC}"/>
    <cellStyle name="Normal" xfId="0" builtinId="0"/>
    <cellStyle name="Normal 2" xfId="4" xr:uid="{F21F38CC-78E0-4807-A86A-538C5F57FA60}"/>
    <cellStyle name="Normal 2 2" xfId="5" xr:uid="{0D19F7A2-735C-4629-BF20-D74159686938}"/>
    <cellStyle name="Normal 2 2 2" xfId="1" xr:uid="{14252849-D2F8-445B-9DB6-A6079DA5771E}"/>
    <cellStyle name="Normal 3" xfId="3" xr:uid="{D020C6BB-8A92-4DC8-9BBD-56DD1EC267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stagram.com/handex.az/" TargetMode="External"/><Relationship Id="rId7" Type="http://schemas.openxmlformats.org/officeDocument/2006/relationships/hyperlink" Target="https://t.me/handex" TargetMode="External"/><Relationship Id="rId2" Type="http://schemas.openxmlformats.org/officeDocument/2006/relationships/image" Target="../media/image1.png"/><Relationship Id="rId1" Type="http://schemas.openxmlformats.org/officeDocument/2006/relationships/hyperlink" Target="https://www.facebook.com/handex.edu" TargetMode="External"/><Relationship Id="rId6" Type="http://schemas.openxmlformats.org/officeDocument/2006/relationships/image" Target="../media/image3.png"/><Relationship Id="rId5" Type="http://schemas.openxmlformats.org/officeDocument/2006/relationships/hyperlink" Target="https://www.linkedin.com/company/handexaz/" TargetMode="External"/><Relationship Id="rId4" Type="http://schemas.openxmlformats.org/officeDocument/2006/relationships/image" Target="../media/image2.png"/><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176896</xdr:colOff>
      <xdr:row>11</xdr:row>
      <xdr:rowOff>214077</xdr:rowOff>
    </xdr:from>
    <xdr:to>
      <xdr:col>2</xdr:col>
      <xdr:colOff>494896</xdr:colOff>
      <xdr:row>15</xdr:row>
      <xdr:rowOff>196360</xdr:rowOff>
    </xdr:to>
    <xdr:pic>
      <xdr:nvPicPr>
        <xdr:cNvPr id="2" name="Picture 1">
          <a:hlinkClick xmlns:r="http://schemas.openxmlformats.org/officeDocument/2006/relationships" r:id="rId1"/>
          <a:extLst>
            <a:ext uri="{FF2B5EF4-FFF2-40B4-BE49-F238E27FC236}">
              <a16:creationId xmlns:a16="http://schemas.microsoft.com/office/drawing/2014/main" id="{E503573C-9F35-4D5F-9927-70F1C56414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9856" y="5830017"/>
          <a:ext cx="1140960" cy="927163"/>
        </a:xfrm>
        <a:prstGeom prst="rect">
          <a:avLst/>
        </a:prstGeom>
        <a:ln w="3175">
          <a:noFill/>
        </a:ln>
      </xdr:spPr>
    </xdr:pic>
    <xdr:clientData/>
  </xdr:twoCellAnchor>
  <xdr:twoCellAnchor editAs="oneCell">
    <xdr:from>
      <xdr:col>5</xdr:col>
      <xdr:colOff>280147</xdr:colOff>
      <xdr:row>11</xdr:row>
      <xdr:rowOff>156882</xdr:rowOff>
    </xdr:from>
    <xdr:to>
      <xdr:col>6</xdr:col>
      <xdr:colOff>653863</xdr:colOff>
      <xdr:row>16</xdr:row>
      <xdr:rowOff>76179</xdr:rowOff>
    </xdr:to>
    <xdr:pic>
      <xdr:nvPicPr>
        <xdr:cNvPr id="3" name="Picture 2">
          <a:hlinkClick xmlns:r="http://schemas.openxmlformats.org/officeDocument/2006/relationships" r:id="rId3"/>
          <a:extLst>
            <a:ext uri="{FF2B5EF4-FFF2-40B4-BE49-F238E27FC236}">
              <a16:creationId xmlns:a16="http://schemas.microsoft.com/office/drawing/2014/main" id="{8A4F10E2-AC6C-48D3-8203-067E91441A8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4947" y="5772822"/>
          <a:ext cx="1196676" cy="1100397"/>
        </a:xfrm>
        <a:prstGeom prst="rect">
          <a:avLst/>
        </a:prstGeom>
      </xdr:spPr>
    </xdr:pic>
    <xdr:clientData/>
  </xdr:twoCellAnchor>
  <xdr:twoCellAnchor editAs="oneCell">
    <xdr:from>
      <xdr:col>3</xdr:col>
      <xdr:colOff>276029</xdr:colOff>
      <xdr:row>11</xdr:row>
      <xdr:rowOff>163972</xdr:rowOff>
    </xdr:from>
    <xdr:to>
      <xdr:col>4</xdr:col>
      <xdr:colOff>594029</xdr:colOff>
      <xdr:row>16</xdr:row>
      <xdr:rowOff>80437</xdr:rowOff>
    </xdr:to>
    <xdr:pic>
      <xdr:nvPicPr>
        <xdr:cNvPr id="4" name="Picture 3">
          <a:hlinkClick xmlns:r="http://schemas.openxmlformats.org/officeDocument/2006/relationships" r:id="rId5"/>
          <a:extLst>
            <a:ext uri="{FF2B5EF4-FFF2-40B4-BE49-F238E27FC236}">
              <a16:creationId xmlns:a16="http://schemas.microsoft.com/office/drawing/2014/main" id="{C768F3C7-5825-4C56-A9AF-FB59F6D72B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44909" y="5779912"/>
          <a:ext cx="1140960" cy="1097565"/>
        </a:xfrm>
        <a:prstGeom prst="rect">
          <a:avLst/>
        </a:prstGeom>
      </xdr:spPr>
    </xdr:pic>
    <xdr:clientData/>
  </xdr:twoCellAnchor>
  <xdr:twoCellAnchor editAs="oneCell">
    <xdr:from>
      <xdr:col>7</xdr:col>
      <xdr:colOff>252648</xdr:colOff>
      <xdr:row>11</xdr:row>
      <xdr:rowOff>77122</xdr:rowOff>
    </xdr:from>
    <xdr:to>
      <xdr:col>9</xdr:col>
      <xdr:colOff>22412</xdr:colOff>
      <xdr:row>16</xdr:row>
      <xdr:rowOff>195149</xdr:rowOff>
    </xdr:to>
    <xdr:pic>
      <xdr:nvPicPr>
        <xdr:cNvPr id="5" name="Picture 4">
          <a:hlinkClick xmlns:r="http://schemas.openxmlformats.org/officeDocument/2006/relationships" r:id="rId7"/>
          <a:extLst>
            <a:ext uri="{FF2B5EF4-FFF2-40B4-BE49-F238E27FC236}">
              <a16:creationId xmlns:a16="http://schemas.microsoft.com/office/drawing/2014/main" id="{F14BF5AE-8042-4331-A9B5-5D471F343F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13368" y="5693062"/>
          <a:ext cx="1415684" cy="1299127"/>
        </a:xfrm>
        <a:prstGeom prst="rect">
          <a:avLst/>
        </a:prstGeom>
      </xdr:spPr>
    </xdr:pic>
    <xdr:clientData/>
  </xdr:twoCellAnchor>
  <xdr:twoCellAnchor>
    <xdr:from>
      <xdr:col>10</xdr:col>
      <xdr:colOff>299128</xdr:colOff>
      <xdr:row>10</xdr:row>
      <xdr:rowOff>303244</xdr:rowOff>
    </xdr:from>
    <xdr:to>
      <xdr:col>18</xdr:col>
      <xdr:colOff>435428</xdr:colOff>
      <xdr:row>20</xdr:row>
      <xdr:rowOff>186611</xdr:rowOff>
    </xdr:to>
    <xdr:sp macro="" textlink="">
      <xdr:nvSpPr>
        <xdr:cNvPr id="6" name="Rectangle: Rounded Corners 5">
          <a:extLst>
            <a:ext uri="{FF2B5EF4-FFF2-40B4-BE49-F238E27FC236}">
              <a16:creationId xmlns:a16="http://schemas.microsoft.com/office/drawing/2014/main" id="{6C568402-7D74-4C95-9756-B30B6ADA9397}"/>
            </a:ext>
          </a:extLst>
        </xdr:cNvPr>
        <xdr:cNvSpPr/>
      </xdr:nvSpPr>
      <xdr:spPr>
        <a:xfrm>
          <a:off x="8528728" y="5583904"/>
          <a:ext cx="6719980" cy="2192227"/>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İzləmək</a:t>
          </a:r>
          <a:r>
            <a:rPr lang="az-Latn-AZ" sz="1800" b="1" baseline="0">
              <a:solidFill>
                <a:srgbClr val="008DF6"/>
              </a:solidFill>
              <a:latin typeface="Palatino Linotype" panose="02040502050505030304" pitchFamily="18" charset="0"/>
            </a:rPr>
            <a:t> üçün solda gördüyünüz sosial şəbəkə loqolarının üzərinə klikləməyiniz kifayətdir. </a:t>
          </a:r>
          <a:br>
            <a:rPr lang="az-Latn-AZ" sz="1800" b="1" baseline="0">
              <a:solidFill>
                <a:srgbClr val="008DF6"/>
              </a:solidFill>
              <a:latin typeface="Palatino Linotype" panose="02040502050505030304" pitchFamily="18" charset="0"/>
            </a:rPr>
          </a:br>
          <a:br>
            <a:rPr lang="az-Latn-AZ" sz="1800" b="1" baseline="0">
              <a:solidFill>
                <a:srgbClr val="008DF6"/>
              </a:solidFill>
              <a:latin typeface="Palatino Linotype" panose="02040502050505030304" pitchFamily="18" charset="0"/>
            </a:rPr>
          </a:br>
          <a:r>
            <a:rPr lang="az-Latn-AZ" sz="1800" b="1" baseline="0">
              <a:solidFill>
                <a:srgbClr val="008DF6"/>
              </a:solidFill>
              <a:latin typeface="Palatino Linotype" panose="02040502050505030304" pitchFamily="18" charset="0"/>
            </a:rPr>
            <a:t>İzlədiyiniz üçün Sizə, Handex komandası olaraq təşəkkür edirik. Çünki bu bizi dahada həvəsləndirir ki, sizlər üçün daim yeni dərslər hazırlayaq </a:t>
          </a:r>
          <a:r>
            <a:rPr lang="en-US" sz="1800" b="0" i="0">
              <a:solidFill>
                <a:schemeClr val="lt1"/>
              </a:solidFill>
              <a:effectLst/>
              <a:latin typeface="+mn-lt"/>
              <a:ea typeface="+mn-ea"/>
              <a:cs typeface="+mn-cs"/>
            </a:rPr>
            <a:t>💪</a:t>
          </a:r>
          <a:endParaRPr lang="en-US" sz="1800" b="1" i="0">
            <a:solidFill>
              <a:schemeClr val="lt1"/>
            </a:solidFill>
            <a:effectLst/>
            <a:latin typeface="+mn-lt"/>
            <a:ea typeface="+mn-ea"/>
            <a:cs typeface="+mn-cs"/>
          </a:endParaRPr>
        </a:p>
        <a:p>
          <a:pPr algn="l"/>
          <a:endParaRPr lang="en-US" sz="1500" b="1">
            <a:solidFill>
              <a:srgbClr val="0070C0"/>
            </a:solidFill>
            <a:latin typeface="Palatino Linotype" panose="02040502050505030304" pitchFamily="18" charset="0"/>
          </a:endParaRPr>
        </a:p>
      </xdr:txBody>
    </xdr:sp>
    <xdr:clientData/>
  </xdr:twoCellAnchor>
  <xdr:twoCellAnchor editAs="oneCell">
    <xdr:from>
      <xdr:col>16</xdr:col>
      <xdr:colOff>283022</xdr:colOff>
      <xdr:row>0</xdr:row>
      <xdr:rowOff>153681</xdr:rowOff>
    </xdr:from>
    <xdr:to>
      <xdr:col>18</xdr:col>
      <xdr:colOff>42974</xdr:colOff>
      <xdr:row>3</xdr:row>
      <xdr:rowOff>185698</xdr:rowOff>
    </xdr:to>
    <xdr:pic>
      <xdr:nvPicPr>
        <xdr:cNvPr id="7" name="Picture 6">
          <a:extLst>
            <a:ext uri="{FF2B5EF4-FFF2-40B4-BE49-F238E27FC236}">
              <a16:creationId xmlns:a16="http://schemas.microsoft.com/office/drawing/2014/main" id="{FB180E78-9997-4441-B735-B53BF3FD00E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50382" y="153681"/>
          <a:ext cx="1405872" cy="740677"/>
        </a:xfrm>
        <a:prstGeom prst="rect">
          <a:avLst/>
        </a:prstGeom>
      </xdr:spPr>
    </xdr:pic>
    <xdr:clientData/>
  </xdr:twoCellAnchor>
  <xdr:twoCellAnchor>
    <xdr:from>
      <xdr:col>0</xdr:col>
      <xdr:colOff>140872</xdr:colOff>
      <xdr:row>21</xdr:row>
      <xdr:rowOff>23328</xdr:rowOff>
    </xdr:from>
    <xdr:to>
      <xdr:col>10</xdr:col>
      <xdr:colOff>295469</xdr:colOff>
      <xdr:row>25</xdr:row>
      <xdr:rowOff>89648</xdr:rowOff>
    </xdr:to>
    <xdr:sp macro="" textlink="">
      <xdr:nvSpPr>
        <xdr:cNvPr id="8" name="Rectangle: Rounded Corners 7">
          <a:extLst>
            <a:ext uri="{FF2B5EF4-FFF2-40B4-BE49-F238E27FC236}">
              <a16:creationId xmlns:a16="http://schemas.microsoft.com/office/drawing/2014/main" id="{A7CD940F-5CD1-4862-AB73-D2C7C7FCA692}"/>
            </a:ext>
          </a:extLst>
        </xdr:cNvPr>
        <xdr:cNvSpPr/>
      </xdr:nvSpPr>
      <xdr:spPr>
        <a:xfrm>
          <a:off x="140872" y="7849068"/>
          <a:ext cx="8384197" cy="1011200"/>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Bütün təlimlər</a:t>
          </a:r>
          <a:r>
            <a:rPr lang="az-Latn-AZ" sz="1800" b="1" baseline="0">
              <a:solidFill>
                <a:srgbClr val="008DF6"/>
              </a:solidFill>
              <a:latin typeface="Palatino Linotype" panose="02040502050505030304" pitchFamily="18" charset="0"/>
            </a:rPr>
            <a:t>, xidmətlər və Handex haqqında digər məlumatları əldə etmək üçün saytımıza keçid edə bilərsiniz:  </a:t>
          </a:r>
          <a:r>
            <a:rPr lang="en-GB" sz="1800" b="1" baseline="0">
              <a:solidFill>
                <a:srgbClr val="008DF6"/>
              </a:solidFill>
              <a:latin typeface="Palatino Linotype" panose="02040502050505030304" pitchFamily="18" charset="0"/>
              <a:ea typeface="+mn-ea"/>
              <a:cs typeface="+mn-cs"/>
            </a:rPr>
            <a:t>➡➡➡➡➡➡➡➡➡➡➡➡➡</a:t>
          </a:r>
          <a:endParaRPr lang="az-Latn-AZ" sz="1800" b="1" baseline="0">
            <a:solidFill>
              <a:srgbClr val="008DF6"/>
            </a:solidFill>
            <a:latin typeface="Palatino Linotype" panose="020405020505050303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1">
            <a:solidFill>
              <a:srgbClr val="0070C0"/>
            </a:solidFill>
            <a:latin typeface="Palatino Linotype" panose="02040502050505030304" pitchFamily="18" charset="0"/>
          </a:endParaRPr>
        </a:p>
      </xdr:txBody>
    </xdr:sp>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andex.az/"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E4BEC-9CEF-486E-9A38-8A6B3A2ED7CC}">
  <sheetPr>
    <tabColor rgb="FF2988B7"/>
  </sheetPr>
  <dimension ref="A1:XFC26"/>
  <sheetViews>
    <sheetView showGridLines="0" topLeftCell="A6" zoomScale="70" zoomScaleNormal="70" workbookViewId="0">
      <selection activeCell="A7" sqref="A7:S7"/>
    </sheetView>
  </sheetViews>
  <sheetFormatPr defaultColWidth="0" defaultRowHeight="0" customHeight="1" zeroHeight="1"/>
  <cols>
    <col min="1" max="18" width="12" style="1" customWidth="1"/>
    <col min="19" max="19" width="11.75" style="1" customWidth="1"/>
    <col min="20" max="16383" width="12" style="1" hidden="1"/>
    <col min="16384" max="16384" width="8" style="1" hidden="1" customWidth="1"/>
  </cols>
  <sheetData>
    <row r="1" spans="1:19" ht="18.95" customHeight="1">
      <c r="B1" s="72" t="s">
        <v>0</v>
      </c>
      <c r="C1" s="72"/>
      <c r="D1" s="72"/>
      <c r="E1" s="72"/>
      <c r="F1" s="72"/>
      <c r="G1" s="72"/>
      <c r="H1" s="72"/>
      <c r="I1" s="72"/>
      <c r="J1" s="72"/>
      <c r="K1" s="72"/>
      <c r="L1" s="72"/>
      <c r="M1" s="72"/>
      <c r="N1" s="72"/>
      <c r="O1" s="72"/>
    </row>
    <row r="2" spans="1:19" ht="18.95" customHeight="1">
      <c r="B2" s="72"/>
      <c r="C2" s="72"/>
      <c r="D2" s="72"/>
      <c r="E2" s="72"/>
      <c r="F2" s="72"/>
      <c r="G2" s="72"/>
      <c r="H2" s="72"/>
      <c r="I2" s="72"/>
      <c r="J2" s="72"/>
      <c r="K2" s="72"/>
      <c r="L2" s="72"/>
      <c r="M2" s="72"/>
      <c r="N2" s="72"/>
      <c r="O2" s="72"/>
    </row>
    <row r="3" spans="1:19" ht="18.95" customHeight="1">
      <c r="B3" s="72"/>
      <c r="C3" s="72"/>
      <c r="D3" s="72"/>
      <c r="E3" s="72"/>
      <c r="F3" s="72"/>
      <c r="G3" s="72"/>
      <c r="H3" s="72"/>
      <c r="I3" s="72"/>
      <c r="J3" s="72"/>
      <c r="K3" s="72"/>
      <c r="L3" s="72"/>
      <c r="M3" s="72"/>
      <c r="N3" s="72"/>
      <c r="O3" s="72"/>
    </row>
    <row r="4" spans="1:19" ht="18.95" customHeight="1">
      <c r="B4" s="72"/>
      <c r="C4" s="72"/>
      <c r="D4" s="72"/>
      <c r="E4" s="72"/>
      <c r="F4" s="72"/>
      <c r="G4" s="72"/>
      <c r="H4" s="72"/>
      <c r="I4" s="72"/>
      <c r="J4" s="72"/>
      <c r="K4" s="72"/>
      <c r="L4" s="72"/>
      <c r="M4" s="72"/>
      <c r="N4" s="72"/>
      <c r="O4" s="72"/>
    </row>
    <row r="5" spans="1:19" ht="18.95" customHeight="1">
      <c r="B5" s="72"/>
      <c r="C5" s="72"/>
      <c r="D5" s="72"/>
      <c r="E5" s="72"/>
      <c r="F5" s="72"/>
      <c r="G5" s="72"/>
      <c r="H5" s="72"/>
      <c r="I5" s="72"/>
      <c r="J5" s="72"/>
      <c r="K5" s="72"/>
      <c r="L5" s="72"/>
      <c r="M5" s="72"/>
      <c r="N5" s="72"/>
      <c r="O5" s="72"/>
    </row>
    <row r="6" spans="1:19" ht="141.94999999999999" customHeight="1">
      <c r="A6" s="73" t="s">
        <v>1</v>
      </c>
      <c r="B6" s="73"/>
      <c r="C6" s="73"/>
      <c r="D6" s="73"/>
      <c r="E6" s="73"/>
      <c r="F6" s="73"/>
      <c r="G6" s="73"/>
      <c r="H6" s="73"/>
      <c r="I6" s="73"/>
      <c r="J6" s="73"/>
      <c r="K6" s="73"/>
      <c r="L6" s="73"/>
      <c r="M6" s="73"/>
      <c r="N6" s="73"/>
      <c r="O6" s="73"/>
      <c r="P6" s="73"/>
      <c r="Q6" s="73"/>
      <c r="R6" s="73"/>
      <c r="S6" s="73"/>
    </row>
    <row r="7" spans="1:19" ht="128.65" customHeight="1">
      <c r="A7" s="73" t="s">
        <v>2</v>
      </c>
      <c r="B7" s="73"/>
      <c r="C7" s="73"/>
      <c r="D7" s="73"/>
      <c r="E7" s="73"/>
      <c r="F7" s="73"/>
      <c r="G7" s="73"/>
      <c r="H7" s="73"/>
      <c r="I7" s="73"/>
      <c r="J7" s="73"/>
      <c r="K7" s="73"/>
      <c r="L7" s="73"/>
      <c r="M7" s="73"/>
      <c r="N7" s="73"/>
      <c r="O7" s="73"/>
      <c r="P7" s="73"/>
      <c r="Q7" s="73"/>
      <c r="R7" s="73"/>
      <c r="S7" s="73"/>
    </row>
    <row r="8" spans="1:19" ht="3.4" customHeight="1"/>
    <row r="9" spans="1:19" ht="23.25">
      <c r="A9" s="2"/>
    </row>
    <row r="10" spans="1:19" ht="25.5">
      <c r="A10" s="3" t="s">
        <v>3</v>
      </c>
    </row>
    <row r="11" spans="1:19" ht="25.5">
      <c r="A11" s="3" t="s">
        <v>4</v>
      </c>
    </row>
    <row r="12" spans="1:19" ht="18.75"/>
    <row r="13" spans="1:19" ht="18.75"/>
    <row r="14" spans="1:19" ht="18.75"/>
    <row r="15" spans="1:19" ht="18.75"/>
    <row r="16" spans="1:19" ht="18.75"/>
    <row r="17" spans="2:18" ht="18.75"/>
    <row r="18" spans="2:18" ht="22.5">
      <c r="B18" s="74" t="s">
        <v>5</v>
      </c>
      <c r="C18" s="74"/>
      <c r="D18" s="74" t="s">
        <v>6</v>
      </c>
      <c r="E18" s="74"/>
      <c r="F18" s="74" t="s">
        <v>7</v>
      </c>
      <c r="G18" s="74"/>
      <c r="H18" s="74" t="s">
        <v>8</v>
      </c>
      <c r="I18" s="74"/>
    </row>
    <row r="19" spans="2:18" ht="18.75"/>
    <row r="20" spans="2:18" ht="2.25" customHeight="1"/>
    <row r="21" spans="2:18" ht="18.75" customHeight="1">
      <c r="J21" s="4"/>
      <c r="K21" s="4"/>
      <c r="L21" s="4"/>
      <c r="M21" s="4"/>
      <c r="N21" s="4"/>
      <c r="O21" s="4"/>
      <c r="P21" s="4"/>
      <c r="Q21" s="4"/>
      <c r="R21" s="4"/>
    </row>
    <row r="22" spans="2:18" ht="18.75" customHeight="1">
      <c r="J22" s="4"/>
      <c r="K22" s="4"/>
      <c r="L22" s="4"/>
      <c r="M22" s="4"/>
      <c r="N22" s="4"/>
      <c r="O22" s="4"/>
      <c r="P22" s="4"/>
      <c r="Q22" s="4"/>
      <c r="R22" s="4"/>
    </row>
    <row r="23" spans="2:18" ht="18.75" customHeight="1">
      <c r="J23" s="70" t="s">
        <v>9</v>
      </c>
      <c r="K23" s="71"/>
      <c r="L23" s="71"/>
      <c r="M23" s="71"/>
      <c r="N23" s="71"/>
      <c r="O23" s="71"/>
      <c r="P23" s="71"/>
      <c r="Q23" s="71"/>
      <c r="R23" s="71"/>
    </row>
    <row r="24" spans="2:18" ht="18.75" customHeight="1">
      <c r="J24" s="71"/>
      <c r="K24" s="71"/>
      <c r="L24" s="71"/>
      <c r="M24" s="71"/>
      <c r="N24" s="71"/>
      <c r="O24" s="71"/>
      <c r="P24" s="71"/>
      <c r="Q24" s="71"/>
      <c r="R24" s="71"/>
    </row>
    <row r="25" spans="2:18" ht="18.75" customHeight="1">
      <c r="J25" s="71"/>
      <c r="K25" s="71"/>
      <c r="L25" s="71"/>
      <c r="M25" s="71"/>
      <c r="N25" s="71"/>
      <c r="O25" s="71"/>
      <c r="P25" s="71"/>
      <c r="Q25" s="71"/>
      <c r="R25" s="71"/>
    </row>
    <row r="26" spans="2:18" ht="18.75" customHeight="1"/>
  </sheetData>
  <mergeCells count="8">
    <mergeCell ref="J23:R25"/>
    <mergeCell ref="B1:O5"/>
    <mergeCell ref="A6:S6"/>
    <mergeCell ref="A7:S7"/>
    <mergeCell ref="B18:C18"/>
    <mergeCell ref="D18:E18"/>
    <mergeCell ref="F18:G18"/>
    <mergeCell ref="H18:I18"/>
  </mergeCells>
  <hyperlinks>
    <hyperlink ref="J23" r:id="rId1" xr:uid="{841D623C-7171-4661-BADA-345D673D462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883F2-E2A1-45F5-B014-64C09D176069}">
  <dimension ref="A1:H40"/>
  <sheetViews>
    <sheetView zoomScale="70" zoomScaleNormal="70" workbookViewId="0">
      <selection activeCell="D11" sqref="D11"/>
    </sheetView>
  </sheetViews>
  <sheetFormatPr defaultColWidth="9" defaultRowHeight="18.75"/>
  <cols>
    <col min="1" max="1" width="14.25" style="12" customWidth="1"/>
    <col min="2" max="2" width="44.375" style="12" customWidth="1"/>
    <col min="3" max="3" width="50" style="12" customWidth="1"/>
    <col min="4" max="4" width="42.75" style="12" customWidth="1"/>
    <col min="5" max="5" width="17.125" style="12" customWidth="1"/>
    <col min="6" max="6" width="8.375" style="12" bestFit="1" customWidth="1"/>
    <col min="7" max="7" width="7.5" style="16" bestFit="1" customWidth="1"/>
    <col min="8" max="16384" width="9" style="12"/>
  </cols>
  <sheetData>
    <row r="1" spans="1:8" s="8" customFormat="1" ht="22.5">
      <c r="A1" s="5" t="s">
        <v>10</v>
      </c>
      <c r="B1" s="6" t="s">
        <v>11</v>
      </c>
      <c r="C1" s="6" t="s">
        <v>12</v>
      </c>
      <c r="D1" s="6" t="s">
        <v>13</v>
      </c>
      <c r="E1" s="6" t="s">
        <v>14</v>
      </c>
      <c r="F1" s="6" t="s">
        <v>15</v>
      </c>
      <c r="G1" s="6" t="s">
        <v>16</v>
      </c>
      <c r="H1" s="7"/>
    </row>
    <row r="2" spans="1:8">
      <c r="A2" s="9">
        <v>14624</v>
      </c>
      <c r="B2" s="10" t="s">
        <v>17</v>
      </c>
      <c r="C2" s="10" t="s">
        <v>18</v>
      </c>
      <c r="D2" s="10" t="s">
        <v>19</v>
      </c>
      <c r="E2" s="11">
        <v>1544</v>
      </c>
      <c r="F2" s="10" t="s">
        <v>20</v>
      </c>
      <c r="G2" s="10">
        <v>45</v>
      </c>
    </row>
    <row r="3" spans="1:8">
      <c r="A3" s="13">
        <v>13777</v>
      </c>
      <c r="B3" s="14" t="s">
        <v>21</v>
      </c>
      <c r="C3" s="14" t="s">
        <v>22</v>
      </c>
      <c r="D3" s="14" t="s">
        <v>23</v>
      </c>
      <c r="E3" s="15">
        <v>939</v>
      </c>
      <c r="F3" s="14" t="s">
        <v>24</v>
      </c>
      <c r="G3" s="14">
        <v>31</v>
      </c>
    </row>
    <row r="4" spans="1:8">
      <c r="A4" s="9">
        <v>14686</v>
      </c>
      <c r="B4" s="10" t="s">
        <v>25</v>
      </c>
      <c r="C4" s="10" t="s">
        <v>18</v>
      </c>
      <c r="D4" s="10" t="s">
        <v>26</v>
      </c>
      <c r="E4" s="11">
        <v>1578</v>
      </c>
      <c r="F4" s="10" t="s">
        <v>20</v>
      </c>
      <c r="G4" s="10">
        <v>47</v>
      </c>
    </row>
    <row r="5" spans="1:8">
      <c r="A5" s="13">
        <v>13901</v>
      </c>
      <c r="B5" s="14" t="s">
        <v>27</v>
      </c>
      <c r="C5" s="14" t="s">
        <v>28</v>
      </c>
      <c r="D5" s="14" t="s">
        <v>29</v>
      </c>
      <c r="E5" s="15">
        <v>2928</v>
      </c>
      <c r="F5" s="14" t="s">
        <v>24</v>
      </c>
      <c r="G5" s="14">
        <v>49</v>
      </c>
    </row>
    <row r="6" spans="1:8">
      <c r="A6" s="9">
        <v>14688</v>
      </c>
      <c r="B6" s="10" t="s">
        <v>30</v>
      </c>
      <c r="C6" s="10" t="s">
        <v>18</v>
      </c>
      <c r="D6" s="10" t="s">
        <v>26</v>
      </c>
      <c r="E6" s="11">
        <v>1870</v>
      </c>
      <c r="F6" s="10" t="s">
        <v>20</v>
      </c>
      <c r="G6" s="10">
        <v>46</v>
      </c>
    </row>
    <row r="7" spans="1:8">
      <c r="A7" s="13">
        <v>14942</v>
      </c>
      <c r="B7" s="14" t="s">
        <v>31</v>
      </c>
      <c r="C7" s="14" t="s">
        <v>32</v>
      </c>
      <c r="D7" s="14" t="s">
        <v>23</v>
      </c>
      <c r="E7" s="15">
        <v>1633</v>
      </c>
      <c r="F7" s="14" t="s">
        <v>20</v>
      </c>
      <c r="G7" s="14">
        <v>40</v>
      </c>
    </row>
    <row r="8" spans="1:8">
      <c r="A8" s="9">
        <v>14672</v>
      </c>
      <c r="B8" s="10" t="s">
        <v>33</v>
      </c>
      <c r="C8" s="10" t="s">
        <v>18</v>
      </c>
      <c r="D8" s="10" t="s">
        <v>26</v>
      </c>
      <c r="E8" s="11">
        <v>1284</v>
      </c>
      <c r="F8" s="10" t="s">
        <v>24</v>
      </c>
      <c r="G8" s="10">
        <v>51</v>
      </c>
    </row>
    <row r="9" spans="1:8">
      <c r="A9" s="13">
        <v>13843</v>
      </c>
      <c r="B9" s="14" t="s">
        <v>34</v>
      </c>
      <c r="C9" s="14" t="s">
        <v>35</v>
      </c>
      <c r="D9" s="14" t="s">
        <v>19</v>
      </c>
      <c r="E9" s="15">
        <v>2633</v>
      </c>
      <c r="F9" s="14" t="s">
        <v>24</v>
      </c>
      <c r="G9" s="14">
        <v>45</v>
      </c>
    </row>
    <row r="10" spans="1:8">
      <c r="A10" s="9">
        <v>14244</v>
      </c>
      <c r="B10" s="10" t="s">
        <v>36</v>
      </c>
      <c r="C10" s="10" t="s">
        <v>37</v>
      </c>
      <c r="D10" s="10" t="s">
        <v>38</v>
      </c>
      <c r="E10" s="11">
        <v>1989</v>
      </c>
      <c r="F10" s="10" t="s">
        <v>20</v>
      </c>
      <c r="G10" s="10">
        <v>28</v>
      </c>
    </row>
    <row r="11" spans="1:8">
      <c r="A11" s="13">
        <v>14193</v>
      </c>
      <c r="B11" s="14" t="s">
        <v>39</v>
      </c>
      <c r="C11" s="14" t="s">
        <v>40</v>
      </c>
      <c r="D11" s="14" t="s">
        <v>41</v>
      </c>
      <c r="E11" s="15">
        <v>2343</v>
      </c>
      <c r="F11" s="14" t="s">
        <v>20</v>
      </c>
      <c r="G11" s="14">
        <v>51</v>
      </c>
    </row>
    <row r="12" spans="1:8">
      <c r="A12" s="9">
        <v>14460</v>
      </c>
      <c r="B12" s="10" t="s">
        <v>42</v>
      </c>
      <c r="C12" s="10" t="s">
        <v>37</v>
      </c>
      <c r="D12" s="10" t="s">
        <v>43</v>
      </c>
      <c r="E12" s="11">
        <v>2700</v>
      </c>
      <c r="F12" s="10" t="s">
        <v>24</v>
      </c>
      <c r="G12" s="10">
        <v>35</v>
      </c>
    </row>
    <row r="13" spans="1:8">
      <c r="A13" s="13">
        <v>14628</v>
      </c>
      <c r="B13" s="14" t="s">
        <v>44</v>
      </c>
      <c r="C13" s="14" t="s">
        <v>18</v>
      </c>
      <c r="D13" s="14" t="s">
        <v>19</v>
      </c>
      <c r="E13" s="15">
        <v>2131</v>
      </c>
      <c r="F13" s="14" t="s">
        <v>24</v>
      </c>
      <c r="G13" s="14">
        <v>40</v>
      </c>
    </row>
    <row r="14" spans="1:8">
      <c r="A14" s="9">
        <v>13891</v>
      </c>
      <c r="B14" s="10" t="s">
        <v>45</v>
      </c>
      <c r="C14" s="10" t="s">
        <v>28</v>
      </c>
      <c r="D14" s="10" t="s">
        <v>46</v>
      </c>
      <c r="E14" s="11">
        <v>2160</v>
      </c>
      <c r="F14" s="10" t="s">
        <v>20</v>
      </c>
      <c r="G14" s="10">
        <v>33</v>
      </c>
    </row>
    <row r="15" spans="1:8">
      <c r="A15" s="13">
        <v>14631</v>
      </c>
      <c r="B15" s="14" t="s">
        <v>47</v>
      </c>
      <c r="C15" s="14" t="s">
        <v>18</v>
      </c>
      <c r="D15" s="14" t="s">
        <v>19</v>
      </c>
      <c r="E15" s="15">
        <v>1271</v>
      </c>
      <c r="F15" s="14" t="s">
        <v>24</v>
      </c>
      <c r="G15" s="14">
        <v>31</v>
      </c>
    </row>
    <row r="16" spans="1:8">
      <c r="A16" s="9">
        <v>14210</v>
      </c>
      <c r="B16" s="10" t="s">
        <v>48</v>
      </c>
      <c r="C16" s="10" t="s">
        <v>37</v>
      </c>
      <c r="D16" s="10" t="s">
        <v>49</v>
      </c>
      <c r="E16" s="11">
        <v>1582</v>
      </c>
      <c r="F16" s="10" t="s">
        <v>20</v>
      </c>
      <c r="G16" s="10">
        <v>38</v>
      </c>
    </row>
    <row r="17" spans="1:7">
      <c r="A17" s="13">
        <v>13719</v>
      </c>
      <c r="B17" s="14" t="s">
        <v>50</v>
      </c>
      <c r="C17" s="14" t="s">
        <v>22</v>
      </c>
      <c r="D17" s="14" t="s">
        <v>49</v>
      </c>
      <c r="E17" s="15">
        <v>1700</v>
      </c>
      <c r="F17" s="14" t="s">
        <v>24</v>
      </c>
      <c r="G17" s="14">
        <v>51</v>
      </c>
    </row>
    <row r="18" spans="1:7">
      <c r="A18" s="9">
        <v>14199</v>
      </c>
      <c r="B18" s="10" t="s">
        <v>51</v>
      </c>
      <c r="C18" s="10" t="s">
        <v>40</v>
      </c>
      <c r="D18" s="10" t="s">
        <v>41</v>
      </c>
      <c r="E18" s="11">
        <v>612</v>
      </c>
      <c r="F18" s="10" t="s">
        <v>24</v>
      </c>
      <c r="G18" s="10">
        <v>29</v>
      </c>
    </row>
    <row r="19" spans="1:7">
      <c r="A19" s="13">
        <v>13923</v>
      </c>
      <c r="B19" s="14" t="s">
        <v>52</v>
      </c>
      <c r="C19" s="14" t="s">
        <v>28</v>
      </c>
      <c r="D19" s="14" t="s">
        <v>53</v>
      </c>
      <c r="E19" s="15">
        <v>2898</v>
      </c>
      <c r="F19" s="14" t="s">
        <v>24</v>
      </c>
      <c r="G19" s="14">
        <v>49</v>
      </c>
    </row>
    <row r="20" spans="1:7">
      <c r="A20" s="9">
        <v>14546</v>
      </c>
      <c r="B20" s="10" t="s">
        <v>54</v>
      </c>
      <c r="C20" s="10" t="s">
        <v>55</v>
      </c>
      <c r="D20" s="10" t="s">
        <v>56</v>
      </c>
      <c r="E20" s="11">
        <v>957</v>
      </c>
      <c r="F20" s="10" t="s">
        <v>24</v>
      </c>
      <c r="G20" s="10">
        <v>23</v>
      </c>
    </row>
    <row r="21" spans="1:7">
      <c r="A21" s="13">
        <v>14044</v>
      </c>
      <c r="B21" s="14" t="s">
        <v>57</v>
      </c>
      <c r="C21" s="14" t="s">
        <v>40</v>
      </c>
      <c r="D21" s="14" t="s">
        <v>49</v>
      </c>
      <c r="E21" s="15">
        <v>1943</v>
      </c>
      <c r="F21" s="14" t="s">
        <v>24</v>
      </c>
      <c r="G21" s="14">
        <v>35</v>
      </c>
    </row>
    <row r="22" spans="1:7">
      <c r="A22" s="9">
        <v>14442</v>
      </c>
      <c r="B22" s="10" t="s">
        <v>58</v>
      </c>
      <c r="C22" s="10" t="s">
        <v>37</v>
      </c>
      <c r="D22" s="10" t="s">
        <v>43</v>
      </c>
      <c r="E22" s="11">
        <v>642</v>
      </c>
      <c r="F22" s="10" t="s">
        <v>24</v>
      </c>
      <c r="G22" s="10">
        <v>44</v>
      </c>
    </row>
    <row r="23" spans="1:7">
      <c r="A23" s="13">
        <v>14462</v>
      </c>
      <c r="B23" s="14" t="s">
        <v>59</v>
      </c>
      <c r="C23" s="14" t="s">
        <v>37</v>
      </c>
      <c r="D23" s="14" t="s">
        <v>43</v>
      </c>
      <c r="E23" s="15">
        <v>2370</v>
      </c>
      <c r="F23" s="14" t="s">
        <v>24</v>
      </c>
      <c r="G23" s="14">
        <v>35</v>
      </c>
    </row>
    <row r="24" spans="1:7">
      <c r="A24" s="9">
        <v>14607</v>
      </c>
      <c r="B24" s="10" t="s">
        <v>60</v>
      </c>
      <c r="C24" s="10" t="s">
        <v>18</v>
      </c>
      <c r="D24" s="10" t="s">
        <v>61</v>
      </c>
      <c r="E24" s="11">
        <v>517</v>
      </c>
      <c r="F24" s="10" t="s">
        <v>20</v>
      </c>
      <c r="G24" s="10">
        <v>21</v>
      </c>
    </row>
    <row r="25" spans="1:7">
      <c r="A25" s="13">
        <v>14959</v>
      </c>
      <c r="B25" s="14" t="s">
        <v>62</v>
      </c>
      <c r="C25" s="14" t="s">
        <v>32</v>
      </c>
      <c r="D25" s="14" t="s">
        <v>23</v>
      </c>
      <c r="E25" s="15">
        <v>982</v>
      </c>
      <c r="F25" s="14" t="s">
        <v>20</v>
      </c>
      <c r="G25" s="14">
        <v>37</v>
      </c>
    </row>
    <row r="26" spans="1:7">
      <c r="A26" s="9">
        <v>13921</v>
      </c>
      <c r="B26" s="10" t="s">
        <v>63</v>
      </c>
      <c r="C26" s="10" t="s">
        <v>28</v>
      </c>
      <c r="D26" s="10" t="s">
        <v>53</v>
      </c>
      <c r="E26" s="11">
        <v>749</v>
      </c>
      <c r="F26" s="10" t="s">
        <v>24</v>
      </c>
      <c r="G26" s="10">
        <v>49</v>
      </c>
    </row>
    <row r="27" spans="1:7">
      <c r="A27" s="13">
        <v>13632</v>
      </c>
      <c r="B27" s="14" t="s">
        <v>64</v>
      </c>
      <c r="C27" s="14" t="s">
        <v>65</v>
      </c>
      <c r="D27" s="14" t="s">
        <v>66</v>
      </c>
      <c r="E27" s="15">
        <v>1434</v>
      </c>
      <c r="F27" s="14" t="s">
        <v>20</v>
      </c>
      <c r="G27" s="14">
        <v>47</v>
      </c>
    </row>
    <row r="28" spans="1:7">
      <c r="A28" s="9">
        <v>14071</v>
      </c>
      <c r="B28" s="10" t="s">
        <v>67</v>
      </c>
      <c r="C28" s="10" t="s">
        <v>40</v>
      </c>
      <c r="D28" s="10" t="s">
        <v>49</v>
      </c>
      <c r="E28" s="11">
        <v>532</v>
      </c>
      <c r="F28" s="10" t="s">
        <v>20</v>
      </c>
      <c r="G28" s="10">
        <v>23</v>
      </c>
    </row>
    <row r="29" spans="1:7">
      <c r="A29" s="13">
        <v>15074</v>
      </c>
      <c r="B29" s="14" t="s">
        <v>68</v>
      </c>
      <c r="C29" s="14" t="s">
        <v>69</v>
      </c>
      <c r="D29" s="14" t="s">
        <v>70</v>
      </c>
      <c r="E29" s="15">
        <v>1916</v>
      </c>
      <c r="F29" s="14" t="s">
        <v>20</v>
      </c>
      <c r="G29" s="14">
        <v>40</v>
      </c>
    </row>
    <row r="30" spans="1:7">
      <c r="A30" s="9">
        <v>14505</v>
      </c>
      <c r="B30" s="10" t="s">
        <v>71</v>
      </c>
      <c r="C30" s="10" t="s">
        <v>37</v>
      </c>
      <c r="D30" s="10" t="s">
        <v>72</v>
      </c>
      <c r="E30" s="11">
        <v>1851</v>
      </c>
      <c r="F30" s="10" t="s">
        <v>20</v>
      </c>
      <c r="G30" s="10">
        <v>45</v>
      </c>
    </row>
    <row r="31" spans="1:7">
      <c r="A31" s="13">
        <v>14953</v>
      </c>
      <c r="B31" s="14" t="s">
        <v>73</v>
      </c>
      <c r="C31" s="14" t="s">
        <v>32</v>
      </c>
      <c r="D31" s="14" t="s">
        <v>23</v>
      </c>
      <c r="E31" s="15">
        <v>1875</v>
      </c>
      <c r="F31" s="14" t="s">
        <v>24</v>
      </c>
      <c r="G31" s="14">
        <v>38</v>
      </c>
    </row>
    <row r="32" spans="1:7">
      <c r="A32" s="9">
        <v>14590</v>
      </c>
      <c r="B32" s="10" t="s">
        <v>74</v>
      </c>
      <c r="C32" s="10" t="s">
        <v>18</v>
      </c>
      <c r="D32" s="10" t="s">
        <v>75</v>
      </c>
      <c r="E32" s="11">
        <v>914</v>
      </c>
      <c r="F32" s="10" t="s">
        <v>20</v>
      </c>
      <c r="G32" s="10">
        <v>26</v>
      </c>
    </row>
    <row r="33" spans="1:7">
      <c r="A33" s="13">
        <v>15046</v>
      </c>
      <c r="B33" s="14" t="s">
        <v>76</v>
      </c>
      <c r="C33" s="14" t="s">
        <v>69</v>
      </c>
      <c r="D33" s="14" t="s">
        <v>77</v>
      </c>
      <c r="E33" s="15">
        <v>953</v>
      </c>
      <c r="F33" s="14" t="s">
        <v>20</v>
      </c>
      <c r="G33" s="14">
        <v>42</v>
      </c>
    </row>
    <row r="34" spans="1:7">
      <c r="A34" s="9">
        <v>13969</v>
      </c>
      <c r="B34" s="10" t="s">
        <v>78</v>
      </c>
      <c r="C34" s="10" t="s">
        <v>28</v>
      </c>
      <c r="D34" s="10" t="s">
        <v>79</v>
      </c>
      <c r="E34" s="11">
        <v>2920</v>
      </c>
      <c r="F34" s="10" t="s">
        <v>24</v>
      </c>
      <c r="G34" s="10">
        <v>51</v>
      </c>
    </row>
    <row r="35" spans="1:7">
      <c r="A35" s="13">
        <v>14639</v>
      </c>
      <c r="B35" s="14" t="s">
        <v>80</v>
      </c>
      <c r="C35" s="14" t="s">
        <v>18</v>
      </c>
      <c r="D35" s="14" t="s">
        <v>19</v>
      </c>
      <c r="E35" s="15">
        <v>1427</v>
      </c>
      <c r="F35" s="14" t="s">
        <v>24</v>
      </c>
      <c r="G35" s="14">
        <v>23</v>
      </c>
    </row>
    <row r="36" spans="1:7">
      <c r="A36" s="9">
        <v>14844</v>
      </c>
      <c r="B36" s="10" t="s">
        <v>81</v>
      </c>
      <c r="C36" s="10" t="s">
        <v>32</v>
      </c>
      <c r="D36" s="10" t="s">
        <v>49</v>
      </c>
      <c r="E36" s="11">
        <v>1273</v>
      </c>
      <c r="F36" s="10" t="s">
        <v>20</v>
      </c>
      <c r="G36" s="10">
        <v>29</v>
      </c>
    </row>
    <row r="37" spans="1:7">
      <c r="A37" s="13">
        <v>14944</v>
      </c>
      <c r="B37" s="14" t="s">
        <v>82</v>
      </c>
      <c r="C37" s="14" t="s">
        <v>32</v>
      </c>
      <c r="D37" s="14" t="s">
        <v>23</v>
      </c>
      <c r="E37" s="15">
        <v>1500</v>
      </c>
      <c r="F37" s="14" t="s">
        <v>24</v>
      </c>
      <c r="G37" s="14">
        <v>39</v>
      </c>
    </row>
    <row r="38" spans="1:7">
      <c r="A38" s="9">
        <v>13764</v>
      </c>
      <c r="B38" s="10" t="s">
        <v>83</v>
      </c>
      <c r="C38" s="10" t="s">
        <v>22</v>
      </c>
      <c r="D38" s="10" t="s">
        <v>23</v>
      </c>
      <c r="E38" s="11">
        <v>1900</v>
      </c>
      <c r="F38" s="10" t="s">
        <v>20</v>
      </c>
      <c r="G38" s="10">
        <v>41</v>
      </c>
    </row>
    <row r="39" spans="1:7">
      <c r="A39" s="13">
        <v>14516</v>
      </c>
      <c r="B39" s="14" t="s">
        <v>84</v>
      </c>
      <c r="C39" s="14" t="s">
        <v>55</v>
      </c>
      <c r="D39" s="14" t="s">
        <v>85</v>
      </c>
      <c r="E39" s="15">
        <v>2780</v>
      </c>
      <c r="F39" s="14" t="s">
        <v>20</v>
      </c>
      <c r="G39" s="14">
        <v>49</v>
      </c>
    </row>
    <row r="40" spans="1:7">
      <c r="A40" s="9">
        <v>14941</v>
      </c>
      <c r="B40" s="10" t="s">
        <v>86</v>
      </c>
      <c r="C40" s="10" t="s">
        <v>32</v>
      </c>
      <c r="D40" s="10" t="s">
        <v>23</v>
      </c>
      <c r="E40" s="11">
        <v>2552</v>
      </c>
      <c r="F40" s="10" t="s">
        <v>20</v>
      </c>
      <c r="G40" s="10">
        <v>40</v>
      </c>
    </row>
  </sheetData>
  <autoFilter ref="A1:G40" xr:uid="{60799F29-5571-41DA-AE60-91D4029ED098}"/>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44D60-8038-4631-97AA-63BA518501C0}">
  <sheetPr>
    <tabColor theme="5"/>
  </sheetPr>
  <dimension ref="A1:F17"/>
  <sheetViews>
    <sheetView topLeftCell="A10" zoomScale="115" zoomScaleNormal="115" workbookViewId="0">
      <selection activeCell="C20" sqref="C20"/>
    </sheetView>
  </sheetViews>
  <sheetFormatPr defaultColWidth="8.875" defaultRowHeight="18.75"/>
  <cols>
    <col min="1" max="1" width="54.125" style="22" customWidth="1"/>
    <col min="2" max="2" width="11.25" style="18" bestFit="1" customWidth="1"/>
    <col min="3" max="3" width="18.875" style="18" customWidth="1"/>
    <col min="4" max="4" width="14.875" style="18" bestFit="1" customWidth="1"/>
    <col min="5" max="16384" width="8.875" style="18"/>
  </cols>
  <sheetData>
    <row r="1" spans="1:6" ht="45">
      <c r="A1" s="17" t="s">
        <v>87</v>
      </c>
    </row>
    <row r="2" spans="1:6" ht="17.25">
      <c r="A2" s="19" t="s">
        <v>88</v>
      </c>
      <c r="B2" s="18" t="str">
        <f>ADDRESS(3,1,4,1,"Database")</f>
        <v>Database!A3</v>
      </c>
      <c r="D2" s="18" t="s">
        <v>89</v>
      </c>
    </row>
    <row r="3" spans="1:6" ht="17.25">
      <c r="A3" s="20" t="s">
        <v>90</v>
      </c>
      <c r="B3" s="18" t="str">
        <f ca="1">INDIRECT(D2)</f>
        <v>ADDRESS (АДРЕС; ADRES)</v>
      </c>
    </row>
    <row r="4" spans="1:6" ht="17.25">
      <c r="A4" s="19" t="s">
        <v>91</v>
      </c>
      <c r="B4" s="18">
        <f>COLUMN(A501)</f>
        <v>1</v>
      </c>
      <c r="C4" s="18">
        <f>COLUMN()</f>
        <v>3</v>
      </c>
    </row>
    <row r="5" spans="1:6" ht="17.25">
      <c r="A5" s="20" t="s">
        <v>92</v>
      </c>
      <c r="B5" s="18">
        <f>COLUMNS(D3:G12)</f>
        <v>4</v>
      </c>
      <c r="C5" s="18">
        <f>COLUMNS(E:F)</f>
        <v>2</v>
      </c>
    </row>
    <row r="6" spans="1:6" ht="17.25">
      <c r="A6" s="19" t="s">
        <v>93</v>
      </c>
      <c r="B6" s="18">
        <f>ROW(D10)</f>
        <v>10</v>
      </c>
      <c r="C6" s="18">
        <f>ROW()</f>
        <v>6</v>
      </c>
    </row>
    <row r="7" spans="1:6" ht="17.25">
      <c r="A7" s="20" t="s">
        <v>94</v>
      </c>
      <c r="B7" s="18">
        <f>ROWS(D4:G9)</f>
        <v>6</v>
      </c>
    </row>
    <row r="8" spans="1:6" ht="17.25">
      <c r="A8" s="19" t="s">
        <v>95</v>
      </c>
      <c r="B8" s="18">
        <v>2</v>
      </c>
      <c r="C8" s="18" t="str">
        <f>CHOOSE(2,"LG","Lenovo","HP")</f>
        <v>Lenovo</v>
      </c>
      <c r="E8" s="18">
        <v>1</v>
      </c>
      <c r="F8" s="18" t="s">
        <v>96</v>
      </c>
    </row>
    <row r="9" spans="1:6" ht="17.25">
      <c r="A9" s="20" t="s">
        <v>97</v>
      </c>
      <c r="B9" s="18" t="s">
        <v>98</v>
      </c>
      <c r="E9" s="18">
        <v>2</v>
      </c>
      <c r="F9" s="18" t="s">
        <v>99</v>
      </c>
    </row>
    <row r="10" spans="1:6" ht="17.25">
      <c r="A10" s="19" t="s">
        <v>100</v>
      </c>
      <c r="B10" s="18" t="s">
        <v>98</v>
      </c>
      <c r="E10" s="18">
        <v>3</v>
      </c>
      <c r="F10" s="18" t="s">
        <v>101</v>
      </c>
    </row>
    <row r="11" spans="1:6" ht="17.25">
      <c r="A11" s="20" t="s">
        <v>102</v>
      </c>
    </row>
    <row r="12" spans="1:6" ht="17.25">
      <c r="A12" s="19" t="s">
        <v>103</v>
      </c>
      <c r="B12" s="18" t="s">
        <v>98</v>
      </c>
    </row>
    <row r="13" spans="1:6" ht="17.25">
      <c r="A13" s="20" t="s">
        <v>104</v>
      </c>
      <c r="B13" s="21">
        <v>44037</v>
      </c>
      <c r="C13" s="18">
        <f>WEEKDAY(B13,2)</f>
        <v>6</v>
      </c>
      <c r="D13" s="18" t="str">
        <f ca="1">_xlfn.FORMULATEXT(C13)</f>
        <v>=WEEKDAY(B13,2)</v>
      </c>
    </row>
    <row r="14" spans="1:6" ht="17.25">
      <c r="A14" s="19" t="s">
        <v>105</v>
      </c>
      <c r="B14" s="18" t="s">
        <v>98</v>
      </c>
    </row>
    <row r="15" spans="1:6" ht="17.25">
      <c r="A15" s="20" t="s">
        <v>106</v>
      </c>
      <c r="B15" s="18" t="s">
        <v>98</v>
      </c>
    </row>
    <row r="16" spans="1:6" ht="17.25">
      <c r="A16" s="19" t="s">
        <v>107</v>
      </c>
      <c r="B16" s="18" t="s">
        <v>98</v>
      </c>
    </row>
    <row r="17" spans="1:2" ht="50.25">
      <c r="A17" s="20" t="s">
        <v>108</v>
      </c>
      <c r="B17" s="18" t="s">
        <v>109</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9366B-223B-42B7-9C62-5E7F0AA5E243}">
  <sheetPr>
    <tabColor theme="5"/>
  </sheetPr>
  <dimension ref="A1:J17"/>
  <sheetViews>
    <sheetView zoomScale="115" zoomScaleNormal="115" workbookViewId="0">
      <selection activeCell="C16" sqref="C16"/>
    </sheetView>
  </sheetViews>
  <sheetFormatPr defaultColWidth="8.875" defaultRowHeight="18.75"/>
  <cols>
    <col min="1" max="1" width="38" style="22" customWidth="1"/>
    <col min="2" max="2" width="18.375" style="18" bestFit="1" customWidth="1"/>
    <col min="3" max="3" width="18.875" style="18" customWidth="1"/>
    <col min="4" max="4" width="14.875" style="18" bestFit="1" customWidth="1"/>
    <col min="5" max="16384" width="8.875" style="18"/>
  </cols>
  <sheetData>
    <row r="1" spans="1:10" ht="22.5" customHeight="1">
      <c r="A1" s="17" t="s">
        <v>170</v>
      </c>
      <c r="D1" s="64"/>
    </row>
    <row r="2" spans="1:10" ht="16.5">
      <c r="A2" s="65" t="s">
        <v>171</v>
      </c>
      <c r="B2" s="18" t="str">
        <f>ADDRESS(3, 1,  3)</f>
        <v>$A3</v>
      </c>
      <c r="C2" s="18" t="str">
        <f>ADDRESS(3, 1,  3, 0)</f>
        <v>R[3]C1</v>
      </c>
      <c r="D2" s="18" t="str">
        <f>ADDRESS(3, 1,  3, 1, "Database")</f>
        <v>Database!$A3</v>
      </c>
    </row>
    <row r="3" spans="1:10" ht="17.25">
      <c r="A3" s="66" t="s">
        <v>172</v>
      </c>
      <c r="B3" s="18" t="str">
        <f ca="1">INDIRECT(E3)</f>
        <v>lenova</v>
      </c>
      <c r="C3" s="18" t="str">
        <f ca="1">INDIRECT(H3)</f>
        <v>J3</v>
      </c>
      <c r="D3" s="18" t="str">
        <f ca="1">INDIRECT("F3")</f>
        <v>lenova</v>
      </c>
      <c r="E3" s="18" t="s">
        <v>173</v>
      </c>
      <c r="F3" s="18" t="s">
        <v>174</v>
      </c>
      <c r="H3" s="18" t="s">
        <v>175</v>
      </c>
      <c r="I3" s="18" t="s">
        <v>176</v>
      </c>
      <c r="J3" s="18" t="s">
        <v>177</v>
      </c>
    </row>
    <row r="4" spans="1:10" ht="16.5">
      <c r="A4" s="65" t="s">
        <v>178</v>
      </c>
      <c r="B4" s="18">
        <f>COLUMN(A100)</f>
        <v>1</v>
      </c>
      <c r="C4" s="18">
        <f>COLUMN(C8)</f>
        <v>3</v>
      </c>
      <c r="D4" s="18">
        <f>COLUMN()</f>
        <v>4</v>
      </c>
    </row>
    <row r="5" spans="1:10" ht="17.25">
      <c r="A5" s="66" t="s">
        <v>179</v>
      </c>
      <c r="B5" s="18">
        <f>COLUMNS(D2:H13)</f>
        <v>5</v>
      </c>
    </row>
    <row r="6" spans="1:10" ht="17.25">
      <c r="A6" s="67" t="s">
        <v>180</v>
      </c>
      <c r="B6" s="18">
        <f>ROW(C6)</f>
        <v>6</v>
      </c>
      <c r="C6" s="18">
        <f>ROW()</f>
        <v>6</v>
      </c>
    </row>
    <row r="7" spans="1:10" ht="17.25">
      <c r="A7" s="66" t="s">
        <v>181</v>
      </c>
      <c r="B7" s="18">
        <f>ROWS(E7:J15)</f>
        <v>9</v>
      </c>
      <c r="C7" s="68"/>
    </row>
    <row r="8" spans="1:10" ht="17.25">
      <c r="A8" s="67" t="s">
        <v>182</v>
      </c>
      <c r="B8" s="18">
        <v>3</v>
      </c>
      <c r="C8" s="68" t="str">
        <f>CHOOSE(B8,"LG","Lenova","HP")</f>
        <v>HP</v>
      </c>
      <c r="D8" s="18" t="str">
        <f>CHOOSE(2, "LG", "Lenova")</f>
        <v>Lenova</v>
      </c>
      <c r="E8" s="18" t="str">
        <f>CHOOSE(H9,I8,I9,I10)</f>
        <v>Lenova</v>
      </c>
      <c r="F8" s="18" t="e">
        <f>CHOOSE(H9, I8:I10)</f>
        <v>#VALUE!</v>
      </c>
      <c r="H8" s="18">
        <v>1</v>
      </c>
      <c r="I8" s="18" t="s">
        <v>96</v>
      </c>
    </row>
    <row r="9" spans="1:10" ht="17.25">
      <c r="A9" s="66" t="s">
        <v>183</v>
      </c>
      <c r="H9" s="18">
        <v>2</v>
      </c>
      <c r="I9" s="18" t="s">
        <v>177</v>
      </c>
    </row>
    <row r="10" spans="1:10" ht="17.25">
      <c r="A10" s="67" t="s">
        <v>184</v>
      </c>
      <c r="H10" s="18">
        <v>3</v>
      </c>
      <c r="I10" s="18" t="s">
        <v>101</v>
      </c>
    </row>
    <row r="11" spans="1:10" ht="17.25">
      <c r="A11" s="66" t="s">
        <v>185</v>
      </c>
    </row>
    <row r="12" spans="1:10" ht="17.25">
      <c r="A12" s="67" t="s">
        <v>186</v>
      </c>
    </row>
    <row r="13" spans="1:10" ht="17.25">
      <c r="A13" s="66" t="s">
        <v>218</v>
      </c>
      <c r="B13" s="18" t="str">
        <f ca="1">_xlfn.FORMULATEXT(E13)</f>
        <v>=WEEKDAY(D13, 2)</v>
      </c>
      <c r="C13" s="18" t="e">
        <f ca="1">_xlfn.FORMULATEXT(D13)</f>
        <v>#N/A</v>
      </c>
      <c r="D13" s="21">
        <v>45792</v>
      </c>
      <c r="E13" s="18">
        <f>WEEKDAY(D13, 2)</f>
        <v>4</v>
      </c>
    </row>
    <row r="14" spans="1:10" ht="17.25">
      <c r="A14" s="67"/>
    </row>
    <row r="15" spans="1:10" ht="17.25">
      <c r="A15" s="66"/>
    </row>
    <row r="16" spans="1:10" ht="17.25">
      <c r="A16" s="67"/>
    </row>
    <row r="17" spans="1:1" ht="17.25">
      <c r="A17" s="2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EA4E1-C168-40F1-A908-07272D025897}">
  <sheetPr>
    <tabColor theme="8" tint="-0.499984740745262"/>
  </sheetPr>
  <dimension ref="A1:R15"/>
  <sheetViews>
    <sheetView showGridLines="0" zoomScale="115" zoomScaleNormal="115" workbookViewId="0">
      <selection activeCell="E9" sqref="E9"/>
    </sheetView>
  </sheetViews>
  <sheetFormatPr defaultColWidth="8.875" defaultRowHeight="16.5"/>
  <cols>
    <col min="1" max="1" width="9.875" style="18" bestFit="1" customWidth="1"/>
    <col min="2" max="2" width="17.25" style="18" bestFit="1" customWidth="1"/>
    <col min="3" max="4" width="8.875" style="18"/>
    <col min="5" max="5" width="6.625" style="18" bestFit="1" customWidth="1"/>
    <col min="6" max="6" width="8.25" style="18" bestFit="1" customWidth="1"/>
    <col min="7" max="7" width="8" style="18" bestFit="1" customWidth="1"/>
    <col min="8" max="8" width="8.125" style="18" bestFit="1" customWidth="1"/>
    <col min="9" max="9" width="10.375" style="18" bestFit="1" customWidth="1"/>
    <col min="10" max="10" width="15" style="18" bestFit="1" customWidth="1"/>
    <col min="11" max="11" width="9.375" style="18" bestFit="1" customWidth="1"/>
    <col min="12" max="12" width="16.25" style="18" bestFit="1" customWidth="1"/>
    <col min="13" max="13" width="14.875" style="18" bestFit="1" customWidth="1"/>
    <col min="14" max="14" width="17.25" style="18" bestFit="1" customWidth="1"/>
    <col min="15" max="15" width="7.25" style="18" bestFit="1" customWidth="1"/>
    <col min="16" max="16" width="11.125" style="18" bestFit="1" customWidth="1"/>
    <col min="17" max="17" width="11.75" style="18" bestFit="1" customWidth="1"/>
    <col min="18" max="18" width="10.625" style="18" bestFit="1" customWidth="1"/>
    <col min="19" max="16384" width="8.875" style="18"/>
  </cols>
  <sheetData>
    <row r="1" spans="1:18">
      <c r="A1" s="23" t="s">
        <v>10</v>
      </c>
      <c r="B1" s="23" t="s">
        <v>13</v>
      </c>
    </row>
    <row r="2" spans="1:18">
      <c r="A2" s="24">
        <v>14624</v>
      </c>
      <c r="B2" s="24" t="s">
        <v>72</v>
      </c>
    </row>
    <row r="3" spans="1:18">
      <c r="A3" s="24">
        <v>13777</v>
      </c>
      <c r="B3" s="24" t="s">
        <v>26</v>
      </c>
      <c r="D3" s="23" t="s">
        <v>10</v>
      </c>
      <c r="E3" s="24">
        <v>14624</v>
      </c>
      <c r="F3" s="24">
        <v>13777</v>
      </c>
      <c r="G3" s="24">
        <v>14686</v>
      </c>
      <c r="H3" s="24">
        <v>13901</v>
      </c>
      <c r="I3" s="24">
        <v>14688</v>
      </c>
      <c r="J3" s="24">
        <v>14942</v>
      </c>
      <c r="K3" s="24">
        <v>14672</v>
      </c>
      <c r="L3" s="24">
        <v>13843</v>
      </c>
      <c r="M3" s="24">
        <v>14244</v>
      </c>
      <c r="N3" s="24">
        <v>14193</v>
      </c>
      <c r="O3" s="24">
        <v>14460</v>
      </c>
      <c r="P3" s="24">
        <v>14628</v>
      </c>
      <c r="Q3" s="24">
        <v>13891</v>
      </c>
      <c r="R3" s="24">
        <v>14631</v>
      </c>
    </row>
    <row r="4" spans="1:18">
      <c r="A4" s="24">
        <v>14686</v>
      </c>
      <c r="B4" s="24" t="s">
        <v>43</v>
      </c>
      <c r="D4" s="23" t="s">
        <v>13</v>
      </c>
      <c r="E4" s="24" t="s">
        <v>72</v>
      </c>
      <c r="F4" s="24" t="s">
        <v>26</v>
      </c>
      <c r="G4" s="24" t="s">
        <v>43</v>
      </c>
      <c r="H4" s="24" t="s">
        <v>19</v>
      </c>
      <c r="I4" s="24" t="s">
        <v>23</v>
      </c>
      <c r="J4" s="24" t="s">
        <v>61</v>
      </c>
      <c r="K4" s="24" t="s">
        <v>110</v>
      </c>
      <c r="L4" s="24" t="s">
        <v>38</v>
      </c>
      <c r="M4" s="24" t="s">
        <v>75</v>
      </c>
      <c r="N4" s="24" t="s">
        <v>49</v>
      </c>
      <c r="O4" s="24" t="s">
        <v>111</v>
      </c>
      <c r="P4" s="24" t="s">
        <v>112</v>
      </c>
      <c r="Q4" s="24" t="s">
        <v>113</v>
      </c>
      <c r="R4" s="24" t="s">
        <v>114</v>
      </c>
    </row>
    <row r="5" spans="1:18">
      <c r="A5" s="24">
        <v>13901</v>
      </c>
      <c r="B5" s="24" t="s">
        <v>19</v>
      </c>
    </row>
    <row r="6" spans="1:18">
      <c r="A6" s="24">
        <v>14688</v>
      </c>
      <c r="B6" s="24" t="s">
        <v>23</v>
      </c>
    </row>
    <row r="7" spans="1:18">
      <c r="A7" s="24">
        <v>14942</v>
      </c>
      <c r="B7" s="24" t="s">
        <v>61</v>
      </c>
      <c r="D7" s="23" t="s">
        <v>10</v>
      </c>
      <c r="E7" s="24">
        <v>14624</v>
      </c>
      <c r="F7" s="24">
        <v>13777</v>
      </c>
      <c r="G7" s="24">
        <v>14686</v>
      </c>
      <c r="H7" s="24">
        <v>13901</v>
      </c>
      <c r="I7" s="24">
        <v>14688</v>
      </c>
      <c r="J7" s="24">
        <v>14942</v>
      </c>
      <c r="K7" s="24">
        <v>14672</v>
      </c>
      <c r="L7" s="24">
        <v>13843</v>
      </c>
      <c r="M7" s="24">
        <v>14244</v>
      </c>
      <c r="N7" s="24">
        <v>14193</v>
      </c>
      <c r="O7" s="24">
        <v>14460</v>
      </c>
      <c r="P7" s="24">
        <v>14628</v>
      </c>
      <c r="Q7" s="24">
        <v>13891</v>
      </c>
      <c r="R7" s="24">
        <v>14631</v>
      </c>
    </row>
    <row r="8" spans="1:18">
      <c r="A8" s="24">
        <v>14672</v>
      </c>
      <c r="B8" s="24" t="s">
        <v>110</v>
      </c>
      <c r="D8" s="23" t="s">
        <v>13</v>
      </c>
      <c r="E8" s="24" t="s">
        <v>72</v>
      </c>
      <c r="F8" s="24" t="s">
        <v>26</v>
      </c>
      <c r="G8" s="24" t="s">
        <v>43</v>
      </c>
      <c r="H8" s="24" t="s">
        <v>19</v>
      </c>
      <c r="I8" s="24" t="s">
        <v>23</v>
      </c>
      <c r="J8" s="24" t="s">
        <v>61</v>
      </c>
      <c r="K8" s="24" t="s">
        <v>110</v>
      </c>
      <c r="L8" s="24" t="s">
        <v>38</v>
      </c>
      <c r="M8" s="24" t="s">
        <v>75</v>
      </c>
      <c r="N8" s="24" t="s">
        <v>49</v>
      </c>
      <c r="O8" s="24" t="s">
        <v>111</v>
      </c>
      <c r="P8" s="24" t="s">
        <v>112</v>
      </c>
      <c r="Q8" s="24" t="s">
        <v>113</v>
      </c>
      <c r="R8" s="24" t="s">
        <v>114</v>
      </c>
    </row>
    <row r="9" spans="1:18">
      <c r="A9" s="24">
        <v>13843</v>
      </c>
      <c r="B9" s="24" t="s">
        <v>38</v>
      </c>
    </row>
    <row r="10" spans="1:18">
      <c r="A10" s="24">
        <v>14244</v>
      </c>
      <c r="B10" s="24" t="s">
        <v>75</v>
      </c>
    </row>
    <row r="11" spans="1:18">
      <c r="A11" s="24">
        <v>14193</v>
      </c>
      <c r="B11" s="24" t="s">
        <v>49</v>
      </c>
    </row>
    <row r="12" spans="1:18">
      <c r="A12" s="24">
        <v>14460</v>
      </c>
      <c r="B12" s="24" t="s">
        <v>111</v>
      </c>
    </row>
    <row r="13" spans="1:18">
      <c r="A13" s="24">
        <v>14628</v>
      </c>
      <c r="B13" s="24" t="s">
        <v>112</v>
      </c>
    </row>
    <row r="14" spans="1:18">
      <c r="A14" s="24">
        <v>13891</v>
      </c>
      <c r="B14" s="24" t="s">
        <v>113</v>
      </c>
    </row>
    <row r="15" spans="1:18">
      <c r="A15" s="24">
        <v>14631</v>
      </c>
      <c r="B15" s="24" t="s">
        <v>114</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DB720-B9C0-4397-B642-2B47F24871F2}">
  <sheetPr>
    <tabColor rgb="FFFF0000"/>
  </sheetPr>
  <dimension ref="A1:R15"/>
  <sheetViews>
    <sheetView showGridLines="0" zoomScale="115" zoomScaleNormal="115" workbookViewId="0">
      <selection activeCell="J8" sqref="J8"/>
    </sheetView>
  </sheetViews>
  <sheetFormatPr defaultColWidth="8.875" defaultRowHeight="16.5"/>
  <cols>
    <col min="1" max="1" width="9.875" style="18" bestFit="1" customWidth="1"/>
    <col min="2" max="2" width="17.25" style="18" bestFit="1" customWidth="1"/>
    <col min="3" max="4" width="8.875" style="18"/>
    <col min="5" max="5" width="8" style="18" bestFit="1" customWidth="1"/>
    <col min="6" max="6" width="8.25" style="18" bestFit="1" customWidth="1"/>
    <col min="7" max="7" width="8" style="18" bestFit="1" customWidth="1"/>
    <col min="8" max="8" width="8.125" style="18" bestFit="1" customWidth="1"/>
    <col min="9" max="9" width="10.375" style="18" bestFit="1" customWidth="1"/>
    <col min="10" max="10" width="15" style="18" bestFit="1" customWidth="1"/>
    <col min="11" max="11" width="9.375" style="18" bestFit="1" customWidth="1"/>
    <col min="12" max="12" width="16.25" style="18" bestFit="1" customWidth="1"/>
    <col min="13" max="13" width="14.875" style="18" bestFit="1" customWidth="1"/>
    <col min="14" max="14" width="17.25" style="18" bestFit="1" customWidth="1"/>
    <col min="15" max="15" width="7.25" style="18" bestFit="1" customWidth="1"/>
    <col min="16" max="16" width="11.125" style="18" bestFit="1" customWidth="1"/>
    <col min="17" max="17" width="11.75" style="18" bestFit="1" customWidth="1"/>
    <col min="18" max="18" width="10.625" style="18" bestFit="1" customWidth="1"/>
    <col min="19" max="16384" width="8.875" style="18"/>
  </cols>
  <sheetData>
    <row r="1" spans="1:18">
      <c r="A1" s="23" t="s">
        <v>10</v>
      </c>
      <c r="B1" s="23" t="s">
        <v>13</v>
      </c>
    </row>
    <row r="2" spans="1:18">
      <c r="A2" s="24">
        <v>14624</v>
      </c>
      <c r="B2" s="24" t="s">
        <v>43</v>
      </c>
    </row>
    <row r="3" spans="1:18">
      <c r="A3" s="24">
        <v>13777</v>
      </c>
      <c r="B3" s="24" t="s">
        <v>26</v>
      </c>
    </row>
    <row r="4" spans="1:18">
      <c r="A4" s="24">
        <v>14686</v>
      </c>
      <c r="B4" s="24" t="s">
        <v>43</v>
      </c>
    </row>
    <row r="5" spans="1:18">
      <c r="A5" s="24">
        <v>13901</v>
      </c>
      <c r="B5" s="24" t="s">
        <v>19</v>
      </c>
      <c r="D5" s="18" t="str">
        <f t="array" ref="D5:R6">TRANSPOSE(A1:B15)</f>
        <v>ID</v>
      </c>
      <c r="E5" s="18">
        <v>14624</v>
      </c>
      <c r="F5" s="18">
        <v>13777</v>
      </c>
      <c r="G5" s="18">
        <v>14686</v>
      </c>
      <c r="H5" s="18">
        <v>13901</v>
      </c>
      <c r="I5" s="18">
        <v>14688</v>
      </c>
      <c r="J5" s="18">
        <v>14942</v>
      </c>
      <c r="K5" s="18">
        <v>14672</v>
      </c>
      <c r="L5" s="18">
        <v>13843</v>
      </c>
      <c r="M5" s="18">
        <v>14244</v>
      </c>
      <c r="N5" s="18">
        <v>14193</v>
      </c>
      <c r="O5" s="18">
        <v>14460</v>
      </c>
      <c r="P5" s="18">
        <v>14628</v>
      </c>
      <c r="Q5" s="18">
        <v>13891</v>
      </c>
      <c r="R5" s="18">
        <v>14631</v>
      </c>
    </row>
    <row r="6" spans="1:18">
      <c r="A6" s="24">
        <v>14688</v>
      </c>
      <c r="B6" s="24" t="s">
        <v>23</v>
      </c>
      <c r="D6" s="18" t="str">
        <v>Vəzifə</v>
      </c>
      <c r="E6" s="18" t="str">
        <v>Referent</v>
      </c>
      <c r="F6" s="18" t="str">
        <v>Mühasib</v>
      </c>
      <c r="G6" s="18" t="str">
        <v>Referent</v>
      </c>
      <c r="H6" s="18" t="str">
        <v>İqtisadçı</v>
      </c>
      <c r="I6" s="18" t="str">
        <v>Mütəxəssis</v>
      </c>
      <c r="J6" s="18" t="str">
        <v>Aparıcı mühasib</v>
      </c>
      <c r="K6" s="18" t="str">
        <v>Mühəndis</v>
      </c>
      <c r="L6" s="18" t="str">
        <v>Departament rəisi</v>
      </c>
      <c r="M6" s="18" t="str">
        <v>Aparıcı iqtisadçı</v>
      </c>
      <c r="N6" s="18" t="str">
        <v>Aparıcı mütəxəssis</v>
      </c>
      <c r="O6" s="18" t="str">
        <v>Təlimçi</v>
      </c>
      <c r="P6" s="18" t="str">
        <v>Koordinator</v>
      </c>
      <c r="Q6" s="18" t="str">
        <v>Hüquqşünas</v>
      </c>
      <c r="R6" s="18" t="str">
        <v>Marketoloq</v>
      </c>
    </row>
    <row r="7" spans="1:18">
      <c r="A7" s="24">
        <v>14942</v>
      </c>
      <c r="B7" s="24" t="s">
        <v>61</v>
      </c>
    </row>
    <row r="8" spans="1:18">
      <c r="A8" s="24">
        <v>14672</v>
      </c>
      <c r="B8" s="24" t="s">
        <v>110</v>
      </c>
      <c r="D8" s="18" t="str">
        <f t="array" ref="D8:R9">TRANSPOSE(A1:B15)</f>
        <v>ID</v>
      </c>
      <c r="E8" s="18">
        <v>14624</v>
      </c>
      <c r="F8" s="18">
        <v>13777</v>
      </c>
      <c r="G8" s="18">
        <v>14686</v>
      </c>
      <c r="H8" s="18">
        <v>13901</v>
      </c>
      <c r="I8" s="18">
        <v>14688</v>
      </c>
      <c r="J8" s="18">
        <v>14942</v>
      </c>
      <c r="K8" s="18">
        <v>14672</v>
      </c>
      <c r="L8" s="18">
        <v>13843</v>
      </c>
      <c r="M8" s="18">
        <v>14244</v>
      </c>
      <c r="N8" s="18">
        <v>14193</v>
      </c>
      <c r="O8" s="18">
        <v>14460</v>
      </c>
      <c r="P8" s="18">
        <v>14628</v>
      </c>
      <c r="Q8" s="18">
        <v>13891</v>
      </c>
      <c r="R8" s="18">
        <v>14631</v>
      </c>
    </row>
    <row r="9" spans="1:18">
      <c r="A9" s="24">
        <v>13843</v>
      </c>
      <c r="B9" s="24" t="s">
        <v>38</v>
      </c>
      <c r="D9" s="18" t="str">
        <v>Vəzifə</v>
      </c>
      <c r="E9" s="18" t="str">
        <v>Referent</v>
      </c>
      <c r="F9" s="18" t="str">
        <v>Mühasib</v>
      </c>
      <c r="G9" s="18" t="str">
        <v>Referent</v>
      </c>
      <c r="H9" s="18" t="str">
        <v>İqtisadçı</v>
      </c>
      <c r="I9" s="18" t="str">
        <v>Mütəxəssis</v>
      </c>
      <c r="J9" s="18" t="str">
        <v>Aparıcı mühasib</v>
      </c>
      <c r="K9" s="18" t="str">
        <v>Mühəndis</v>
      </c>
      <c r="L9" s="18" t="str">
        <v>Departament rəisi</v>
      </c>
      <c r="M9" s="18" t="str">
        <v>Aparıcı iqtisadçı</v>
      </c>
      <c r="N9" s="18" t="str">
        <v>Aparıcı mütəxəssis</v>
      </c>
      <c r="O9" s="18" t="str">
        <v>Təlimçi</v>
      </c>
      <c r="P9" s="18" t="str">
        <v>Koordinator</v>
      </c>
      <c r="Q9" s="18" t="str">
        <v>Hüquqşünas</v>
      </c>
      <c r="R9" s="18" t="str">
        <v>Marketoloq</v>
      </c>
    </row>
    <row r="10" spans="1:18">
      <c r="A10" s="24">
        <v>14244</v>
      </c>
      <c r="B10" s="24" t="s">
        <v>75</v>
      </c>
    </row>
    <row r="11" spans="1:18">
      <c r="A11" s="24">
        <v>14193</v>
      </c>
      <c r="B11" s="24" t="s">
        <v>49</v>
      </c>
    </row>
    <row r="12" spans="1:18">
      <c r="A12" s="24">
        <v>14460</v>
      </c>
      <c r="B12" s="24" t="s">
        <v>111</v>
      </c>
      <c r="D12" s="18">
        <f t="array" ref="D12:F14">3</f>
        <v>3</v>
      </c>
      <c r="E12" s="18">
        <v>3</v>
      </c>
      <c r="F12" s="18">
        <v>3</v>
      </c>
    </row>
    <row r="13" spans="1:18">
      <c r="A13" s="24">
        <v>14628</v>
      </c>
      <c r="B13" s="24" t="s">
        <v>112</v>
      </c>
      <c r="D13" s="18">
        <v>3</v>
      </c>
      <c r="E13" s="18">
        <v>3</v>
      </c>
      <c r="F13" s="18">
        <v>3</v>
      </c>
    </row>
    <row r="14" spans="1:18">
      <c r="A14" s="24">
        <v>13891</v>
      </c>
      <c r="B14" s="24" t="s">
        <v>113</v>
      </c>
      <c r="D14" s="18">
        <v>3</v>
      </c>
      <c r="E14" s="18">
        <v>3</v>
      </c>
      <c r="F14" s="18">
        <v>3</v>
      </c>
    </row>
    <row r="15" spans="1:18">
      <c r="A15" s="24">
        <v>14631</v>
      </c>
      <c r="B15" s="24" t="s">
        <v>114</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94C9B-B805-4C18-A215-85D24684FF3F}">
  <sheetPr>
    <tabColor rgb="FF00B050"/>
  </sheetPr>
  <dimension ref="A1:S15"/>
  <sheetViews>
    <sheetView showGridLines="0" zoomScale="115" zoomScaleNormal="115" workbookViewId="0">
      <selection activeCell="G15" sqref="G15"/>
    </sheetView>
  </sheetViews>
  <sheetFormatPr defaultColWidth="8.875" defaultRowHeight="16.5"/>
  <cols>
    <col min="1" max="1" width="9.875" style="18" bestFit="1" customWidth="1"/>
    <col min="2" max="2" width="17.25" style="18" bestFit="1" customWidth="1"/>
    <col min="3" max="3" width="8.875" style="18"/>
    <col min="4" max="4" width="9.25" style="18" customWidth="1"/>
    <col min="5" max="5" width="8.5" style="18" bestFit="1" customWidth="1"/>
    <col min="6" max="6" width="7.625" style="18" bestFit="1" customWidth="1"/>
    <col min="7" max="7" width="8.25" style="18" bestFit="1" customWidth="1"/>
    <col min="8" max="8" width="8" style="18" bestFit="1" customWidth="1"/>
    <col min="9" max="9" width="8.125" style="18" bestFit="1" customWidth="1"/>
    <col min="10" max="10" width="10.375" style="18" bestFit="1" customWidth="1"/>
    <col min="11" max="11" width="15" style="18" bestFit="1" customWidth="1"/>
    <col min="12" max="12" width="9.375" style="18" bestFit="1" customWidth="1"/>
    <col min="13" max="13" width="16.25" style="18" bestFit="1" customWidth="1"/>
    <col min="14" max="14" width="14.875" style="18" bestFit="1" customWidth="1"/>
    <col min="15" max="15" width="17.25" style="18" bestFit="1" customWidth="1"/>
    <col min="16" max="16" width="7.25" style="18" bestFit="1" customWidth="1"/>
    <col min="17" max="17" width="11.125" style="18" bestFit="1" customWidth="1"/>
    <col min="18" max="18" width="11.75" style="18" bestFit="1" customWidth="1"/>
    <col min="19" max="19" width="10.625" style="18" bestFit="1" customWidth="1"/>
    <col min="20" max="16384" width="8.875" style="18"/>
  </cols>
  <sheetData>
    <row r="1" spans="1:19">
      <c r="A1" s="23" t="s">
        <v>10</v>
      </c>
      <c r="B1" s="23" t="s">
        <v>13</v>
      </c>
    </row>
    <row r="2" spans="1:19">
      <c r="A2" s="24">
        <v>14624</v>
      </c>
      <c r="B2" s="24" t="s">
        <v>115</v>
      </c>
    </row>
    <row r="3" spans="1:19">
      <c r="A3" s="24">
        <v>13777</v>
      </c>
      <c r="B3" s="24" t="s">
        <v>26</v>
      </c>
    </row>
    <row r="4" spans="1:19">
      <c r="A4" s="24">
        <v>14686</v>
      </c>
      <c r="B4" s="24" t="s">
        <v>43</v>
      </c>
    </row>
    <row r="5" spans="1:19">
      <c r="A5" s="24">
        <v>13901</v>
      </c>
      <c r="B5" s="24" t="s">
        <v>19</v>
      </c>
      <c r="E5" s="18" t="str">
        <f>A1</f>
        <v>ID</v>
      </c>
      <c r="F5" s="18">
        <f>A2</f>
        <v>14624</v>
      </c>
      <c r="G5" s="18">
        <f>A3</f>
        <v>13777</v>
      </c>
      <c r="H5" s="18">
        <f>A4</f>
        <v>14686</v>
      </c>
      <c r="I5" s="18">
        <f>A5</f>
        <v>13901</v>
      </c>
      <c r="J5" s="18">
        <f>A6</f>
        <v>14688</v>
      </c>
      <c r="K5" s="18">
        <f>A7</f>
        <v>14942</v>
      </c>
      <c r="L5" s="18">
        <f>A8</f>
        <v>14672</v>
      </c>
      <c r="M5" s="18">
        <f>A9</f>
        <v>13843</v>
      </c>
      <c r="N5" s="18">
        <f>A10</f>
        <v>14244</v>
      </c>
      <c r="O5" s="18">
        <f>A11</f>
        <v>14193</v>
      </c>
      <c r="P5" s="18">
        <f>A12</f>
        <v>14460</v>
      </c>
      <c r="Q5" s="18">
        <f>A13</f>
        <v>14628</v>
      </c>
      <c r="R5" s="18">
        <f>A14</f>
        <v>13891</v>
      </c>
      <c r="S5" s="18">
        <f>A15</f>
        <v>14631</v>
      </c>
    </row>
    <row r="6" spans="1:19">
      <c r="A6" s="24">
        <v>14688</v>
      </c>
      <c r="B6" s="24" t="s">
        <v>23</v>
      </c>
      <c r="E6" s="18" t="str">
        <f>B1</f>
        <v>Vəzifə</v>
      </c>
      <c r="F6" s="18" t="str">
        <f>B2</f>
        <v>Rəis</v>
      </c>
      <c r="G6" s="18" t="str">
        <f>B3</f>
        <v>Mühasib</v>
      </c>
      <c r="H6" s="18" t="str">
        <f>B4</f>
        <v>Referent</v>
      </c>
      <c r="I6" s="18" t="str">
        <f>B5</f>
        <v>İqtisadçı</v>
      </c>
      <c r="J6" s="18" t="str">
        <f>B6</f>
        <v>Mütəxəssis</v>
      </c>
      <c r="K6" s="18" t="str">
        <f>B7</f>
        <v>Aparıcı mühasib</v>
      </c>
      <c r="L6" s="18" t="str">
        <f>B8</f>
        <v>Mühəndis</v>
      </c>
      <c r="M6" s="18" t="str">
        <f>B9</f>
        <v>Departament rəisi</v>
      </c>
      <c r="N6" s="18" t="str">
        <f>B10</f>
        <v>Aparıcı iqtisadçı</v>
      </c>
      <c r="O6" s="18" t="str">
        <f>B11</f>
        <v>Aparıcı mütəxəssis</v>
      </c>
      <c r="P6" s="18" t="str">
        <f>B12</f>
        <v>Təlimçi</v>
      </c>
      <c r="Q6" s="18" t="str">
        <f>B13</f>
        <v>Koordinator</v>
      </c>
      <c r="R6" s="18" t="str">
        <f>B14</f>
        <v>Hüquqşünas</v>
      </c>
      <c r="S6" s="18" t="str">
        <f>B15</f>
        <v>Marketoloq</v>
      </c>
    </row>
    <row r="7" spans="1:19">
      <c r="A7" s="24">
        <v>14942</v>
      </c>
      <c r="B7" s="24" t="s">
        <v>61</v>
      </c>
    </row>
    <row r="8" spans="1:19">
      <c r="A8" s="24">
        <v>14672</v>
      </c>
      <c r="B8" s="24" t="s">
        <v>110</v>
      </c>
    </row>
    <row r="9" spans="1:19">
      <c r="A9" s="24">
        <v>13843</v>
      </c>
      <c r="B9" s="24" t="s">
        <v>38</v>
      </c>
      <c r="E9" s="75" t="s">
        <v>217</v>
      </c>
      <c r="F9" s="75"/>
      <c r="G9" s="75"/>
    </row>
    <row r="10" spans="1:19">
      <c r="A10" s="24">
        <v>14244</v>
      </c>
      <c r="B10" s="24" t="s">
        <v>75</v>
      </c>
      <c r="E10" s="18" t="s">
        <v>187</v>
      </c>
      <c r="F10" s="18" t="s">
        <v>188</v>
      </c>
      <c r="G10" s="18" t="s">
        <v>190</v>
      </c>
      <c r="H10" s="18" t="s">
        <v>191</v>
      </c>
      <c r="I10" s="18" t="s">
        <v>192</v>
      </c>
      <c r="J10" s="18" t="s">
        <v>193</v>
      </c>
      <c r="K10" s="18" t="s">
        <v>194</v>
      </c>
      <c r="L10" s="18" t="s">
        <v>195</v>
      </c>
      <c r="M10" s="18" t="s">
        <v>196</v>
      </c>
      <c r="N10" s="18" t="s">
        <v>197</v>
      </c>
      <c r="O10" s="18" t="s">
        <v>198</v>
      </c>
      <c r="P10" s="18" t="s">
        <v>199</v>
      </c>
      <c r="Q10" s="18" t="s">
        <v>200</v>
      </c>
      <c r="R10" s="18" t="s">
        <v>201</v>
      </c>
      <c r="S10" s="18" t="s">
        <v>202</v>
      </c>
    </row>
    <row r="11" spans="1:19">
      <c r="A11" s="24">
        <v>14193</v>
      </c>
      <c r="B11" s="24" t="s">
        <v>49</v>
      </c>
      <c r="E11" s="18" t="s">
        <v>189</v>
      </c>
      <c r="F11" s="18" t="s">
        <v>203</v>
      </c>
      <c r="G11" s="18" t="s">
        <v>204</v>
      </c>
      <c r="H11" s="18" t="s">
        <v>205</v>
      </c>
      <c r="I11" s="18" t="s">
        <v>206</v>
      </c>
      <c r="J11" s="18" t="s">
        <v>207</v>
      </c>
      <c r="K11" s="18" t="s">
        <v>208</v>
      </c>
      <c r="L11" s="18" t="s">
        <v>209</v>
      </c>
      <c r="M11" s="18" t="s">
        <v>210</v>
      </c>
      <c r="N11" s="18" t="s">
        <v>211</v>
      </c>
      <c r="O11" s="18" t="s">
        <v>212</v>
      </c>
      <c r="P11" s="18" t="s">
        <v>213</v>
      </c>
      <c r="Q11" s="18" t="s">
        <v>214</v>
      </c>
      <c r="R11" s="18" t="s">
        <v>215</v>
      </c>
      <c r="S11" s="18" t="s">
        <v>216</v>
      </c>
    </row>
    <row r="12" spans="1:19">
      <c r="A12" s="24">
        <v>14460</v>
      </c>
      <c r="B12" s="24" t="s">
        <v>111</v>
      </c>
      <c r="E12" s="18" t="str">
        <f>A1</f>
        <v>ID</v>
      </c>
      <c r="F12" s="18">
        <f>A2</f>
        <v>14624</v>
      </c>
      <c r="G12" s="18">
        <f>A3</f>
        <v>13777</v>
      </c>
      <c r="H12" s="18">
        <f>A4</f>
        <v>14686</v>
      </c>
      <c r="I12" s="18">
        <f>A5</f>
        <v>13901</v>
      </c>
      <c r="J12" s="18">
        <f>A6</f>
        <v>14688</v>
      </c>
      <c r="K12" s="18">
        <f>A7</f>
        <v>14942</v>
      </c>
      <c r="L12" s="18">
        <f>A8</f>
        <v>14672</v>
      </c>
      <c r="M12" s="18">
        <f>A9</f>
        <v>13843</v>
      </c>
      <c r="N12" s="18">
        <f>A10</f>
        <v>14244</v>
      </c>
      <c r="O12" s="18">
        <f>A11</f>
        <v>14193</v>
      </c>
      <c r="P12" s="18">
        <f>A12</f>
        <v>14460</v>
      </c>
      <c r="Q12" s="18">
        <f>A13</f>
        <v>14628</v>
      </c>
      <c r="R12" s="18">
        <f>A14</f>
        <v>13891</v>
      </c>
      <c r="S12" s="18">
        <f>A15</f>
        <v>14631</v>
      </c>
    </row>
    <row r="13" spans="1:19">
      <c r="A13" s="24">
        <v>14628</v>
      </c>
      <c r="B13" s="24" t="s">
        <v>112</v>
      </c>
      <c r="E13" s="18" t="str">
        <f>B1</f>
        <v>Vəzifə</v>
      </c>
      <c r="F13" s="18" t="str">
        <f>B2</f>
        <v>Rəis</v>
      </c>
      <c r="G13" s="18" t="str">
        <f>B3</f>
        <v>Mühasib</v>
      </c>
      <c r="H13" s="18" t="str">
        <f>B4</f>
        <v>Referent</v>
      </c>
      <c r="I13" s="18" t="str">
        <f>B5</f>
        <v>İqtisadçı</v>
      </c>
      <c r="J13" s="18" t="str">
        <f>B6</f>
        <v>Mütəxəssis</v>
      </c>
      <c r="K13" s="18" t="str">
        <f>B7</f>
        <v>Aparıcı mühasib</v>
      </c>
      <c r="L13" s="18" t="str">
        <f>B8</f>
        <v>Mühəndis</v>
      </c>
      <c r="M13" s="18" t="str">
        <f>B9</f>
        <v>Departament rəisi</v>
      </c>
      <c r="N13" s="18" t="str">
        <f>B10</f>
        <v>Aparıcı iqtisadçı</v>
      </c>
      <c r="O13" s="18" t="str">
        <f>B11</f>
        <v>Aparıcı mütəxəssis</v>
      </c>
      <c r="P13" s="18" t="str">
        <f>B12</f>
        <v>Təlimçi</v>
      </c>
      <c r="Q13" s="18" t="str">
        <f>B13</f>
        <v>Koordinator</v>
      </c>
      <c r="R13" s="18" t="str">
        <f>B14</f>
        <v>Hüquqşünas</v>
      </c>
      <c r="S13" s="18" t="str">
        <f>B15</f>
        <v>Marketoloq</v>
      </c>
    </row>
    <row r="14" spans="1:19">
      <c r="A14" s="24">
        <v>13891</v>
      </c>
      <c r="B14" s="24" t="s">
        <v>113</v>
      </c>
    </row>
    <row r="15" spans="1:19">
      <c r="A15" s="24">
        <v>14631</v>
      </c>
      <c r="B15" s="24" t="s">
        <v>114</v>
      </c>
    </row>
  </sheetData>
  <mergeCells count="1">
    <mergeCell ref="E9:G9"/>
  </mergeCells>
  <phoneticPr fontId="38"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5017D-E7F4-4700-B540-461760269EAC}">
  <sheetPr>
    <tabColor rgb="FFC4AA3C"/>
  </sheetPr>
  <dimension ref="A1:L19"/>
  <sheetViews>
    <sheetView showGridLines="0" topLeftCell="B1" workbookViewId="0">
      <selection activeCell="I4" sqref="I4"/>
    </sheetView>
  </sheetViews>
  <sheetFormatPr defaultColWidth="8.875" defaultRowHeight="16.5"/>
  <cols>
    <col min="1" max="1" width="9.875" style="18" bestFit="1" customWidth="1"/>
    <col min="2" max="2" width="44.25" style="18" bestFit="1" customWidth="1"/>
    <col min="3" max="3" width="10.5" style="18" bestFit="1" customWidth="1"/>
    <col min="4" max="4" width="13.75" style="18" bestFit="1" customWidth="1"/>
    <col min="5" max="5" width="12.625" style="18" bestFit="1" customWidth="1"/>
    <col min="6" max="6" width="19.875" style="18" customWidth="1"/>
    <col min="7" max="7" width="5.5" style="18" customWidth="1"/>
    <col min="8" max="8" width="47.75" style="18" bestFit="1" customWidth="1"/>
    <col min="9" max="9" width="14.375" style="18" customWidth="1"/>
    <col min="10" max="10" width="12.25" style="18" bestFit="1" customWidth="1"/>
    <col min="11" max="16384" width="8.875" style="18"/>
  </cols>
  <sheetData>
    <row r="1" spans="1:11" ht="17.25" thickBot="1">
      <c r="A1" s="25" t="s">
        <v>116</v>
      </c>
      <c r="B1" s="25" t="s">
        <v>117</v>
      </c>
      <c r="C1" s="25" t="s">
        <v>118</v>
      </c>
      <c r="D1" s="25" t="s">
        <v>119</v>
      </c>
      <c r="E1" s="25" t="s">
        <v>120</v>
      </c>
      <c r="F1" s="25" t="s">
        <v>121</v>
      </c>
    </row>
    <row r="2" spans="1:11">
      <c r="A2" s="26">
        <v>281656475</v>
      </c>
      <c r="B2" s="26" t="s">
        <v>122</v>
      </c>
      <c r="C2" s="26" t="s">
        <v>123</v>
      </c>
      <c r="D2" s="26" t="s">
        <v>124</v>
      </c>
      <c r="E2" s="26">
        <v>21292</v>
      </c>
      <c r="F2" s="26">
        <v>10</v>
      </c>
    </row>
    <row r="3" spans="1:11">
      <c r="A3" s="26">
        <v>281796108</v>
      </c>
      <c r="B3" s="26" t="s">
        <v>125</v>
      </c>
      <c r="C3" s="26" t="s">
        <v>123</v>
      </c>
      <c r="D3" s="26" t="s">
        <v>126</v>
      </c>
      <c r="E3" s="26">
        <v>161065</v>
      </c>
      <c r="F3" s="26">
        <v>23</v>
      </c>
      <c r="H3" s="27" t="s">
        <v>127</v>
      </c>
      <c r="I3" s="27" t="s">
        <v>128</v>
      </c>
    </row>
    <row r="4" spans="1:11" ht="18.75" thickBot="1">
      <c r="A4" s="26">
        <v>281940292</v>
      </c>
      <c r="B4" s="26" t="s">
        <v>129</v>
      </c>
      <c r="C4" s="26" t="s">
        <v>123</v>
      </c>
      <c r="D4" s="26" t="s">
        <v>130</v>
      </c>
      <c r="E4" s="26">
        <v>188583</v>
      </c>
      <c r="F4" s="26">
        <v>3</v>
      </c>
      <c r="H4" s="28" t="str">
        <f>INDEX(B2:B15,I4)</f>
        <v>WeatherBug - Local Weather, Radar, Maps, Alerts</v>
      </c>
      <c r="I4" s="28">
        <v>3</v>
      </c>
    </row>
    <row r="5" spans="1:11">
      <c r="A5" s="26">
        <v>282614216</v>
      </c>
      <c r="B5" s="26" t="s">
        <v>131</v>
      </c>
      <c r="C5" s="26" t="s">
        <v>132</v>
      </c>
      <c r="D5" s="26" t="s">
        <v>133</v>
      </c>
      <c r="E5" s="26">
        <v>262241</v>
      </c>
      <c r="F5" s="26">
        <v>9</v>
      </c>
    </row>
    <row r="6" spans="1:11">
      <c r="A6" s="26">
        <v>282935706</v>
      </c>
      <c r="B6" s="26" t="s">
        <v>134</v>
      </c>
      <c r="C6" s="26" t="s">
        <v>123</v>
      </c>
      <c r="D6" s="26" t="s">
        <v>135</v>
      </c>
      <c r="E6" s="26">
        <v>985920</v>
      </c>
      <c r="F6" s="26">
        <v>45</v>
      </c>
    </row>
    <row r="7" spans="1:11">
      <c r="A7" s="26">
        <v>283619399</v>
      </c>
      <c r="B7" s="26" t="s">
        <v>136</v>
      </c>
      <c r="C7" s="26" t="s">
        <v>123</v>
      </c>
      <c r="D7" s="26" t="s">
        <v>124</v>
      </c>
      <c r="E7" s="26">
        <v>8253</v>
      </c>
      <c r="F7" s="26">
        <v>1</v>
      </c>
    </row>
    <row r="8" spans="1:11">
      <c r="A8" s="26">
        <v>283646709</v>
      </c>
      <c r="B8" s="26" t="s">
        <v>137</v>
      </c>
      <c r="C8" s="26" t="s">
        <v>123</v>
      </c>
      <c r="D8" s="26" t="s">
        <v>138</v>
      </c>
      <c r="E8" s="26">
        <v>119487</v>
      </c>
      <c r="F8" s="26">
        <v>19</v>
      </c>
      <c r="H8" s="27" t="s">
        <v>127</v>
      </c>
      <c r="I8" s="27" t="s">
        <v>139</v>
      </c>
      <c r="J8" s="27" t="s">
        <v>140</v>
      </c>
    </row>
    <row r="9" spans="1:11" ht="18.75" thickBot="1">
      <c r="A9" s="26">
        <v>284035177</v>
      </c>
      <c r="B9" s="26" t="s">
        <v>141</v>
      </c>
      <c r="C9" s="26" t="s">
        <v>132</v>
      </c>
      <c r="D9" s="26" t="s">
        <v>142</v>
      </c>
      <c r="E9" s="26">
        <v>1126879</v>
      </c>
      <c r="F9" s="26">
        <v>1</v>
      </c>
      <c r="H9" s="28" t="str">
        <f>INDEX(A2:F15,I9,J9)</f>
        <v>Bank of America - Mobile Banking</v>
      </c>
      <c r="I9" s="28">
        <v>14</v>
      </c>
      <c r="J9" s="28">
        <v>2</v>
      </c>
    </row>
    <row r="10" spans="1:11">
      <c r="A10" s="26">
        <v>284666222</v>
      </c>
      <c r="B10" s="26" t="s">
        <v>143</v>
      </c>
      <c r="C10" s="26" t="s">
        <v>123</v>
      </c>
      <c r="D10" s="26" t="s">
        <v>144</v>
      </c>
      <c r="E10" s="26">
        <v>1117</v>
      </c>
      <c r="F10" s="26">
        <v>1</v>
      </c>
    </row>
    <row r="11" spans="1:11">
      <c r="A11" s="26">
        <v>284736660</v>
      </c>
      <c r="B11" s="26" t="s">
        <v>145</v>
      </c>
      <c r="C11" s="26" t="s">
        <v>123</v>
      </c>
      <c r="D11" s="26" t="s">
        <v>124</v>
      </c>
      <c r="E11" s="26">
        <v>7885</v>
      </c>
      <c r="F11" s="26">
        <v>10</v>
      </c>
    </row>
    <row r="12" spans="1:11">
      <c r="A12" s="26">
        <v>284791396</v>
      </c>
      <c r="B12" s="26" t="s">
        <v>146</v>
      </c>
      <c r="C12" s="26" t="s">
        <v>123</v>
      </c>
      <c r="D12" s="26" t="s">
        <v>124</v>
      </c>
      <c r="E12" s="26">
        <v>76720</v>
      </c>
      <c r="F12" s="26">
        <v>11</v>
      </c>
    </row>
    <row r="13" spans="1:11">
      <c r="A13" s="26">
        <v>284815117</v>
      </c>
      <c r="B13" s="26" t="s">
        <v>147</v>
      </c>
      <c r="C13" s="26" t="s">
        <v>123</v>
      </c>
      <c r="D13" s="26" t="s">
        <v>124</v>
      </c>
      <c r="E13" s="26">
        <v>105776</v>
      </c>
      <c r="F13" s="26">
        <v>6</v>
      </c>
      <c r="H13" s="27" t="s">
        <v>127</v>
      </c>
      <c r="I13" s="27" t="s">
        <v>128</v>
      </c>
    </row>
    <row r="14" spans="1:11" ht="18.75" thickBot="1">
      <c r="A14" s="26">
        <v>284815942</v>
      </c>
      <c r="B14" s="26" t="s">
        <v>148</v>
      </c>
      <c r="C14" s="26" t="s">
        <v>149</v>
      </c>
      <c r="D14" s="26" t="s">
        <v>144</v>
      </c>
      <c r="E14" s="26">
        <v>479440</v>
      </c>
      <c r="F14" s="26">
        <v>33</v>
      </c>
      <c r="H14" s="28" t="str">
        <f>INDEX(B2:B15, I14)</f>
        <v>WeatherBug - Local Weather, Radar, Maps, Alerts</v>
      </c>
      <c r="I14" s="28">
        <v>3</v>
      </c>
      <c r="K14" s="18" t="str">
        <f>INDEX(B2:B15, 3)</f>
        <v>WeatherBug - Local Weather, Radar, Maps, Alerts</v>
      </c>
    </row>
    <row r="15" spans="1:11">
      <c r="A15" s="26">
        <v>284847138</v>
      </c>
      <c r="B15" s="26" t="s">
        <v>150</v>
      </c>
      <c r="C15" s="26" t="s">
        <v>123</v>
      </c>
      <c r="D15" s="26" t="s">
        <v>138</v>
      </c>
      <c r="E15" s="26">
        <v>119773</v>
      </c>
      <c r="F15" s="26">
        <v>2</v>
      </c>
    </row>
    <row r="18" spans="8:12">
      <c r="H18" s="27" t="s">
        <v>127</v>
      </c>
      <c r="I18" s="27" t="s">
        <v>139</v>
      </c>
      <c r="J18" s="27" t="s">
        <v>140</v>
      </c>
    </row>
    <row r="19" spans="8:12" ht="18.75" thickBot="1">
      <c r="H19" s="28" t="str">
        <f>INDEX(B2:F15, I19, J19)</f>
        <v>4+</v>
      </c>
      <c r="I19" s="28">
        <v>14</v>
      </c>
      <c r="J19" s="28">
        <v>2</v>
      </c>
      <c r="L19" s="18" t="str">
        <f>INDEX(A2:F15, 2, 3)</f>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B9A27-D363-4EE5-89B2-0F277C97F2EF}">
  <sheetPr>
    <tabColor rgb="FFC4AA3C"/>
  </sheetPr>
  <dimension ref="A1:Q13"/>
  <sheetViews>
    <sheetView zoomScaleNormal="100" workbookViewId="0">
      <selection activeCell="K3" sqref="K3"/>
    </sheetView>
  </sheetViews>
  <sheetFormatPr defaultColWidth="8.875" defaultRowHeight="16.5"/>
  <cols>
    <col min="1" max="16384" width="8.875" style="18"/>
  </cols>
  <sheetData>
    <row r="1" spans="1:17">
      <c r="A1" s="29">
        <v>69</v>
      </c>
      <c r="B1" s="29">
        <v>88</v>
      </c>
      <c r="C1" s="29">
        <v>26</v>
      </c>
      <c r="D1" s="29">
        <v>50</v>
      </c>
      <c r="E1" s="29">
        <v>24</v>
      </c>
      <c r="G1" s="29">
        <v>53</v>
      </c>
      <c r="H1" s="29">
        <v>83</v>
      </c>
      <c r="I1" s="29">
        <v>47</v>
      </c>
      <c r="J1" s="29">
        <v>47</v>
      </c>
      <c r="K1" s="29">
        <v>27</v>
      </c>
      <c r="M1" s="29">
        <v>39</v>
      </c>
      <c r="N1" s="29">
        <v>22</v>
      </c>
      <c r="O1" s="29">
        <v>34</v>
      </c>
      <c r="P1" s="29">
        <v>31</v>
      </c>
      <c r="Q1" s="29">
        <v>31</v>
      </c>
    </row>
    <row r="2" spans="1:17">
      <c r="A2" s="29">
        <v>75</v>
      </c>
      <c r="B2" s="29">
        <v>34</v>
      </c>
      <c r="C2" s="29">
        <v>47</v>
      </c>
      <c r="D2" s="29">
        <v>79</v>
      </c>
      <c r="E2" s="29">
        <v>63</v>
      </c>
      <c r="G2" s="29">
        <v>95</v>
      </c>
      <c r="H2" s="29">
        <v>82</v>
      </c>
      <c r="I2" s="29">
        <v>85</v>
      </c>
      <c r="J2" s="29">
        <v>62</v>
      </c>
      <c r="K2" s="29">
        <v>91</v>
      </c>
      <c r="M2" s="29">
        <v>96</v>
      </c>
      <c r="N2" s="29">
        <v>73</v>
      </c>
      <c r="O2" s="29">
        <v>77</v>
      </c>
      <c r="P2" s="29">
        <v>87</v>
      </c>
      <c r="Q2" s="29">
        <v>29</v>
      </c>
    </row>
    <row r="3" spans="1:17">
      <c r="A3" s="29">
        <v>26</v>
      </c>
      <c r="B3" s="29">
        <v>34</v>
      </c>
      <c r="C3" s="29">
        <v>64</v>
      </c>
      <c r="D3" s="29">
        <v>46</v>
      </c>
      <c r="E3" s="29">
        <v>86</v>
      </c>
      <c r="G3" s="29">
        <v>36</v>
      </c>
      <c r="H3" s="29">
        <v>36</v>
      </c>
      <c r="I3" s="29">
        <v>26</v>
      </c>
      <c r="J3" s="29">
        <v>86</v>
      </c>
      <c r="K3" s="29">
        <v>14</v>
      </c>
      <c r="M3" s="29">
        <v>22</v>
      </c>
      <c r="N3" s="29">
        <v>87</v>
      </c>
      <c r="O3" s="29">
        <v>84</v>
      </c>
      <c r="P3" s="29">
        <v>47</v>
      </c>
      <c r="Q3" s="29">
        <v>41</v>
      </c>
    </row>
    <row r="4" spans="1:17">
      <c r="A4" s="29">
        <v>40</v>
      </c>
      <c r="B4" s="29">
        <v>23</v>
      </c>
      <c r="C4" s="29">
        <v>51</v>
      </c>
      <c r="D4" s="29">
        <v>62</v>
      </c>
      <c r="E4" s="29">
        <v>80</v>
      </c>
      <c r="G4" s="29">
        <v>17</v>
      </c>
      <c r="H4" s="29">
        <v>34</v>
      </c>
      <c r="I4" s="29">
        <v>25</v>
      </c>
      <c r="J4" s="29">
        <v>20</v>
      </c>
      <c r="K4" s="29">
        <v>13</v>
      </c>
      <c r="M4" s="29">
        <v>80</v>
      </c>
      <c r="N4" s="29">
        <v>80</v>
      </c>
      <c r="O4" s="29">
        <v>68</v>
      </c>
      <c r="P4" s="29">
        <v>96</v>
      </c>
      <c r="Q4" s="29">
        <v>98</v>
      </c>
    </row>
    <row r="5" spans="1:17">
      <c r="A5" s="29">
        <v>22</v>
      </c>
      <c r="B5" s="29">
        <v>46</v>
      </c>
      <c r="C5" s="29">
        <v>14</v>
      </c>
      <c r="D5" s="29">
        <v>45</v>
      </c>
      <c r="E5" s="29">
        <v>98</v>
      </c>
      <c r="G5" s="29">
        <v>11</v>
      </c>
      <c r="H5" s="29">
        <v>65</v>
      </c>
      <c r="I5" s="29">
        <v>97</v>
      </c>
      <c r="J5" s="29">
        <v>14</v>
      </c>
      <c r="K5" s="29">
        <v>69</v>
      </c>
      <c r="M5" s="29">
        <v>62</v>
      </c>
      <c r="N5" s="29">
        <v>56</v>
      </c>
      <c r="O5" s="29">
        <v>20</v>
      </c>
      <c r="P5" s="29">
        <v>72</v>
      </c>
      <c r="Q5" s="29">
        <v>94</v>
      </c>
    </row>
    <row r="6" spans="1:17">
      <c r="A6" s="29">
        <v>85</v>
      </c>
      <c r="B6" s="29">
        <v>99</v>
      </c>
      <c r="C6" s="29">
        <v>39</v>
      </c>
      <c r="D6" s="29">
        <v>45</v>
      </c>
      <c r="E6" s="29">
        <v>15</v>
      </c>
      <c r="G6" s="29">
        <v>25</v>
      </c>
      <c r="H6" s="29">
        <v>21</v>
      </c>
      <c r="I6" s="29">
        <v>84</v>
      </c>
      <c r="J6" s="29">
        <v>40</v>
      </c>
      <c r="K6" s="29">
        <v>17</v>
      </c>
      <c r="M6" s="29">
        <v>48</v>
      </c>
      <c r="N6" s="29">
        <v>96</v>
      </c>
      <c r="O6" s="29">
        <v>31</v>
      </c>
      <c r="P6" s="29">
        <v>31</v>
      </c>
      <c r="Q6" s="29">
        <v>79</v>
      </c>
    </row>
    <row r="7" spans="1:17">
      <c r="A7" s="29">
        <v>33</v>
      </c>
      <c r="B7" s="29">
        <v>60</v>
      </c>
      <c r="C7" s="29">
        <v>11</v>
      </c>
      <c r="D7" s="29">
        <v>27</v>
      </c>
      <c r="E7" s="29">
        <v>70</v>
      </c>
      <c r="G7" s="29">
        <v>32</v>
      </c>
      <c r="H7" s="29">
        <v>51</v>
      </c>
      <c r="I7" s="29">
        <v>71</v>
      </c>
      <c r="J7" s="29">
        <v>28</v>
      </c>
      <c r="K7" s="29">
        <v>83</v>
      </c>
      <c r="M7" s="29">
        <v>12</v>
      </c>
      <c r="N7" s="29">
        <v>69</v>
      </c>
      <c r="O7" s="29">
        <v>21</v>
      </c>
      <c r="P7" s="29">
        <v>91</v>
      </c>
      <c r="Q7" s="29">
        <v>59</v>
      </c>
    </row>
    <row r="8" spans="1:17">
      <c r="A8" s="29">
        <v>87</v>
      </c>
      <c r="B8" s="29">
        <v>47</v>
      </c>
      <c r="C8" s="29">
        <v>93</v>
      </c>
      <c r="D8" s="29">
        <v>62</v>
      </c>
      <c r="E8" s="29">
        <v>98</v>
      </c>
      <c r="G8" s="29">
        <v>89</v>
      </c>
      <c r="H8" s="29">
        <v>96</v>
      </c>
      <c r="I8" s="29">
        <v>54</v>
      </c>
      <c r="J8" s="29">
        <v>68</v>
      </c>
      <c r="K8" s="29">
        <v>45</v>
      </c>
      <c r="M8" s="29">
        <v>61</v>
      </c>
      <c r="N8" s="29">
        <v>33</v>
      </c>
      <c r="O8" s="29">
        <v>13</v>
      </c>
      <c r="P8" s="29">
        <v>43</v>
      </c>
      <c r="Q8" s="29">
        <v>59</v>
      </c>
    </row>
    <row r="12" spans="1:17">
      <c r="A12" s="18">
        <f>INDEX((A1:E8,G1:K8,M1:Q8),3,5,3)</f>
        <v>41</v>
      </c>
      <c r="D12" s="18">
        <f>INDEX(A1:E8, 2, 3)</f>
        <v>47</v>
      </c>
    </row>
    <row r="13" spans="1:17">
      <c r="D13" s="18">
        <f>INDEX((A1:E8,G1:K8,M1:Q8),3,5,2)</f>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0FBFE-45C8-4ED8-BFB3-8F52099115D0}">
  <sheetPr>
    <tabColor rgb="FFC4AA3C"/>
  </sheetPr>
  <dimension ref="A1:G14"/>
  <sheetViews>
    <sheetView showGridLines="0" zoomScale="115" zoomScaleNormal="115" workbookViewId="0">
      <selection activeCell="D4" sqref="D4"/>
    </sheetView>
  </sheetViews>
  <sheetFormatPr defaultColWidth="8.875" defaultRowHeight="16.5"/>
  <cols>
    <col min="1" max="1" width="16.5" style="18" bestFit="1" customWidth="1"/>
    <col min="2" max="2" width="8.875" style="18"/>
    <col min="3" max="3" width="20" style="18" customWidth="1"/>
    <col min="4" max="4" width="22" style="18" customWidth="1"/>
    <col min="5" max="16384" width="8.875" style="18"/>
  </cols>
  <sheetData>
    <row r="1" spans="1:7">
      <c r="A1" s="26" t="s">
        <v>72</v>
      </c>
      <c r="G1" s="18" t="s">
        <v>151</v>
      </c>
    </row>
    <row r="2" spans="1:7">
      <c r="A2" s="26" t="s">
        <v>26</v>
      </c>
    </row>
    <row r="3" spans="1:7">
      <c r="A3" s="26" t="s">
        <v>41</v>
      </c>
      <c r="C3" s="27" t="s">
        <v>127</v>
      </c>
      <c r="D3" s="27" t="s">
        <v>152</v>
      </c>
    </row>
    <row r="4" spans="1:7" ht="18.75" thickBot="1">
      <c r="A4" s="26" t="s">
        <v>19</v>
      </c>
      <c r="C4" s="30" t="s">
        <v>153</v>
      </c>
      <c r="D4" s="30">
        <f>MATCH(C4,A1:A14,0)</f>
        <v>3</v>
      </c>
    </row>
    <row r="5" spans="1:7" ht="17.25" thickTop="1">
      <c r="A5" s="26" t="s">
        <v>23</v>
      </c>
    </row>
    <row r="6" spans="1:7">
      <c r="A6" s="26" t="s">
        <v>61</v>
      </c>
    </row>
    <row r="7" spans="1:7">
      <c r="A7" s="26" t="s">
        <v>110</v>
      </c>
      <c r="C7" s="27" t="s">
        <v>127</v>
      </c>
      <c r="D7" s="27" t="s">
        <v>152</v>
      </c>
    </row>
    <row r="8" spans="1:7" ht="18.75" thickBot="1">
      <c r="A8" s="26" t="s">
        <v>38</v>
      </c>
      <c r="C8" s="30" t="s">
        <v>153</v>
      </c>
      <c r="D8" s="30">
        <f>MATCH(C8, A1:A14, 0)</f>
        <v>3</v>
      </c>
    </row>
    <row r="9" spans="1:7" ht="17.25" thickTop="1">
      <c r="A9" s="26" t="s">
        <v>75</v>
      </c>
    </row>
    <row r="10" spans="1:7">
      <c r="A10" s="26" t="s">
        <v>49</v>
      </c>
    </row>
    <row r="11" spans="1:7">
      <c r="A11" s="26" t="s">
        <v>111</v>
      </c>
    </row>
    <row r="12" spans="1:7">
      <c r="A12" s="26" t="s">
        <v>112</v>
      </c>
    </row>
    <row r="13" spans="1:7">
      <c r="A13" s="26" t="s">
        <v>113</v>
      </c>
    </row>
    <row r="14" spans="1:7">
      <c r="A14" s="26" t="s">
        <v>114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FD968-FA7D-4C3A-80F1-BCCC10144F2F}">
  <sheetPr>
    <tabColor rgb="FFC4AA3C"/>
  </sheetPr>
  <dimension ref="A1:D14"/>
  <sheetViews>
    <sheetView showGridLines="0" zoomScale="145" zoomScaleNormal="145" workbookViewId="0">
      <selection activeCell="D4" sqref="D4"/>
    </sheetView>
  </sheetViews>
  <sheetFormatPr defaultColWidth="8.875" defaultRowHeight="16.5"/>
  <cols>
    <col min="1" max="1" width="10.75" style="18" customWidth="1"/>
    <col min="2" max="2" width="8.875" style="18"/>
    <col min="3" max="3" width="20" style="18" customWidth="1"/>
    <col min="4" max="4" width="22" style="18" customWidth="1"/>
    <col min="5" max="16384" width="8.875" style="18"/>
  </cols>
  <sheetData>
    <row r="1" spans="1:4">
      <c r="A1" s="26">
        <v>100</v>
      </c>
    </row>
    <row r="2" spans="1:4">
      <c r="A2" s="26">
        <v>200</v>
      </c>
    </row>
    <row r="3" spans="1:4">
      <c r="A3" s="26">
        <v>300</v>
      </c>
      <c r="C3" s="27" t="s">
        <v>127</v>
      </c>
      <c r="D3" s="27" t="s">
        <v>152</v>
      </c>
    </row>
    <row r="4" spans="1:4" ht="18.75" thickBot="1">
      <c r="A4" s="26">
        <v>400</v>
      </c>
      <c r="C4" s="30">
        <v>150</v>
      </c>
      <c r="D4" s="30">
        <f>MATCH(C4,A1:A10,1)</f>
        <v>1</v>
      </c>
    </row>
    <row r="5" spans="1:4" ht="17.25" thickTop="1">
      <c r="A5" s="26">
        <v>500</v>
      </c>
    </row>
    <row r="6" spans="1:4">
      <c r="A6" s="26">
        <v>600</v>
      </c>
    </row>
    <row r="7" spans="1:4">
      <c r="A7" s="26">
        <v>700</v>
      </c>
    </row>
    <row r="8" spans="1:4">
      <c r="A8" s="26">
        <v>800</v>
      </c>
      <c r="C8" s="27" t="s">
        <v>127</v>
      </c>
      <c r="D8" s="27" t="s">
        <v>152</v>
      </c>
    </row>
    <row r="9" spans="1:4" ht="18.75" thickBot="1">
      <c r="A9" s="26">
        <v>900</v>
      </c>
      <c r="C9" s="30">
        <v>880</v>
      </c>
      <c r="D9" s="30">
        <f>MATCH(C9, A1:A10, 1)</f>
        <v>8</v>
      </c>
    </row>
    <row r="10" spans="1:4" ht="17.25" thickTop="1">
      <c r="A10" s="26">
        <v>1000</v>
      </c>
    </row>
    <row r="11" spans="1:4">
      <c r="A11" s="26"/>
    </row>
    <row r="12" spans="1:4">
      <c r="A12" s="26"/>
    </row>
    <row r="13" spans="1:4">
      <c r="A13" s="26"/>
    </row>
    <row r="14" spans="1:4">
      <c r="A14" s="26"/>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A3F28-CE2D-4E9E-AFF5-6A63BE77EBA4}">
  <sheetPr>
    <tabColor rgb="FFC4AA3C"/>
  </sheetPr>
  <dimension ref="A1:K14"/>
  <sheetViews>
    <sheetView showGridLines="0" zoomScale="145" zoomScaleNormal="145" workbookViewId="0">
      <selection activeCell="D8" sqref="D8"/>
    </sheetView>
  </sheetViews>
  <sheetFormatPr defaultColWidth="8.875" defaultRowHeight="16.5"/>
  <cols>
    <col min="1" max="1" width="4.875" style="18" bestFit="1" customWidth="1"/>
    <col min="2" max="2" width="10.25" style="18" customWidth="1"/>
    <col min="3" max="3" width="20" style="18" customWidth="1"/>
    <col min="4" max="4" width="22" style="18" customWidth="1"/>
    <col min="5" max="16384" width="8.875" style="18"/>
  </cols>
  <sheetData>
    <row r="1" spans="1:11">
      <c r="A1" s="26">
        <v>1000</v>
      </c>
      <c r="B1" s="26"/>
      <c r="C1" s="26"/>
      <c r="D1" s="26"/>
      <c r="E1" s="26"/>
      <c r="F1" s="26"/>
      <c r="G1" s="26"/>
      <c r="H1" s="26"/>
      <c r="I1" s="26"/>
      <c r="J1" s="26"/>
      <c r="K1" s="26"/>
    </row>
    <row r="2" spans="1:11">
      <c r="A2" s="26">
        <v>900</v>
      </c>
      <c r="B2" s="26"/>
    </row>
    <row r="3" spans="1:11">
      <c r="A3" s="26">
        <v>800</v>
      </c>
      <c r="B3" s="26"/>
      <c r="C3" s="27" t="s">
        <v>127</v>
      </c>
      <c r="D3" s="27" t="s">
        <v>152</v>
      </c>
    </row>
    <row r="4" spans="1:11" ht="18.75" thickBot="1">
      <c r="A4" s="26">
        <v>700</v>
      </c>
      <c r="B4" s="26"/>
      <c r="C4" s="30">
        <v>220</v>
      </c>
      <c r="D4" s="30">
        <f>MATCH(C4,A1:A10,-1)</f>
        <v>8</v>
      </c>
    </row>
    <row r="5" spans="1:11" ht="17.25" thickTop="1">
      <c r="A5" s="26">
        <v>600</v>
      </c>
      <c r="B5" s="26"/>
    </row>
    <row r="6" spans="1:11">
      <c r="A6" s="26">
        <v>500</v>
      </c>
      <c r="B6" s="26"/>
    </row>
    <row r="7" spans="1:11">
      <c r="A7" s="26">
        <v>400</v>
      </c>
      <c r="B7" s="26"/>
      <c r="C7" s="27" t="s">
        <v>127</v>
      </c>
      <c r="D7" s="27" t="s">
        <v>152</v>
      </c>
    </row>
    <row r="8" spans="1:11" ht="18.75" thickBot="1">
      <c r="A8" s="26">
        <v>300</v>
      </c>
      <c r="B8" s="26"/>
      <c r="C8" s="30">
        <v>440</v>
      </c>
      <c r="D8" s="30">
        <f>MATCH(C8, A1:A10, -1)</f>
        <v>6</v>
      </c>
    </row>
    <row r="9" spans="1:11" ht="17.25" thickTop="1">
      <c r="A9" s="26">
        <v>200</v>
      </c>
      <c r="B9" s="26"/>
    </row>
    <row r="10" spans="1:11">
      <c r="A10" s="26">
        <v>100</v>
      </c>
      <c r="B10" s="26"/>
    </row>
    <row r="11" spans="1:11">
      <c r="A11" s="26"/>
      <c r="B11" s="26"/>
    </row>
    <row r="12" spans="1:11">
      <c r="A12" s="26"/>
      <c r="B12" s="26"/>
    </row>
    <row r="13" spans="1:11">
      <c r="A13" s="26"/>
      <c r="B13" s="26"/>
    </row>
    <row r="14" spans="1:11">
      <c r="A14" s="26"/>
      <c r="B14" s="26"/>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B3E6E-0A73-4FAF-B3BA-4AAD04E1B29C}">
  <sheetPr>
    <tabColor rgb="FFC4AA3C"/>
  </sheetPr>
  <dimension ref="A1:E16"/>
  <sheetViews>
    <sheetView showGridLines="0" topLeftCell="A4" zoomScale="115" zoomScaleNormal="115" workbookViewId="0">
      <selection activeCell="B16" sqref="B16"/>
    </sheetView>
  </sheetViews>
  <sheetFormatPr defaultColWidth="8.875" defaultRowHeight="16.5"/>
  <cols>
    <col min="1" max="1" width="34.125" style="18" bestFit="1" customWidth="1"/>
    <col min="2" max="2" width="48" style="18" bestFit="1" customWidth="1"/>
    <col min="3" max="3" width="8.875" style="18" customWidth="1"/>
    <col min="4" max="4" width="39.75" style="18" bestFit="1" customWidth="1"/>
    <col min="5" max="5" width="13.125" style="18" bestFit="1" customWidth="1"/>
    <col min="6" max="16384" width="8.875" style="18"/>
  </cols>
  <sheetData>
    <row r="1" spans="1:5" ht="18.75" thickBot="1">
      <c r="A1" s="31" t="s">
        <v>11</v>
      </c>
      <c r="B1" s="31" t="s">
        <v>12</v>
      </c>
      <c r="C1" s="31" t="s">
        <v>10</v>
      </c>
      <c r="D1" s="31" t="s">
        <v>13</v>
      </c>
      <c r="E1" s="31" t="s">
        <v>14</v>
      </c>
    </row>
    <row r="2" spans="1:5" ht="18">
      <c r="A2" s="32" t="s">
        <v>17</v>
      </c>
      <c r="B2" s="32" t="s">
        <v>18</v>
      </c>
      <c r="C2" s="32">
        <v>14624</v>
      </c>
      <c r="D2" s="32" t="s">
        <v>19</v>
      </c>
      <c r="E2" s="33">
        <v>1544</v>
      </c>
    </row>
    <row r="3" spans="1:5" ht="18">
      <c r="A3" s="34" t="s">
        <v>21</v>
      </c>
      <c r="B3" s="34" t="s">
        <v>22</v>
      </c>
      <c r="C3" s="34">
        <v>13777</v>
      </c>
      <c r="D3" s="34" t="s">
        <v>23</v>
      </c>
      <c r="E3" s="35">
        <v>939</v>
      </c>
    </row>
    <row r="4" spans="1:5" ht="18">
      <c r="A4" s="32" t="s">
        <v>25</v>
      </c>
      <c r="B4" s="32" t="s">
        <v>18</v>
      </c>
      <c r="C4" s="32">
        <v>14686</v>
      </c>
      <c r="D4" s="32" t="s">
        <v>26</v>
      </c>
      <c r="E4" s="33">
        <v>1578</v>
      </c>
    </row>
    <row r="5" spans="1:5" ht="18">
      <c r="A5" s="34" t="s">
        <v>27</v>
      </c>
      <c r="B5" s="34" t="s">
        <v>28</v>
      </c>
      <c r="C5" s="34">
        <v>13901</v>
      </c>
      <c r="D5" s="34" t="s">
        <v>29</v>
      </c>
      <c r="E5" s="35">
        <v>2928</v>
      </c>
    </row>
    <row r="6" spans="1:5" ht="18">
      <c r="A6" s="32" t="s">
        <v>30</v>
      </c>
      <c r="B6" s="32" t="s">
        <v>18</v>
      </c>
      <c r="C6" s="32">
        <v>14688</v>
      </c>
      <c r="D6" s="32" t="s">
        <v>26</v>
      </c>
      <c r="E6" s="33">
        <v>1870</v>
      </c>
    </row>
    <row r="7" spans="1:5" ht="18">
      <c r="A7" s="34" t="s">
        <v>31</v>
      </c>
      <c r="B7" s="34" t="s">
        <v>32</v>
      </c>
      <c r="C7" s="34">
        <v>14942</v>
      </c>
      <c r="D7" s="34" t="s">
        <v>23</v>
      </c>
      <c r="E7" s="35">
        <v>1633</v>
      </c>
    </row>
    <row r="8" spans="1:5" ht="18">
      <c r="A8" s="32" t="s">
        <v>33</v>
      </c>
      <c r="B8" s="32" t="s">
        <v>18</v>
      </c>
      <c r="C8" s="32">
        <v>14672</v>
      </c>
      <c r="D8" s="32" t="s">
        <v>26</v>
      </c>
      <c r="E8" s="33">
        <v>1284</v>
      </c>
    </row>
    <row r="9" spans="1:5" ht="18">
      <c r="A9" s="34" t="s">
        <v>34</v>
      </c>
      <c r="B9" s="34" t="s">
        <v>35</v>
      </c>
      <c r="C9" s="34">
        <v>13843</v>
      </c>
      <c r="D9" s="34" t="s">
        <v>19</v>
      </c>
      <c r="E9" s="35">
        <v>2633</v>
      </c>
    </row>
    <row r="12" spans="1:5" ht="18">
      <c r="A12" s="36" t="s">
        <v>10</v>
      </c>
      <c r="B12" s="37">
        <v>13843</v>
      </c>
    </row>
    <row r="13" spans="1:5" ht="18.75" thickBot="1">
      <c r="A13" s="38" t="s">
        <v>12</v>
      </c>
      <c r="B13" s="39" t="str">
        <f>INDEX(B2:B9,MATCH(B12,C2:C9))</f>
        <v>İctimaiyyətlə əlaqələr departamenti</v>
      </c>
    </row>
    <row r="15" spans="1:5" ht="18">
      <c r="A15" s="36" t="s">
        <v>10</v>
      </c>
      <c r="B15" s="32">
        <v>14672</v>
      </c>
      <c r="C15" s="69">
        <f>MATCH(B15,C2:C9, 0)</f>
        <v>7</v>
      </c>
    </row>
    <row r="16" spans="1:5" ht="18.75" thickBot="1">
      <c r="A16" s="38" t="s">
        <v>12</v>
      </c>
      <c r="B16" s="39" t="str">
        <f>INDEX(A2:A9,MATCH(B15,C2:C9,0))</f>
        <v>Nəbiyeva Nəzakət Məmməd qızı</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B6620-EAFD-4ED0-B661-2012DAA2CF6C}">
  <sheetPr>
    <tabColor rgb="FFC4AA3C"/>
  </sheetPr>
  <dimension ref="B3:L15"/>
  <sheetViews>
    <sheetView showGridLines="0" tabSelected="1" zoomScale="115" zoomScaleNormal="115" workbookViewId="0">
      <selection activeCell="K6" sqref="K6"/>
    </sheetView>
  </sheetViews>
  <sheetFormatPr defaultColWidth="8.875" defaultRowHeight="16.5"/>
  <cols>
    <col min="1" max="2" width="8.875" style="18"/>
    <col min="3" max="4" width="10" style="18" bestFit="1" customWidth="1"/>
    <col min="5" max="6" width="8.875" style="18"/>
    <col min="7" max="7" width="13.75" style="18" bestFit="1" customWidth="1"/>
    <col min="8" max="8" width="21.625" style="18" customWidth="1"/>
    <col min="9" max="16384" width="8.875" style="18"/>
  </cols>
  <sheetData>
    <row r="3" spans="2:12" ht="18" thickBot="1">
      <c r="B3" s="40" t="s">
        <v>154</v>
      </c>
      <c r="C3" s="41"/>
      <c r="D3" s="41"/>
      <c r="E3" s="41"/>
      <c r="F3" s="41"/>
      <c r="G3" s="41"/>
      <c r="H3" s="41"/>
      <c r="I3" s="41"/>
    </row>
    <row r="4" spans="2:12" ht="17.25" thickTop="1"/>
    <row r="5" spans="2:12">
      <c r="B5" s="42" t="s">
        <v>155</v>
      </c>
      <c r="C5" s="43" t="s">
        <v>156</v>
      </c>
      <c r="D5" s="43" t="s">
        <v>157</v>
      </c>
      <c r="G5" s="44" t="s">
        <v>158</v>
      </c>
      <c r="H5" s="45" t="s">
        <v>159</v>
      </c>
      <c r="K5" s="43" t="s">
        <v>156</v>
      </c>
      <c r="L5" s="43" t="s">
        <v>157</v>
      </c>
    </row>
    <row r="6" spans="2:12" ht="17.25">
      <c r="B6" s="18" t="s">
        <v>99</v>
      </c>
      <c r="C6" s="46">
        <v>3354</v>
      </c>
      <c r="D6" s="46">
        <v>976</v>
      </c>
      <c r="G6" s="47" t="s">
        <v>157</v>
      </c>
      <c r="H6" s="48">
        <f>INDEX(B6:D15,MATCH(H5,B6:B15,0),MATCH(G6,B5:D5,0))</f>
        <v>1052</v>
      </c>
      <c r="J6" s="18" t="s">
        <v>99</v>
      </c>
      <c r="K6" s="18">
        <f>INDEX(C$6:C$15,MATCH($J6,$B$6:$B$15, 0))</f>
        <v>3354</v>
      </c>
      <c r="L6" s="18">
        <f>INDEX(D$6:D$15,MATCH($J6,$B$6:$B$15, 0))</f>
        <v>976</v>
      </c>
    </row>
    <row r="7" spans="2:12">
      <c r="B7" s="18" t="s">
        <v>101</v>
      </c>
      <c r="C7" s="46">
        <v>3932</v>
      </c>
      <c r="D7" s="46">
        <v>813</v>
      </c>
      <c r="J7" s="18" t="s">
        <v>101</v>
      </c>
      <c r="K7" s="18">
        <f>INDEX(C$6:C$15,MATCH($J7,$B$6:$B$15, 0))</f>
        <v>3932</v>
      </c>
      <c r="L7" s="18">
        <f>INDEX(D$6:D$15,MATCH($J7,$B$6:$B$15, 0))</f>
        <v>813</v>
      </c>
    </row>
    <row r="8" spans="2:12">
      <c r="B8" s="18" t="s">
        <v>160</v>
      </c>
      <c r="C8" s="46">
        <v>2821</v>
      </c>
      <c r="D8" s="46">
        <v>1033</v>
      </c>
    </row>
    <row r="9" spans="2:12">
      <c r="B9" s="18" t="s">
        <v>96</v>
      </c>
      <c r="C9" s="46">
        <v>2794</v>
      </c>
      <c r="D9" s="46">
        <v>773</v>
      </c>
      <c r="G9" s="44" t="s">
        <v>158</v>
      </c>
      <c r="H9" s="45" t="s">
        <v>101</v>
      </c>
    </row>
    <row r="10" spans="2:12" ht="17.25">
      <c r="B10" s="18" t="s">
        <v>161</v>
      </c>
      <c r="C10" s="46">
        <v>4808</v>
      </c>
      <c r="D10" s="46">
        <v>814</v>
      </c>
      <c r="G10" s="47" t="s">
        <v>157</v>
      </c>
      <c r="H10" s="48">
        <f>INDEX(B6:D15,MATCH(H9,B6:B15, 0),MATCH(G10,B5:D5, 0))</f>
        <v>813</v>
      </c>
      <c r="L10" s="69">
        <f>MATCH(J6, B6:B15, 0)</f>
        <v>1</v>
      </c>
    </row>
    <row r="11" spans="2:12">
      <c r="B11" s="18" t="s">
        <v>162</v>
      </c>
      <c r="C11" s="46">
        <v>2862</v>
      </c>
      <c r="D11" s="46">
        <v>928</v>
      </c>
      <c r="H11" s="69">
        <f>MATCH(H9, B6:B15)</f>
        <v>2</v>
      </c>
    </row>
    <row r="12" spans="2:12">
      <c r="B12" s="18" t="s">
        <v>163</v>
      </c>
      <c r="C12" s="46">
        <v>4125</v>
      </c>
      <c r="D12" s="46">
        <v>992</v>
      </c>
      <c r="H12" s="69">
        <f>MATCH(G10, B5:D5)</f>
        <v>3</v>
      </c>
    </row>
    <row r="13" spans="2:12">
      <c r="B13" s="18" t="s">
        <v>164</v>
      </c>
      <c r="C13" s="46">
        <v>3000</v>
      </c>
      <c r="D13" s="46">
        <v>635</v>
      </c>
    </row>
    <row r="14" spans="2:12">
      <c r="B14" s="18" t="s">
        <v>159</v>
      </c>
      <c r="C14" s="46">
        <v>3450</v>
      </c>
      <c r="D14" s="46">
        <v>1052</v>
      </c>
    </row>
    <row r="15" spans="2:12">
      <c r="B15" s="18" t="s">
        <v>165</v>
      </c>
      <c r="C15" s="46">
        <v>4516</v>
      </c>
      <c r="D15" s="46">
        <v>1010</v>
      </c>
    </row>
  </sheetData>
  <dataValidations count="2">
    <dataValidation type="list" allowBlank="1" showInputMessage="1" showErrorMessage="1" sqref="H5 H9" xr:uid="{3228DBC3-CA2C-4F05-B772-F7177C9B7BB3}">
      <formula1>"Lenovo,HP,Huawei,LG,İphone,Samsung,Striker,Xiomi,Nokia,Toshiba"</formula1>
    </dataValidation>
    <dataValidation type="list" allowBlank="1" showInputMessage="1" showErrorMessage="1" sqref="G6 G10" xr:uid="{AB712CFE-0645-4B67-BE71-C9F531A36FEF}">
      <formula1>$C$5:$D$5</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B1BD7-4E0F-440C-A0D6-8FE37AB7D30D}">
  <sheetPr>
    <tabColor rgb="FF92D050"/>
  </sheetPr>
  <dimension ref="A1:L15"/>
  <sheetViews>
    <sheetView showGridLines="0" zoomScale="115" zoomScaleNormal="115" workbookViewId="0">
      <selection activeCell="L8" sqref="L8"/>
    </sheetView>
  </sheetViews>
  <sheetFormatPr defaultColWidth="8.875" defaultRowHeight="16.5"/>
  <cols>
    <col min="1" max="16384" width="8.875" style="18"/>
  </cols>
  <sheetData>
    <row r="1" spans="1:12">
      <c r="A1" s="49">
        <v>735</v>
      </c>
      <c r="B1" s="49">
        <v>470</v>
      </c>
      <c r="C1" s="49">
        <v>576</v>
      </c>
      <c r="D1" s="49">
        <v>351</v>
      </c>
      <c r="E1" s="49">
        <v>621</v>
      </c>
      <c r="F1" s="49">
        <v>724</v>
      </c>
      <c r="G1" s="49">
        <v>726</v>
      </c>
      <c r="H1" s="49">
        <v>565</v>
      </c>
      <c r="I1" s="49">
        <v>253</v>
      </c>
      <c r="J1" s="49">
        <v>160</v>
      </c>
    </row>
    <row r="2" spans="1:12">
      <c r="A2" s="49">
        <v>443</v>
      </c>
      <c r="B2" s="49">
        <v>204</v>
      </c>
      <c r="C2" s="49">
        <v>774</v>
      </c>
      <c r="D2" s="49">
        <v>329</v>
      </c>
      <c r="E2" s="49">
        <v>515</v>
      </c>
      <c r="F2" s="49">
        <v>367</v>
      </c>
      <c r="G2" s="49">
        <v>890</v>
      </c>
      <c r="H2" s="49">
        <v>391</v>
      </c>
      <c r="I2" s="49">
        <v>415</v>
      </c>
      <c r="J2" s="49">
        <v>440</v>
      </c>
    </row>
    <row r="3" spans="1:12">
      <c r="A3" s="49">
        <v>190</v>
      </c>
      <c r="B3" s="49">
        <v>826</v>
      </c>
      <c r="C3" s="49">
        <v>239</v>
      </c>
      <c r="D3" s="49">
        <v>241</v>
      </c>
      <c r="E3" s="49">
        <v>291</v>
      </c>
      <c r="F3" s="49">
        <v>879</v>
      </c>
      <c r="G3" s="49">
        <v>364</v>
      </c>
      <c r="H3" s="49">
        <v>459</v>
      </c>
      <c r="I3" s="49">
        <v>463</v>
      </c>
      <c r="J3" s="49">
        <v>271</v>
      </c>
      <c r="L3" s="18">
        <f ca="1">OFFSET(A1,6,0)</f>
        <v>236</v>
      </c>
    </row>
    <row r="4" spans="1:12">
      <c r="A4" s="49">
        <v>981</v>
      </c>
      <c r="B4" s="49">
        <v>810</v>
      </c>
      <c r="C4" s="49">
        <v>357</v>
      </c>
      <c r="D4" s="49">
        <v>663</v>
      </c>
      <c r="E4" s="49">
        <v>257</v>
      </c>
      <c r="F4" s="49">
        <v>299</v>
      </c>
      <c r="G4" s="49">
        <v>348</v>
      </c>
      <c r="H4" s="49">
        <v>207</v>
      </c>
      <c r="I4" s="49">
        <v>547</v>
      </c>
      <c r="J4" s="49">
        <v>736</v>
      </c>
      <c r="L4" s="18">
        <f ca="1">OFFSET(A1,5,2)</f>
        <v>622</v>
      </c>
    </row>
    <row r="5" spans="1:12">
      <c r="A5" s="50">
        <v>363</v>
      </c>
      <c r="B5" s="50">
        <v>280</v>
      </c>
      <c r="C5" s="50">
        <v>607</v>
      </c>
      <c r="D5" s="50">
        <v>150</v>
      </c>
      <c r="E5" s="50">
        <v>506</v>
      </c>
      <c r="F5" s="50">
        <v>379</v>
      </c>
      <c r="G5" s="50">
        <v>537</v>
      </c>
      <c r="H5" s="49">
        <v>907</v>
      </c>
      <c r="I5" s="49">
        <v>503</v>
      </c>
      <c r="J5" s="49">
        <v>848</v>
      </c>
      <c r="L5" s="18">
        <f ca="1">OFFSET(E7,-2,-2)</f>
        <v>607</v>
      </c>
    </row>
    <row r="6" spans="1:12">
      <c r="A6" s="50">
        <v>153</v>
      </c>
      <c r="B6" s="50">
        <v>231</v>
      </c>
      <c r="C6" s="50">
        <v>622</v>
      </c>
      <c r="D6" s="50">
        <v>742</v>
      </c>
      <c r="E6" s="50">
        <v>234</v>
      </c>
      <c r="F6" s="51">
        <v>957</v>
      </c>
      <c r="G6" s="50">
        <v>405</v>
      </c>
      <c r="H6" s="49">
        <v>328</v>
      </c>
      <c r="I6" s="49">
        <v>511</v>
      </c>
      <c r="J6" s="49">
        <v>275</v>
      </c>
      <c r="L6" s="18">
        <f ca="1">SUM(OFFSET(E7,-3,3,-4,3))</f>
        <v>4907</v>
      </c>
    </row>
    <row r="7" spans="1:12">
      <c r="A7" s="50">
        <v>236</v>
      </c>
      <c r="B7" s="50">
        <v>585</v>
      </c>
      <c r="C7" s="50">
        <v>730</v>
      </c>
      <c r="D7" s="50">
        <v>865</v>
      </c>
      <c r="E7" s="50">
        <v>215</v>
      </c>
      <c r="F7" s="51">
        <v>568</v>
      </c>
      <c r="G7" s="50">
        <v>266</v>
      </c>
      <c r="H7" s="49">
        <v>677</v>
      </c>
      <c r="I7" s="49">
        <v>959</v>
      </c>
      <c r="J7" s="49">
        <v>176</v>
      </c>
      <c r="L7" s="18">
        <f ca="1">SUM(OFFSET(F11,-5,-3,4,-2))</f>
        <v>4310</v>
      </c>
    </row>
    <row r="8" spans="1:12">
      <c r="A8" s="50">
        <v>143</v>
      </c>
      <c r="B8" s="50">
        <v>985</v>
      </c>
      <c r="C8" s="50">
        <v>473</v>
      </c>
      <c r="D8" s="50">
        <v>740</v>
      </c>
      <c r="E8" s="50">
        <v>115</v>
      </c>
      <c r="F8" s="51">
        <v>921</v>
      </c>
      <c r="G8" s="50">
        <v>979</v>
      </c>
      <c r="H8" s="49">
        <v>998</v>
      </c>
      <c r="I8" s="49">
        <v>313</v>
      </c>
      <c r="J8" s="49">
        <v>737</v>
      </c>
      <c r="L8" s="18">
        <f ca="1">SUM(OFFSET(E15,-7,1,-3,1))</f>
        <v>2446</v>
      </c>
    </row>
    <row r="9" spans="1:12">
      <c r="A9" s="50">
        <v>629</v>
      </c>
      <c r="B9" s="50">
        <v>151</v>
      </c>
      <c r="C9" s="50">
        <v>533</v>
      </c>
      <c r="D9" s="50">
        <v>720</v>
      </c>
      <c r="E9" s="50">
        <v>985</v>
      </c>
      <c r="F9" s="50">
        <v>919</v>
      </c>
      <c r="G9" s="50">
        <v>837</v>
      </c>
      <c r="H9" s="49">
        <v>350</v>
      </c>
      <c r="I9" s="49">
        <v>883</v>
      </c>
      <c r="J9" s="49">
        <v>129</v>
      </c>
    </row>
    <row r="10" spans="1:12">
      <c r="A10" s="50">
        <v>510</v>
      </c>
      <c r="B10" s="50">
        <v>524</v>
      </c>
      <c r="C10" s="50">
        <v>776</v>
      </c>
      <c r="D10" s="50">
        <v>372</v>
      </c>
      <c r="E10" s="50">
        <v>986</v>
      </c>
      <c r="F10" s="50">
        <v>843</v>
      </c>
      <c r="G10" s="50">
        <v>514</v>
      </c>
      <c r="H10" s="49">
        <v>855</v>
      </c>
      <c r="I10" s="49">
        <v>565</v>
      </c>
      <c r="J10" s="49">
        <v>991</v>
      </c>
    </row>
    <row r="11" spans="1:12">
      <c r="A11" s="50">
        <v>183</v>
      </c>
      <c r="B11" s="50">
        <v>669</v>
      </c>
      <c r="C11" s="50">
        <v>573</v>
      </c>
      <c r="D11" s="50">
        <v>591</v>
      </c>
      <c r="E11" s="50">
        <v>562</v>
      </c>
      <c r="F11" s="50">
        <v>979</v>
      </c>
      <c r="G11" s="50">
        <v>476</v>
      </c>
      <c r="H11" s="49">
        <v>730</v>
      </c>
      <c r="I11" s="49">
        <v>794</v>
      </c>
      <c r="J11" s="49">
        <v>813</v>
      </c>
    </row>
    <row r="12" spans="1:12">
      <c r="A12" s="50">
        <v>287</v>
      </c>
      <c r="B12" s="50">
        <v>337</v>
      </c>
      <c r="C12" s="50">
        <v>361</v>
      </c>
      <c r="D12" s="50">
        <v>953</v>
      </c>
      <c r="E12" s="50">
        <v>635</v>
      </c>
      <c r="F12" s="50">
        <v>758</v>
      </c>
      <c r="G12" s="50">
        <v>979</v>
      </c>
      <c r="H12" s="49">
        <v>159</v>
      </c>
      <c r="I12" s="49">
        <v>967</v>
      </c>
      <c r="J12" s="49">
        <v>869</v>
      </c>
    </row>
    <row r="13" spans="1:12">
      <c r="A13" s="49">
        <v>192</v>
      </c>
      <c r="B13" s="49">
        <v>261</v>
      </c>
      <c r="C13" s="49">
        <v>891</v>
      </c>
      <c r="D13" s="49">
        <v>363</v>
      </c>
      <c r="E13" s="49">
        <v>825</v>
      </c>
      <c r="F13" s="49">
        <v>773</v>
      </c>
      <c r="G13" s="49">
        <v>607</v>
      </c>
      <c r="H13" s="49">
        <v>973</v>
      </c>
      <c r="I13" s="49">
        <v>851</v>
      </c>
      <c r="J13" s="49">
        <v>625</v>
      </c>
    </row>
    <row r="14" spans="1:12">
      <c r="A14" s="49">
        <v>175</v>
      </c>
      <c r="B14" s="49">
        <v>784</v>
      </c>
      <c r="C14" s="49">
        <v>169</v>
      </c>
      <c r="D14" s="49">
        <v>957</v>
      </c>
      <c r="E14" s="49">
        <v>646</v>
      </c>
      <c r="F14" s="49">
        <v>760</v>
      </c>
      <c r="G14" s="49">
        <v>434</v>
      </c>
      <c r="H14" s="49">
        <v>361</v>
      </c>
      <c r="I14" s="49">
        <v>665</v>
      </c>
      <c r="J14" s="49">
        <v>340</v>
      </c>
    </row>
    <row r="15" spans="1:12">
      <c r="A15" s="49">
        <v>602</v>
      </c>
      <c r="B15" s="49">
        <v>661</v>
      </c>
      <c r="C15" s="49">
        <v>434</v>
      </c>
      <c r="D15" s="49">
        <v>459</v>
      </c>
      <c r="E15" s="52">
        <v>262</v>
      </c>
      <c r="F15" s="49">
        <v>967</v>
      </c>
      <c r="G15" s="49">
        <v>674</v>
      </c>
      <c r="H15" s="49">
        <v>911</v>
      </c>
      <c r="I15" s="49">
        <v>307</v>
      </c>
      <c r="J15" s="49">
        <v>532</v>
      </c>
    </row>
  </sheetData>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660B4-5881-4D3A-BFB0-1BB818DB5798}">
  <sheetPr>
    <tabColor rgb="FF92D050"/>
  </sheetPr>
  <dimension ref="A1:E371"/>
  <sheetViews>
    <sheetView showGridLines="0" workbookViewId="0">
      <pane ySplit="5" topLeftCell="A6" activePane="bottomLeft" state="frozen"/>
      <selection activeCell="L8" sqref="L8"/>
      <selection pane="bottomLeft" activeCell="E15" sqref="E15"/>
    </sheetView>
  </sheetViews>
  <sheetFormatPr defaultColWidth="8.875" defaultRowHeight="16.5"/>
  <cols>
    <col min="1" max="1" width="9.875" style="53" bestFit="1" customWidth="1"/>
    <col min="2" max="2" width="8.875" style="54"/>
    <col min="3" max="3" width="8.875" style="18"/>
    <col min="4" max="4" width="16" style="18" customWidth="1"/>
    <col min="5" max="5" width="20.875" style="18" customWidth="1"/>
    <col min="6" max="16384" width="8.875" style="18"/>
  </cols>
  <sheetData>
    <row r="1" spans="1:5" ht="17.25">
      <c r="D1" s="55" t="s">
        <v>166</v>
      </c>
      <c r="E1" s="55">
        <v>2</v>
      </c>
    </row>
    <row r="2" spans="1:5" ht="17.25">
      <c r="D2" s="56" t="s">
        <v>167</v>
      </c>
      <c r="E2" s="57">
        <v>43833</v>
      </c>
    </row>
    <row r="3" spans="1:5" ht="18" thickBot="1">
      <c r="D3" s="58" t="s">
        <v>168</v>
      </c>
      <c r="E3" s="59">
        <f ca="1">SUM(OFFSET(B5,MATCH(E2,A6:A371,0),0,E1))</f>
        <v>134</v>
      </c>
    </row>
    <row r="5" spans="1:5" ht="17.25">
      <c r="A5" s="60" t="s">
        <v>167</v>
      </c>
      <c r="B5" s="61" t="s">
        <v>169</v>
      </c>
    </row>
    <row r="6" spans="1:5">
      <c r="A6" s="62">
        <v>43831</v>
      </c>
      <c r="B6" s="63">
        <v>73</v>
      </c>
    </row>
    <row r="7" spans="1:5">
      <c r="A7" s="62">
        <v>43832</v>
      </c>
      <c r="B7" s="63">
        <v>72</v>
      </c>
    </row>
    <row r="8" spans="1:5">
      <c r="A8" s="62">
        <v>43833</v>
      </c>
      <c r="B8" s="63">
        <v>80</v>
      </c>
    </row>
    <row r="9" spans="1:5">
      <c r="A9" s="62">
        <v>43834</v>
      </c>
      <c r="B9" s="63">
        <v>54</v>
      </c>
    </row>
    <row r="10" spans="1:5">
      <c r="A10" s="62">
        <v>43835</v>
      </c>
      <c r="B10" s="63">
        <v>13</v>
      </c>
    </row>
    <row r="11" spans="1:5">
      <c r="A11" s="62">
        <v>43836</v>
      </c>
      <c r="B11" s="63">
        <v>22</v>
      </c>
    </row>
    <row r="12" spans="1:5">
      <c r="A12" s="62">
        <v>43837</v>
      </c>
      <c r="B12" s="63">
        <v>29</v>
      </c>
    </row>
    <row r="13" spans="1:5">
      <c r="A13" s="62">
        <v>43838</v>
      </c>
      <c r="B13" s="63">
        <v>96</v>
      </c>
    </row>
    <row r="14" spans="1:5">
      <c r="A14" s="62">
        <v>43839</v>
      </c>
      <c r="B14" s="63">
        <v>62</v>
      </c>
    </row>
    <row r="15" spans="1:5">
      <c r="A15" s="62">
        <v>43840</v>
      </c>
      <c r="B15" s="63">
        <v>85</v>
      </c>
    </row>
    <row r="16" spans="1:5">
      <c r="A16" s="62">
        <v>43841</v>
      </c>
      <c r="B16" s="63">
        <v>18</v>
      </c>
    </row>
    <row r="17" spans="1:2">
      <c r="A17" s="62">
        <v>43842</v>
      </c>
      <c r="B17" s="63">
        <v>20</v>
      </c>
    </row>
    <row r="18" spans="1:2">
      <c r="A18" s="62">
        <v>43843</v>
      </c>
      <c r="B18" s="63">
        <v>51</v>
      </c>
    </row>
    <row r="19" spans="1:2">
      <c r="A19" s="62">
        <v>43844</v>
      </c>
      <c r="B19" s="63">
        <v>72</v>
      </c>
    </row>
    <row r="20" spans="1:2">
      <c r="A20" s="62">
        <v>43845</v>
      </c>
      <c r="B20" s="63">
        <v>72</v>
      </c>
    </row>
    <row r="21" spans="1:2">
      <c r="A21" s="62">
        <v>43846</v>
      </c>
      <c r="B21" s="63">
        <v>40</v>
      </c>
    </row>
    <row r="22" spans="1:2">
      <c r="A22" s="62">
        <v>43847</v>
      </c>
      <c r="B22" s="63">
        <v>90</v>
      </c>
    </row>
    <row r="23" spans="1:2">
      <c r="A23" s="62">
        <v>43848</v>
      </c>
      <c r="B23" s="63">
        <v>64</v>
      </c>
    </row>
    <row r="24" spans="1:2">
      <c r="A24" s="62">
        <v>43849</v>
      </c>
      <c r="B24" s="63">
        <v>46</v>
      </c>
    </row>
    <row r="25" spans="1:2">
      <c r="A25" s="62">
        <v>43850</v>
      </c>
      <c r="B25" s="63">
        <v>81</v>
      </c>
    </row>
    <row r="26" spans="1:2">
      <c r="A26" s="62">
        <v>43851</v>
      </c>
      <c r="B26" s="63">
        <v>23</v>
      </c>
    </row>
    <row r="27" spans="1:2">
      <c r="A27" s="62">
        <v>43852</v>
      </c>
      <c r="B27" s="63">
        <v>12</v>
      </c>
    </row>
    <row r="28" spans="1:2">
      <c r="A28" s="62">
        <v>43853</v>
      </c>
      <c r="B28" s="63">
        <v>52</v>
      </c>
    </row>
    <row r="29" spans="1:2">
      <c r="A29" s="62">
        <v>43854</v>
      </c>
      <c r="B29" s="63">
        <v>44</v>
      </c>
    </row>
    <row r="30" spans="1:2">
      <c r="A30" s="62">
        <v>43855</v>
      </c>
      <c r="B30" s="63">
        <v>25</v>
      </c>
    </row>
    <row r="31" spans="1:2">
      <c r="A31" s="62">
        <v>43856</v>
      </c>
      <c r="B31" s="63">
        <v>39</v>
      </c>
    </row>
    <row r="32" spans="1:2">
      <c r="A32" s="62">
        <v>43857</v>
      </c>
      <c r="B32" s="63">
        <v>49</v>
      </c>
    </row>
    <row r="33" spans="1:2">
      <c r="A33" s="62">
        <v>43858</v>
      </c>
      <c r="B33" s="63">
        <v>54</v>
      </c>
    </row>
    <row r="34" spans="1:2">
      <c r="A34" s="62">
        <v>43859</v>
      </c>
      <c r="B34" s="63">
        <v>53</v>
      </c>
    </row>
    <row r="35" spans="1:2">
      <c r="A35" s="62">
        <v>43860</v>
      </c>
      <c r="B35" s="63">
        <v>94</v>
      </c>
    </row>
    <row r="36" spans="1:2">
      <c r="A36" s="62">
        <v>43861</v>
      </c>
      <c r="B36" s="63">
        <v>71</v>
      </c>
    </row>
    <row r="37" spans="1:2">
      <c r="A37" s="62">
        <v>43862</v>
      </c>
      <c r="B37" s="63">
        <v>45</v>
      </c>
    </row>
    <row r="38" spans="1:2">
      <c r="A38" s="62">
        <v>43863</v>
      </c>
      <c r="B38" s="63">
        <v>24</v>
      </c>
    </row>
    <row r="39" spans="1:2">
      <c r="A39" s="62">
        <v>43864</v>
      </c>
      <c r="B39" s="63">
        <v>70</v>
      </c>
    </row>
    <row r="40" spans="1:2">
      <c r="A40" s="62">
        <v>43865</v>
      </c>
      <c r="B40" s="63">
        <v>26</v>
      </c>
    </row>
    <row r="41" spans="1:2">
      <c r="A41" s="62">
        <v>43866</v>
      </c>
      <c r="B41" s="63">
        <v>48</v>
      </c>
    </row>
    <row r="42" spans="1:2">
      <c r="A42" s="62">
        <v>43867</v>
      </c>
      <c r="B42" s="63">
        <v>66</v>
      </c>
    </row>
    <row r="43" spans="1:2">
      <c r="A43" s="62">
        <v>43868</v>
      </c>
      <c r="B43" s="63">
        <v>30</v>
      </c>
    </row>
    <row r="44" spans="1:2">
      <c r="A44" s="62">
        <v>43869</v>
      </c>
      <c r="B44" s="63">
        <v>45</v>
      </c>
    </row>
    <row r="45" spans="1:2">
      <c r="A45" s="62">
        <v>43870</v>
      </c>
      <c r="B45" s="63">
        <v>12</v>
      </c>
    </row>
    <row r="46" spans="1:2">
      <c r="A46" s="62">
        <v>43871</v>
      </c>
      <c r="B46" s="63">
        <v>76</v>
      </c>
    </row>
    <row r="47" spans="1:2">
      <c r="A47" s="62">
        <v>43872</v>
      </c>
      <c r="B47" s="63">
        <v>60</v>
      </c>
    </row>
    <row r="48" spans="1:2">
      <c r="A48" s="62">
        <v>43873</v>
      </c>
      <c r="B48" s="63">
        <v>13</v>
      </c>
    </row>
    <row r="49" spans="1:2">
      <c r="A49" s="62">
        <v>43874</v>
      </c>
      <c r="B49" s="63">
        <v>99</v>
      </c>
    </row>
    <row r="50" spans="1:2">
      <c r="A50" s="62">
        <v>43875</v>
      </c>
      <c r="B50" s="63">
        <v>80</v>
      </c>
    </row>
    <row r="51" spans="1:2">
      <c r="A51" s="62">
        <v>43876</v>
      </c>
      <c r="B51" s="63">
        <v>31</v>
      </c>
    </row>
    <row r="52" spans="1:2">
      <c r="A52" s="62">
        <v>43877</v>
      </c>
      <c r="B52" s="63">
        <v>81</v>
      </c>
    </row>
    <row r="53" spans="1:2">
      <c r="A53" s="62">
        <v>43878</v>
      </c>
      <c r="B53" s="63">
        <v>36</v>
      </c>
    </row>
    <row r="54" spans="1:2">
      <c r="A54" s="62">
        <v>43879</v>
      </c>
      <c r="B54" s="63">
        <v>48</v>
      </c>
    </row>
    <row r="55" spans="1:2">
      <c r="A55" s="62">
        <v>43880</v>
      </c>
      <c r="B55" s="63">
        <v>99</v>
      </c>
    </row>
    <row r="56" spans="1:2">
      <c r="A56" s="62">
        <v>43881</v>
      </c>
      <c r="B56" s="63">
        <v>10</v>
      </c>
    </row>
    <row r="57" spans="1:2">
      <c r="A57" s="62">
        <v>43882</v>
      </c>
      <c r="B57" s="63">
        <v>80</v>
      </c>
    </row>
    <row r="58" spans="1:2">
      <c r="A58" s="62">
        <v>43883</v>
      </c>
      <c r="B58" s="63">
        <v>53</v>
      </c>
    </row>
    <row r="59" spans="1:2">
      <c r="A59" s="62">
        <v>43884</v>
      </c>
      <c r="B59" s="63">
        <v>10</v>
      </c>
    </row>
    <row r="60" spans="1:2">
      <c r="A60" s="62">
        <v>43885</v>
      </c>
      <c r="B60" s="63">
        <v>51</v>
      </c>
    </row>
    <row r="61" spans="1:2">
      <c r="A61" s="62">
        <v>43886</v>
      </c>
      <c r="B61" s="63">
        <v>57</v>
      </c>
    </row>
    <row r="62" spans="1:2">
      <c r="A62" s="62">
        <v>43887</v>
      </c>
      <c r="B62" s="63">
        <v>71</v>
      </c>
    </row>
    <row r="63" spans="1:2">
      <c r="A63" s="62">
        <v>43888</v>
      </c>
      <c r="B63" s="63">
        <v>54</v>
      </c>
    </row>
    <row r="64" spans="1:2">
      <c r="A64" s="62">
        <v>43889</v>
      </c>
      <c r="B64" s="63">
        <v>57</v>
      </c>
    </row>
    <row r="65" spans="1:2">
      <c r="A65" s="62">
        <v>43890</v>
      </c>
      <c r="B65" s="63">
        <v>18</v>
      </c>
    </row>
    <row r="66" spans="1:2">
      <c r="A66" s="62">
        <v>43891</v>
      </c>
      <c r="B66" s="63">
        <v>80</v>
      </c>
    </row>
    <row r="67" spans="1:2">
      <c r="A67" s="62">
        <v>43892</v>
      </c>
      <c r="B67" s="63">
        <v>30</v>
      </c>
    </row>
    <row r="68" spans="1:2">
      <c r="A68" s="62">
        <v>43893</v>
      </c>
      <c r="B68" s="63">
        <v>97</v>
      </c>
    </row>
    <row r="69" spans="1:2">
      <c r="A69" s="62">
        <v>43894</v>
      </c>
      <c r="B69" s="63">
        <v>41</v>
      </c>
    </row>
    <row r="70" spans="1:2">
      <c r="A70" s="62">
        <v>43895</v>
      </c>
      <c r="B70" s="63">
        <v>91</v>
      </c>
    </row>
    <row r="71" spans="1:2">
      <c r="A71" s="62">
        <v>43896</v>
      </c>
      <c r="B71" s="63">
        <v>27</v>
      </c>
    </row>
    <row r="72" spans="1:2">
      <c r="A72" s="62">
        <v>43897</v>
      </c>
      <c r="B72" s="63">
        <v>99</v>
      </c>
    </row>
    <row r="73" spans="1:2">
      <c r="A73" s="62">
        <v>43898</v>
      </c>
      <c r="B73" s="63">
        <v>42</v>
      </c>
    </row>
    <row r="74" spans="1:2">
      <c r="A74" s="62">
        <v>43899</v>
      </c>
      <c r="B74" s="63">
        <v>53</v>
      </c>
    </row>
    <row r="75" spans="1:2">
      <c r="A75" s="62">
        <v>43900</v>
      </c>
      <c r="B75" s="63">
        <v>68</v>
      </c>
    </row>
    <row r="76" spans="1:2">
      <c r="A76" s="62">
        <v>43901</v>
      </c>
      <c r="B76" s="63">
        <v>77</v>
      </c>
    </row>
    <row r="77" spans="1:2">
      <c r="A77" s="62">
        <v>43902</v>
      </c>
      <c r="B77" s="63">
        <v>19</v>
      </c>
    </row>
    <row r="78" spans="1:2">
      <c r="A78" s="62">
        <v>43903</v>
      </c>
      <c r="B78" s="63">
        <v>53</v>
      </c>
    </row>
    <row r="79" spans="1:2">
      <c r="A79" s="62">
        <v>43904</v>
      </c>
      <c r="B79" s="63">
        <v>82</v>
      </c>
    </row>
    <row r="80" spans="1:2">
      <c r="A80" s="62">
        <v>43905</v>
      </c>
      <c r="B80" s="63">
        <v>46</v>
      </c>
    </row>
    <row r="81" spans="1:2">
      <c r="A81" s="62">
        <v>43906</v>
      </c>
      <c r="B81" s="63">
        <v>68</v>
      </c>
    </row>
    <row r="82" spans="1:2">
      <c r="A82" s="62">
        <v>43907</v>
      </c>
      <c r="B82" s="63">
        <v>66</v>
      </c>
    </row>
    <row r="83" spans="1:2">
      <c r="A83" s="62">
        <v>43908</v>
      </c>
      <c r="B83" s="63">
        <v>23</v>
      </c>
    </row>
    <row r="84" spans="1:2">
      <c r="A84" s="62">
        <v>43909</v>
      </c>
      <c r="B84" s="63">
        <v>63</v>
      </c>
    </row>
    <row r="85" spans="1:2">
      <c r="A85" s="62">
        <v>43910</v>
      </c>
      <c r="B85" s="63">
        <v>12</v>
      </c>
    </row>
    <row r="86" spans="1:2">
      <c r="A86" s="62">
        <v>43911</v>
      </c>
      <c r="B86" s="63">
        <v>62</v>
      </c>
    </row>
    <row r="87" spans="1:2">
      <c r="A87" s="62">
        <v>43912</v>
      </c>
      <c r="B87" s="63">
        <v>56</v>
      </c>
    </row>
    <row r="88" spans="1:2">
      <c r="A88" s="62">
        <v>43913</v>
      </c>
      <c r="B88" s="63">
        <v>56</v>
      </c>
    </row>
    <row r="89" spans="1:2">
      <c r="A89" s="62">
        <v>43914</v>
      </c>
      <c r="B89" s="63">
        <v>51</v>
      </c>
    </row>
    <row r="90" spans="1:2">
      <c r="A90" s="62">
        <v>43915</v>
      </c>
      <c r="B90" s="63">
        <v>10</v>
      </c>
    </row>
    <row r="91" spans="1:2">
      <c r="A91" s="62">
        <v>43916</v>
      </c>
      <c r="B91" s="63">
        <v>46</v>
      </c>
    </row>
    <row r="92" spans="1:2">
      <c r="A92" s="62">
        <v>43917</v>
      </c>
      <c r="B92" s="63">
        <v>18</v>
      </c>
    </row>
    <row r="93" spans="1:2">
      <c r="A93" s="62">
        <v>43918</v>
      </c>
      <c r="B93" s="63">
        <v>10</v>
      </c>
    </row>
    <row r="94" spans="1:2">
      <c r="A94" s="62">
        <v>43919</v>
      </c>
      <c r="B94" s="63">
        <v>27</v>
      </c>
    </row>
    <row r="95" spans="1:2">
      <c r="A95" s="62">
        <v>43920</v>
      </c>
      <c r="B95" s="63">
        <v>10</v>
      </c>
    </row>
    <row r="96" spans="1:2">
      <c r="A96" s="62">
        <v>43921</v>
      </c>
      <c r="B96" s="63">
        <v>37</v>
      </c>
    </row>
    <row r="97" spans="1:2">
      <c r="A97" s="62">
        <v>43922</v>
      </c>
      <c r="B97" s="63">
        <v>48</v>
      </c>
    </row>
    <row r="98" spans="1:2">
      <c r="A98" s="62">
        <v>43923</v>
      </c>
      <c r="B98" s="63">
        <v>99</v>
      </c>
    </row>
    <row r="99" spans="1:2">
      <c r="A99" s="62">
        <v>43924</v>
      </c>
      <c r="B99" s="63">
        <v>75</v>
      </c>
    </row>
    <row r="100" spans="1:2">
      <c r="A100" s="62">
        <v>43925</v>
      </c>
      <c r="B100" s="63">
        <v>75</v>
      </c>
    </row>
    <row r="101" spans="1:2">
      <c r="A101" s="62">
        <v>43926</v>
      </c>
      <c r="B101" s="63">
        <v>94</v>
      </c>
    </row>
    <row r="102" spans="1:2">
      <c r="A102" s="62">
        <v>43927</v>
      </c>
      <c r="B102" s="63">
        <v>94</v>
      </c>
    </row>
    <row r="103" spans="1:2">
      <c r="A103" s="62">
        <v>43928</v>
      </c>
      <c r="B103" s="63">
        <v>58</v>
      </c>
    </row>
    <row r="104" spans="1:2">
      <c r="A104" s="62">
        <v>43929</v>
      </c>
      <c r="B104" s="63">
        <v>21</v>
      </c>
    </row>
    <row r="105" spans="1:2">
      <c r="A105" s="62">
        <v>43930</v>
      </c>
      <c r="B105" s="63">
        <v>94</v>
      </c>
    </row>
    <row r="106" spans="1:2">
      <c r="A106" s="62">
        <v>43931</v>
      </c>
      <c r="B106" s="63">
        <v>32</v>
      </c>
    </row>
    <row r="107" spans="1:2">
      <c r="A107" s="62">
        <v>43932</v>
      </c>
      <c r="B107" s="63">
        <v>37</v>
      </c>
    </row>
    <row r="108" spans="1:2">
      <c r="A108" s="62">
        <v>43933</v>
      </c>
      <c r="B108" s="63">
        <v>34</v>
      </c>
    </row>
    <row r="109" spans="1:2">
      <c r="A109" s="62">
        <v>43934</v>
      </c>
      <c r="B109" s="63">
        <v>29</v>
      </c>
    </row>
    <row r="110" spans="1:2">
      <c r="A110" s="62">
        <v>43935</v>
      </c>
      <c r="B110" s="63">
        <v>47</v>
      </c>
    </row>
    <row r="111" spans="1:2">
      <c r="A111" s="62">
        <v>43936</v>
      </c>
      <c r="B111" s="63">
        <v>24</v>
      </c>
    </row>
    <row r="112" spans="1:2">
      <c r="A112" s="62">
        <v>43937</v>
      </c>
      <c r="B112" s="63">
        <v>27</v>
      </c>
    </row>
    <row r="113" spans="1:2">
      <c r="A113" s="62">
        <v>43938</v>
      </c>
      <c r="B113" s="63">
        <v>24</v>
      </c>
    </row>
    <row r="114" spans="1:2">
      <c r="A114" s="62">
        <v>43939</v>
      </c>
      <c r="B114" s="63">
        <v>70</v>
      </c>
    </row>
    <row r="115" spans="1:2">
      <c r="A115" s="62">
        <v>43940</v>
      </c>
      <c r="B115" s="63">
        <v>27</v>
      </c>
    </row>
    <row r="116" spans="1:2">
      <c r="A116" s="62">
        <v>43941</v>
      </c>
      <c r="B116" s="63">
        <v>66</v>
      </c>
    </row>
    <row r="117" spans="1:2">
      <c r="A117" s="62">
        <v>43942</v>
      </c>
      <c r="B117" s="63">
        <v>62</v>
      </c>
    </row>
    <row r="118" spans="1:2">
      <c r="A118" s="62">
        <v>43943</v>
      </c>
      <c r="B118" s="63">
        <v>76</v>
      </c>
    </row>
    <row r="119" spans="1:2">
      <c r="A119" s="62">
        <v>43944</v>
      </c>
      <c r="B119" s="63">
        <v>93</v>
      </c>
    </row>
    <row r="120" spans="1:2">
      <c r="A120" s="62">
        <v>43945</v>
      </c>
      <c r="B120" s="63">
        <v>76</v>
      </c>
    </row>
    <row r="121" spans="1:2">
      <c r="A121" s="62">
        <v>43946</v>
      </c>
      <c r="B121" s="63">
        <v>35</v>
      </c>
    </row>
    <row r="122" spans="1:2">
      <c r="A122" s="62">
        <v>43947</v>
      </c>
      <c r="B122" s="63">
        <v>74</v>
      </c>
    </row>
    <row r="123" spans="1:2">
      <c r="A123" s="62">
        <v>43948</v>
      </c>
      <c r="B123" s="63">
        <v>33</v>
      </c>
    </row>
    <row r="124" spans="1:2">
      <c r="A124" s="62">
        <v>43949</v>
      </c>
      <c r="B124" s="63">
        <v>55</v>
      </c>
    </row>
    <row r="125" spans="1:2">
      <c r="A125" s="62">
        <v>43950</v>
      </c>
      <c r="B125" s="63">
        <v>49</v>
      </c>
    </row>
    <row r="126" spans="1:2">
      <c r="A126" s="62">
        <v>43951</v>
      </c>
      <c r="B126" s="63">
        <v>99</v>
      </c>
    </row>
    <row r="127" spans="1:2">
      <c r="A127" s="62">
        <v>43952</v>
      </c>
      <c r="B127" s="63">
        <v>81</v>
      </c>
    </row>
    <row r="128" spans="1:2">
      <c r="A128" s="62">
        <v>43953</v>
      </c>
      <c r="B128" s="63">
        <v>28</v>
      </c>
    </row>
    <row r="129" spans="1:2">
      <c r="A129" s="62">
        <v>43954</v>
      </c>
      <c r="B129" s="63">
        <v>84</v>
      </c>
    </row>
    <row r="130" spans="1:2">
      <c r="A130" s="62">
        <v>43955</v>
      </c>
      <c r="B130" s="63">
        <v>54</v>
      </c>
    </row>
    <row r="131" spans="1:2">
      <c r="A131" s="62">
        <v>43956</v>
      </c>
      <c r="B131" s="63">
        <v>90</v>
      </c>
    </row>
    <row r="132" spans="1:2">
      <c r="A132" s="62">
        <v>43957</v>
      </c>
      <c r="B132" s="63">
        <v>50</v>
      </c>
    </row>
    <row r="133" spans="1:2">
      <c r="A133" s="62">
        <v>43958</v>
      </c>
      <c r="B133" s="63">
        <v>93</v>
      </c>
    </row>
    <row r="134" spans="1:2">
      <c r="A134" s="62">
        <v>43959</v>
      </c>
      <c r="B134" s="63">
        <v>91</v>
      </c>
    </row>
    <row r="135" spans="1:2">
      <c r="A135" s="62">
        <v>43960</v>
      </c>
      <c r="B135" s="63">
        <v>43</v>
      </c>
    </row>
    <row r="136" spans="1:2">
      <c r="A136" s="62">
        <v>43961</v>
      </c>
      <c r="B136" s="63">
        <v>60</v>
      </c>
    </row>
    <row r="137" spans="1:2">
      <c r="A137" s="62">
        <v>43962</v>
      </c>
      <c r="B137" s="63">
        <v>66</v>
      </c>
    </row>
    <row r="138" spans="1:2">
      <c r="A138" s="62">
        <v>43963</v>
      </c>
      <c r="B138" s="63">
        <v>86</v>
      </c>
    </row>
    <row r="139" spans="1:2">
      <c r="A139" s="62">
        <v>43964</v>
      </c>
      <c r="B139" s="63">
        <v>69</v>
      </c>
    </row>
    <row r="140" spans="1:2">
      <c r="A140" s="62">
        <v>43965</v>
      </c>
      <c r="B140" s="63">
        <v>49</v>
      </c>
    </row>
    <row r="141" spans="1:2">
      <c r="A141" s="62">
        <v>43966</v>
      </c>
      <c r="B141" s="63">
        <v>47</v>
      </c>
    </row>
    <row r="142" spans="1:2">
      <c r="A142" s="62">
        <v>43967</v>
      </c>
      <c r="B142" s="63">
        <v>87</v>
      </c>
    </row>
    <row r="143" spans="1:2">
      <c r="A143" s="62">
        <v>43968</v>
      </c>
      <c r="B143" s="63">
        <v>73</v>
      </c>
    </row>
    <row r="144" spans="1:2">
      <c r="A144" s="62">
        <v>43969</v>
      </c>
      <c r="B144" s="63">
        <v>66</v>
      </c>
    </row>
    <row r="145" spans="1:2">
      <c r="A145" s="62">
        <v>43970</v>
      </c>
      <c r="B145" s="63">
        <v>16</v>
      </c>
    </row>
    <row r="146" spans="1:2">
      <c r="A146" s="62">
        <v>43971</v>
      </c>
      <c r="B146" s="63">
        <v>92</v>
      </c>
    </row>
    <row r="147" spans="1:2">
      <c r="A147" s="62">
        <v>43972</v>
      </c>
      <c r="B147" s="63">
        <v>88</v>
      </c>
    </row>
    <row r="148" spans="1:2">
      <c r="A148" s="62">
        <v>43973</v>
      </c>
      <c r="B148" s="63">
        <v>11</v>
      </c>
    </row>
    <row r="149" spans="1:2">
      <c r="A149" s="62">
        <v>43974</v>
      </c>
      <c r="B149" s="63">
        <v>98</v>
      </c>
    </row>
    <row r="150" spans="1:2">
      <c r="A150" s="62">
        <v>43975</v>
      </c>
      <c r="B150" s="63">
        <v>42</v>
      </c>
    </row>
    <row r="151" spans="1:2">
      <c r="A151" s="62">
        <v>43976</v>
      </c>
      <c r="B151" s="63">
        <v>54</v>
      </c>
    </row>
    <row r="152" spans="1:2">
      <c r="A152" s="62">
        <v>43977</v>
      </c>
      <c r="B152" s="63">
        <v>70</v>
      </c>
    </row>
    <row r="153" spans="1:2">
      <c r="A153" s="62">
        <v>43978</v>
      </c>
      <c r="B153" s="63">
        <v>17</v>
      </c>
    </row>
    <row r="154" spans="1:2">
      <c r="A154" s="62">
        <v>43979</v>
      </c>
      <c r="B154" s="63">
        <v>17</v>
      </c>
    </row>
    <row r="155" spans="1:2">
      <c r="A155" s="62">
        <v>43980</v>
      </c>
      <c r="B155" s="63">
        <v>61</v>
      </c>
    </row>
    <row r="156" spans="1:2">
      <c r="A156" s="62">
        <v>43981</v>
      </c>
      <c r="B156" s="63">
        <v>76</v>
      </c>
    </row>
    <row r="157" spans="1:2">
      <c r="A157" s="62">
        <v>43982</v>
      </c>
      <c r="B157" s="63">
        <v>65</v>
      </c>
    </row>
    <row r="158" spans="1:2">
      <c r="A158" s="62">
        <v>43983</v>
      </c>
      <c r="B158" s="63">
        <v>76</v>
      </c>
    </row>
    <row r="159" spans="1:2">
      <c r="A159" s="62">
        <v>43984</v>
      </c>
      <c r="B159" s="63">
        <v>27</v>
      </c>
    </row>
    <row r="160" spans="1:2">
      <c r="A160" s="62">
        <v>43985</v>
      </c>
      <c r="B160" s="63">
        <v>62</v>
      </c>
    </row>
    <row r="161" spans="1:2">
      <c r="A161" s="62">
        <v>43986</v>
      </c>
      <c r="B161" s="63">
        <v>15</v>
      </c>
    </row>
    <row r="162" spans="1:2">
      <c r="A162" s="62">
        <v>43987</v>
      </c>
      <c r="B162" s="63">
        <v>26</v>
      </c>
    </row>
    <row r="163" spans="1:2">
      <c r="A163" s="62">
        <v>43988</v>
      </c>
      <c r="B163" s="63">
        <v>87</v>
      </c>
    </row>
    <row r="164" spans="1:2">
      <c r="A164" s="62">
        <v>43989</v>
      </c>
      <c r="B164" s="63">
        <v>12</v>
      </c>
    </row>
    <row r="165" spans="1:2">
      <c r="A165" s="62">
        <v>43990</v>
      </c>
      <c r="B165" s="63">
        <v>98</v>
      </c>
    </row>
    <row r="166" spans="1:2">
      <c r="A166" s="62">
        <v>43991</v>
      </c>
      <c r="B166" s="63">
        <v>52</v>
      </c>
    </row>
    <row r="167" spans="1:2">
      <c r="A167" s="62">
        <v>43992</v>
      </c>
      <c r="B167" s="63">
        <v>80</v>
      </c>
    </row>
    <row r="168" spans="1:2">
      <c r="A168" s="62">
        <v>43993</v>
      </c>
      <c r="B168" s="63">
        <v>40</v>
      </c>
    </row>
    <row r="169" spans="1:2">
      <c r="A169" s="62">
        <v>43994</v>
      </c>
      <c r="B169" s="63">
        <v>76</v>
      </c>
    </row>
    <row r="170" spans="1:2">
      <c r="A170" s="62">
        <v>43995</v>
      </c>
      <c r="B170" s="63">
        <v>40</v>
      </c>
    </row>
    <row r="171" spans="1:2">
      <c r="A171" s="62">
        <v>43996</v>
      </c>
      <c r="B171" s="63">
        <v>23</v>
      </c>
    </row>
    <row r="172" spans="1:2">
      <c r="A172" s="62">
        <v>43997</v>
      </c>
      <c r="B172" s="63">
        <v>21</v>
      </c>
    </row>
    <row r="173" spans="1:2">
      <c r="A173" s="62">
        <v>43998</v>
      </c>
      <c r="B173" s="63">
        <v>72</v>
      </c>
    </row>
    <row r="174" spans="1:2">
      <c r="A174" s="62">
        <v>43999</v>
      </c>
      <c r="B174" s="63">
        <v>89</v>
      </c>
    </row>
    <row r="175" spans="1:2">
      <c r="A175" s="62">
        <v>44000</v>
      </c>
      <c r="B175" s="63">
        <v>62</v>
      </c>
    </row>
    <row r="176" spans="1:2">
      <c r="A176" s="62">
        <v>44001</v>
      </c>
      <c r="B176" s="63">
        <v>78</v>
      </c>
    </row>
    <row r="177" spans="1:2">
      <c r="A177" s="62">
        <v>44002</v>
      </c>
      <c r="B177" s="63">
        <v>23</v>
      </c>
    </row>
    <row r="178" spans="1:2">
      <c r="A178" s="62">
        <v>44003</v>
      </c>
      <c r="B178" s="63">
        <v>25</v>
      </c>
    </row>
    <row r="179" spans="1:2">
      <c r="A179" s="62">
        <v>44004</v>
      </c>
      <c r="B179" s="63">
        <v>46</v>
      </c>
    </row>
    <row r="180" spans="1:2">
      <c r="A180" s="62">
        <v>44005</v>
      </c>
      <c r="B180" s="63">
        <v>93</v>
      </c>
    </row>
    <row r="181" spans="1:2">
      <c r="A181" s="62">
        <v>44006</v>
      </c>
      <c r="B181" s="63">
        <v>12</v>
      </c>
    </row>
    <row r="182" spans="1:2">
      <c r="A182" s="62">
        <v>44007</v>
      </c>
      <c r="B182" s="63">
        <v>83</v>
      </c>
    </row>
    <row r="183" spans="1:2">
      <c r="A183" s="62">
        <v>44008</v>
      </c>
      <c r="B183" s="63">
        <v>57</v>
      </c>
    </row>
    <row r="184" spans="1:2">
      <c r="A184" s="62">
        <v>44009</v>
      </c>
      <c r="B184" s="63">
        <v>21</v>
      </c>
    </row>
    <row r="185" spans="1:2">
      <c r="A185" s="62">
        <v>44010</v>
      </c>
      <c r="B185" s="63">
        <v>86</v>
      </c>
    </row>
    <row r="186" spans="1:2">
      <c r="A186" s="62">
        <v>44011</v>
      </c>
      <c r="B186" s="63">
        <v>93</v>
      </c>
    </row>
    <row r="187" spans="1:2">
      <c r="A187" s="62">
        <v>44012</v>
      </c>
      <c r="B187" s="63">
        <v>88</v>
      </c>
    </row>
    <row r="188" spans="1:2">
      <c r="A188" s="62">
        <v>44013</v>
      </c>
      <c r="B188" s="63">
        <v>88</v>
      </c>
    </row>
    <row r="189" spans="1:2">
      <c r="A189" s="62">
        <v>44014</v>
      </c>
      <c r="B189" s="63">
        <v>84</v>
      </c>
    </row>
    <row r="190" spans="1:2">
      <c r="A190" s="62">
        <v>44015</v>
      </c>
      <c r="B190" s="63">
        <v>22</v>
      </c>
    </row>
    <row r="191" spans="1:2">
      <c r="A191" s="62">
        <v>44016</v>
      </c>
      <c r="B191" s="63">
        <v>29</v>
      </c>
    </row>
    <row r="192" spans="1:2">
      <c r="A192" s="62">
        <v>44017</v>
      </c>
      <c r="B192" s="63">
        <v>97</v>
      </c>
    </row>
    <row r="193" spans="1:2">
      <c r="A193" s="62">
        <v>44018</v>
      </c>
      <c r="B193" s="63">
        <v>26</v>
      </c>
    </row>
    <row r="194" spans="1:2">
      <c r="A194" s="62">
        <v>44019</v>
      </c>
      <c r="B194" s="63">
        <v>31</v>
      </c>
    </row>
    <row r="195" spans="1:2">
      <c r="A195" s="62">
        <v>44020</v>
      </c>
      <c r="B195" s="63">
        <v>44</v>
      </c>
    </row>
    <row r="196" spans="1:2">
      <c r="A196" s="62">
        <v>44021</v>
      </c>
      <c r="B196" s="63">
        <v>39</v>
      </c>
    </row>
    <row r="197" spans="1:2">
      <c r="A197" s="62">
        <v>44022</v>
      </c>
      <c r="B197" s="63">
        <v>80</v>
      </c>
    </row>
    <row r="198" spans="1:2">
      <c r="A198" s="62">
        <v>44023</v>
      </c>
      <c r="B198" s="63">
        <v>30</v>
      </c>
    </row>
    <row r="199" spans="1:2">
      <c r="A199" s="62">
        <v>44024</v>
      </c>
      <c r="B199" s="63">
        <v>14</v>
      </c>
    </row>
    <row r="200" spans="1:2">
      <c r="A200" s="62">
        <v>44025</v>
      </c>
      <c r="B200" s="63">
        <v>19</v>
      </c>
    </row>
    <row r="201" spans="1:2">
      <c r="A201" s="62">
        <v>44026</v>
      </c>
      <c r="B201" s="63">
        <v>98</v>
      </c>
    </row>
    <row r="202" spans="1:2">
      <c r="A202" s="62">
        <v>44027</v>
      </c>
      <c r="B202" s="63">
        <v>35</v>
      </c>
    </row>
    <row r="203" spans="1:2">
      <c r="A203" s="62">
        <v>44028</v>
      </c>
      <c r="B203" s="63">
        <v>55</v>
      </c>
    </row>
    <row r="204" spans="1:2">
      <c r="A204" s="62">
        <v>44029</v>
      </c>
      <c r="B204" s="63">
        <v>50</v>
      </c>
    </row>
    <row r="205" spans="1:2">
      <c r="A205" s="62">
        <v>44030</v>
      </c>
      <c r="B205" s="63">
        <v>95</v>
      </c>
    </row>
    <row r="206" spans="1:2">
      <c r="A206" s="62">
        <v>44031</v>
      </c>
      <c r="B206" s="63">
        <v>20</v>
      </c>
    </row>
    <row r="207" spans="1:2">
      <c r="A207" s="62">
        <v>44032</v>
      </c>
      <c r="B207" s="63">
        <v>32</v>
      </c>
    </row>
    <row r="208" spans="1:2">
      <c r="A208" s="62">
        <v>44033</v>
      </c>
      <c r="B208" s="63">
        <v>79</v>
      </c>
    </row>
    <row r="209" spans="1:2">
      <c r="A209" s="62">
        <v>44034</v>
      </c>
      <c r="B209" s="63">
        <v>85</v>
      </c>
    </row>
    <row r="210" spans="1:2">
      <c r="A210" s="62">
        <v>44035</v>
      </c>
      <c r="B210" s="63">
        <v>66</v>
      </c>
    </row>
    <row r="211" spans="1:2">
      <c r="A211" s="62">
        <v>44036</v>
      </c>
      <c r="B211" s="63">
        <v>56</v>
      </c>
    </row>
    <row r="212" spans="1:2">
      <c r="A212" s="62">
        <v>44037</v>
      </c>
      <c r="B212" s="63">
        <v>64</v>
      </c>
    </row>
    <row r="213" spans="1:2">
      <c r="A213" s="62">
        <v>44038</v>
      </c>
      <c r="B213" s="63">
        <v>26</v>
      </c>
    </row>
    <row r="214" spans="1:2">
      <c r="A214" s="62">
        <v>44039</v>
      </c>
      <c r="B214" s="63">
        <v>14</v>
      </c>
    </row>
    <row r="215" spans="1:2">
      <c r="A215" s="62">
        <v>44040</v>
      </c>
      <c r="B215" s="63">
        <v>37</v>
      </c>
    </row>
    <row r="216" spans="1:2">
      <c r="A216" s="62">
        <v>44041</v>
      </c>
      <c r="B216" s="63">
        <v>18</v>
      </c>
    </row>
    <row r="217" spans="1:2">
      <c r="A217" s="62">
        <v>44042</v>
      </c>
      <c r="B217" s="63">
        <v>99</v>
      </c>
    </row>
    <row r="218" spans="1:2">
      <c r="A218" s="62">
        <v>44043</v>
      </c>
      <c r="B218" s="63">
        <v>92</v>
      </c>
    </row>
    <row r="219" spans="1:2">
      <c r="A219" s="62">
        <v>44044</v>
      </c>
      <c r="B219" s="63">
        <v>71</v>
      </c>
    </row>
    <row r="220" spans="1:2">
      <c r="A220" s="62">
        <v>44045</v>
      </c>
      <c r="B220" s="63">
        <v>84</v>
      </c>
    </row>
    <row r="221" spans="1:2">
      <c r="A221" s="62">
        <v>44046</v>
      </c>
      <c r="B221" s="63">
        <v>68</v>
      </c>
    </row>
    <row r="222" spans="1:2">
      <c r="A222" s="62">
        <v>44047</v>
      </c>
      <c r="B222" s="63">
        <v>53</v>
      </c>
    </row>
    <row r="223" spans="1:2">
      <c r="A223" s="62">
        <v>44048</v>
      </c>
      <c r="B223" s="63">
        <v>93</v>
      </c>
    </row>
    <row r="224" spans="1:2">
      <c r="A224" s="62">
        <v>44049</v>
      </c>
      <c r="B224" s="63">
        <v>14</v>
      </c>
    </row>
    <row r="225" spans="1:2">
      <c r="A225" s="62">
        <v>44050</v>
      </c>
      <c r="B225" s="63">
        <v>98</v>
      </c>
    </row>
    <row r="226" spans="1:2">
      <c r="A226" s="62">
        <v>44051</v>
      </c>
      <c r="B226" s="63">
        <v>91</v>
      </c>
    </row>
    <row r="227" spans="1:2">
      <c r="A227" s="62">
        <v>44052</v>
      </c>
      <c r="B227" s="63">
        <v>24</v>
      </c>
    </row>
    <row r="228" spans="1:2">
      <c r="A228" s="62">
        <v>44053</v>
      </c>
      <c r="B228" s="63">
        <v>25</v>
      </c>
    </row>
    <row r="229" spans="1:2">
      <c r="A229" s="62">
        <v>44054</v>
      </c>
      <c r="B229" s="63">
        <v>42</v>
      </c>
    </row>
    <row r="230" spans="1:2">
      <c r="A230" s="62">
        <v>44055</v>
      </c>
      <c r="B230" s="63">
        <v>82</v>
      </c>
    </row>
    <row r="231" spans="1:2">
      <c r="A231" s="62">
        <v>44056</v>
      </c>
      <c r="B231" s="63">
        <v>96</v>
      </c>
    </row>
    <row r="232" spans="1:2">
      <c r="A232" s="62">
        <v>44057</v>
      </c>
      <c r="B232" s="63">
        <v>37</v>
      </c>
    </row>
    <row r="233" spans="1:2">
      <c r="A233" s="62">
        <v>44058</v>
      </c>
      <c r="B233" s="63">
        <v>86</v>
      </c>
    </row>
    <row r="234" spans="1:2">
      <c r="A234" s="62">
        <v>44059</v>
      </c>
      <c r="B234" s="63">
        <v>50</v>
      </c>
    </row>
    <row r="235" spans="1:2">
      <c r="A235" s="62">
        <v>44060</v>
      </c>
      <c r="B235" s="63">
        <v>86</v>
      </c>
    </row>
    <row r="236" spans="1:2">
      <c r="A236" s="62">
        <v>44061</v>
      </c>
      <c r="B236" s="63">
        <v>99</v>
      </c>
    </row>
    <row r="237" spans="1:2">
      <c r="A237" s="62">
        <v>44062</v>
      </c>
      <c r="B237" s="63">
        <v>94</v>
      </c>
    </row>
    <row r="238" spans="1:2">
      <c r="A238" s="62">
        <v>44063</v>
      </c>
      <c r="B238" s="63">
        <v>81</v>
      </c>
    </row>
    <row r="239" spans="1:2">
      <c r="A239" s="62">
        <v>44064</v>
      </c>
      <c r="B239" s="63">
        <v>79</v>
      </c>
    </row>
    <row r="240" spans="1:2">
      <c r="A240" s="62">
        <v>44065</v>
      </c>
      <c r="B240" s="63">
        <v>86</v>
      </c>
    </row>
    <row r="241" spans="1:2">
      <c r="A241" s="62">
        <v>44066</v>
      </c>
      <c r="B241" s="63">
        <v>67</v>
      </c>
    </row>
    <row r="242" spans="1:2">
      <c r="A242" s="62">
        <v>44067</v>
      </c>
      <c r="B242" s="63">
        <v>41</v>
      </c>
    </row>
    <row r="243" spans="1:2">
      <c r="A243" s="62">
        <v>44068</v>
      </c>
      <c r="B243" s="63">
        <v>11</v>
      </c>
    </row>
    <row r="244" spans="1:2">
      <c r="A244" s="62">
        <v>44069</v>
      </c>
      <c r="B244" s="63">
        <v>96</v>
      </c>
    </row>
    <row r="245" spans="1:2">
      <c r="A245" s="62">
        <v>44070</v>
      </c>
      <c r="B245" s="63">
        <v>76</v>
      </c>
    </row>
    <row r="246" spans="1:2">
      <c r="A246" s="62">
        <v>44071</v>
      </c>
      <c r="B246" s="63">
        <v>48</v>
      </c>
    </row>
    <row r="247" spans="1:2">
      <c r="A247" s="62">
        <v>44072</v>
      </c>
      <c r="B247" s="63">
        <v>89</v>
      </c>
    </row>
    <row r="248" spans="1:2">
      <c r="A248" s="62">
        <v>44073</v>
      </c>
      <c r="B248" s="63">
        <v>33</v>
      </c>
    </row>
    <row r="249" spans="1:2">
      <c r="A249" s="62">
        <v>44074</v>
      </c>
      <c r="B249" s="63">
        <v>85</v>
      </c>
    </row>
    <row r="250" spans="1:2">
      <c r="A250" s="62">
        <v>44075</v>
      </c>
      <c r="B250" s="63">
        <v>25</v>
      </c>
    </row>
    <row r="251" spans="1:2">
      <c r="A251" s="62">
        <v>44076</v>
      </c>
      <c r="B251" s="63">
        <v>82</v>
      </c>
    </row>
    <row r="252" spans="1:2">
      <c r="A252" s="62">
        <v>44077</v>
      </c>
      <c r="B252" s="63">
        <v>84</v>
      </c>
    </row>
    <row r="253" spans="1:2">
      <c r="A253" s="62">
        <v>44078</v>
      </c>
      <c r="B253" s="63">
        <v>48</v>
      </c>
    </row>
    <row r="254" spans="1:2">
      <c r="A254" s="62">
        <v>44079</v>
      </c>
      <c r="B254" s="63">
        <v>92</v>
      </c>
    </row>
    <row r="255" spans="1:2">
      <c r="A255" s="62">
        <v>44080</v>
      </c>
      <c r="B255" s="63">
        <v>73</v>
      </c>
    </row>
    <row r="256" spans="1:2">
      <c r="A256" s="62">
        <v>44081</v>
      </c>
      <c r="B256" s="63">
        <v>66</v>
      </c>
    </row>
    <row r="257" spans="1:2">
      <c r="A257" s="62">
        <v>44082</v>
      </c>
      <c r="B257" s="63">
        <v>91</v>
      </c>
    </row>
    <row r="258" spans="1:2">
      <c r="A258" s="62">
        <v>44083</v>
      </c>
      <c r="B258" s="63">
        <v>15</v>
      </c>
    </row>
    <row r="259" spans="1:2">
      <c r="A259" s="62">
        <v>44084</v>
      </c>
      <c r="B259" s="63">
        <v>20</v>
      </c>
    </row>
    <row r="260" spans="1:2">
      <c r="A260" s="62">
        <v>44085</v>
      </c>
      <c r="B260" s="63">
        <v>82</v>
      </c>
    </row>
    <row r="261" spans="1:2">
      <c r="A261" s="62">
        <v>44086</v>
      </c>
      <c r="B261" s="63">
        <v>39</v>
      </c>
    </row>
    <row r="262" spans="1:2">
      <c r="A262" s="62">
        <v>44087</v>
      </c>
      <c r="B262" s="63">
        <v>64</v>
      </c>
    </row>
    <row r="263" spans="1:2">
      <c r="A263" s="62">
        <v>44088</v>
      </c>
      <c r="B263" s="63">
        <v>37</v>
      </c>
    </row>
    <row r="264" spans="1:2">
      <c r="A264" s="62">
        <v>44089</v>
      </c>
      <c r="B264" s="63">
        <v>50</v>
      </c>
    </row>
    <row r="265" spans="1:2">
      <c r="A265" s="62">
        <v>44090</v>
      </c>
      <c r="B265" s="63">
        <v>59</v>
      </c>
    </row>
    <row r="266" spans="1:2">
      <c r="A266" s="62">
        <v>44091</v>
      </c>
      <c r="B266" s="63">
        <v>19</v>
      </c>
    </row>
    <row r="267" spans="1:2">
      <c r="A267" s="62">
        <v>44092</v>
      </c>
      <c r="B267" s="63">
        <v>80</v>
      </c>
    </row>
    <row r="268" spans="1:2">
      <c r="A268" s="62">
        <v>44093</v>
      </c>
      <c r="B268" s="63">
        <v>40</v>
      </c>
    </row>
    <row r="269" spans="1:2">
      <c r="A269" s="62">
        <v>44094</v>
      </c>
      <c r="B269" s="63">
        <v>56</v>
      </c>
    </row>
    <row r="270" spans="1:2">
      <c r="A270" s="62">
        <v>44095</v>
      </c>
      <c r="B270" s="63">
        <v>47</v>
      </c>
    </row>
    <row r="271" spans="1:2">
      <c r="A271" s="62">
        <v>44096</v>
      </c>
      <c r="B271" s="63">
        <v>14</v>
      </c>
    </row>
    <row r="272" spans="1:2">
      <c r="A272" s="62">
        <v>44097</v>
      </c>
      <c r="B272" s="63">
        <v>20</v>
      </c>
    </row>
    <row r="273" spans="1:2">
      <c r="A273" s="62">
        <v>44098</v>
      </c>
      <c r="B273" s="63">
        <v>76</v>
      </c>
    </row>
    <row r="274" spans="1:2">
      <c r="A274" s="62">
        <v>44099</v>
      </c>
      <c r="B274" s="63">
        <v>56</v>
      </c>
    </row>
    <row r="275" spans="1:2">
      <c r="A275" s="62">
        <v>44100</v>
      </c>
      <c r="B275" s="63">
        <v>78</v>
      </c>
    </row>
    <row r="276" spans="1:2">
      <c r="A276" s="62">
        <v>44101</v>
      </c>
      <c r="B276" s="63">
        <v>59</v>
      </c>
    </row>
    <row r="277" spans="1:2">
      <c r="A277" s="62">
        <v>44102</v>
      </c>
      <c r="B277" s="63">
        <v>85</v>
      </c>
    </row>
    <row r="278" spans="1:2">
      <c r="A278" s="62">
        <v>44103</v>
      </c>
      <c r="B278" s="63">
        <v>52</v>
      </c>
    </row>
    <row r="279" spans="1:2">
      <c r="A279" s="62">
        <v>44104</v>
      </c>
      <c r="B279" s="63">
        <v>89</v>
      </c>
    </row>
    <row r="280" spans="1:2">
      <c r="A280" s="62">
        <v>44105</v>
      </c>
      <c r="B280" s="63">
        <v>93</v>
      </c>
    </row>
    <row r="281" spans="1:2">
      <c r="A281" s="62">
        <v>44106</v>
      </c>
      <c r="B281" s="63">
        <v>66</v>
      </c>
    </row>
    <row r="282" spans="1:2">
      <c r="A282" s="62">
        <v>44107</v>
      </c>
      <c r="B282" s="63">
        <v>22</v>
      </c>
    </row>
    <row r="283" spans="1:2">
      <c r="A283" s="62">
        <v>44108</v>
      </c>
      <c r="B283" s="63">
        <v>41</v>
      </c>
    </row>
    <row r="284" spans="1:2">
      <c r="A284" s="62">
        <v>44109</v>
      </c>
      <c r="B284" s="63">
        <v>71</v>
      </c>
    </row>
    <row r="285" spans="1:2">
      <c r="A285" s="62">
        <v>44110</v>
      </c>
      <c r="B285" s="63">
        <v>30</v>
      </c>
    </row>
    <row r="286" spans="1:2">
      <c r="A286" s="62">
        <v>44111</v>
      </c>
      <c r="B286" s="63">
        <v>30</v>
      </c>
    </row>
    <row r="287" spans="1:2">
      <c r="A287" s="62">
        <v>44112</v>
      </c>
      <c r="B287" s="63">
        <v>71</v>
      </c>
    </row>
    <row r="288" spans="1:2">
      <c r="A288" s="62">
        <v>44113</v>
      </c>
      <c r="B288" s="63">
        <v>40</v>
      </c>
    </row>
    <row r="289" spans="1:2">
      <c r="A289" s="62">
        <v>44114</v>
      </c>
      <c r="B289" s="63">
        <v>50</v>
      </c>
    </row>
    <row r="290" spans="1:2">
      <c r="A290" s="62">
        <v>44115</v>
      </c>
      <c r="B290" s="63">
        <v>26</v>
      </c>
    </row>
    <row r="291" spans="1:2">
      <c r="A291" s="62">
        <v>44116</v>
      </c>
      <c r="B291" s="63">
        <v>12</v>
      </c>
    </row>
    <row r="292" spans="1:2">
      <c r="A292" s="62">
        <v>44117</v>
      </c>
      <c r="B292" s="63">
        <v>96</v>
      </c>
    </row>
    <row r="293" spans="1:2">
      <c r="A293" s="62">
        <v>44118</v>
      </c>
      <c r="B293" s="63">
        <v>89</v>
      </c>
    </row>
    <row r="294" spans="1:2">
      <c r="A294" s="62">
        <v>44119</v>
      </c>
      <c r="B294" s="63">
        <v>79</v>
      </c>
    </row>
    <row r="295" spans="1:2">
      <c r="A295" s="62">
        <v>44120</v>
      </c>
      <c r="B295" s="63">
        <v>71</v>
      </c>
    </row>
    <row r="296" spans="1:2">
      <c r="A296" s="62">
        <v>44121</v>
      </c>
      <c r="B296" s="63">
        <v>88</v>
      </c>
    </row>
    <row r="297" spans="1:2">
      <c r="A297" s="62">
        <v>44122</v>
      </c>
      <c r="B297" s="63">
        <v>20</v>
      </c>
    </row>
    <row r="298" spans="1:2">
      <c r="A298" s="62">
        <v>44123</v>
      </c>
      <c r="B298" s="63">
        <v>46</v>
      </c>
    </row>
    <row r="299" spans="1:2">
      <c r="A299" s="62">
        <v>44124</v>
      </c>
      <c r="B299" s="63">
        <v>30</v>
      </c>
    </row>
    <row r="300" spans="1:2">
      <c r="A300" s="62">
        <v>44125</v>
      </c>
      <c r="B300" s="63">
        <v>26</v>
      </c>
    </row>
    <row r="301" spans="1:2">
      <c r="A301" s="62">
        <v>44126</v>
      </c>
      <c r="B301" s="63">
        <v>54</v>
      </c>
    </row>
    <row r="302" spans="1:2">
      <c r="A302" s="62">
        <v>44127</v>
      </c>
      <c r="B302" s="63">
        <v>11</v>
      </c>
    </row>
    <row r="303" spans="1:2">
      <c r="A303" s="62">
        <v>44128</v>
      </c>
      <c r="B303" s="63">
        <v>54</v>
      </c>
    </row>
    <row r="304" spans="1:2">
      <c r="A304" s="62">
        <v>44129</v>
      </c>
      <c r="B304" s="63">
        <v>43</v>
      </c>
    </row>
    <row r="305" spans="1:2">
      <c r="A305" s="62">
        <v>44130</v>
      </c>
      <c r="B305" s="63">
        <v>22</v>
      </c>
    </row>
    <row r="306" spans="1:2">
      <c r="A306" s="62">
        <v>44131</v>
      </c>
      <c r="B306" s="63">
        <v>64</v>
      </c>
    </row>
    <row r="307" spans="1:2">
      <c r="A307" s="62">
        <v>44132</v>
      </c>
      <c r="B307" s="63">
        <v>10</v>
      </c>
    </row>
    <row r="308" spans="1:2">
      <c r="A308" s="62">
        <v>44133</v>
      </c>
      <c r="B308" s="63">
        <v>78</v>
      </c>
    </row>
    <row r="309" spans="1:2">
      <c r="A309" s="62">
        <v>44134</v>
      </c>
      <c r="B309" s="63">
        <v>52</v>
      </c>
    </row>
    <row r="310" spans="1:2">
      <c r="A310" s="62">
        <v>44135</v>
      </c>
      <c r="B310" s="63">
        <v>84</v>
      </c>
    </row>
    <row r="311" spans="1:2">
      <c r="A311" s="62">
        <v>44136</v>
      </c>
      <c r="B311" s="63">
        <v>76</v>
      </c>
    </row>
    <row r="312" spans="1:2">
      <c r="A312" s="62">
        <v>44137</v>
      </c>
      <c r="B312" s="63">
        <v>62</v>
      </c>
    </row>
    <row r="313" spans="1:2">
      <c r="A313" s="62">
        <v>44138</v>
      </c>
      <c r="B313" s="63">
        <v>99</v>
      </c>
    </row>
    <row r="314" spans="1:2">
      <c r="A314" s="62">
        <v>44139</v>
      </c>
      <c r="B314" s="63">
        <v>36</v>
      </c>
    </row>
    <row r="315" spans="1:2">
      <c r="A315" s="62">
        <v>44140</v>
      </c>
      <c r="B315" s="63">
        <v>35</v>
      </c>
    </row>
    <row r="316" spans="1:2">
      <c r="A316" s="62">
        <v>44141</v>
      </c>
      <c r="B316" s="63">
        <v>76</v>
      </c>
    </row>
    <row r="317" spans="1:2">
      <c r="A317" s="62">
        <v>44142</v>
      </c>
      <c r="B317" s="63">
        <v>70</v>
      </c>
    </row>
    <row r="318" spans="1:2">
      <c r="A318" s="62">
        <v>44143</v>
      </c>
      <c r="B318" s="63">
        <v>40</v>
      </c>
    </row>
    <row r="319" spans="1:2">
      <c r="A319" s="62">
        <v>44144</v>
      </c>
      <c r="B319" s="63">
        <v>19</v>
      </c>
    </row>
    <row r="320" spans="1:2">
      <c r="A320" s="62">
        <v>44145</v>
      </c>
      <c r="B320" s="63">
        <v>83</v>
      </c>
    </row>
    <row r="321" spans="1:2">
      <c r="A321" s="62">
        <v>44146</v>
      </c>
      <c r="B321" s="63">
        <v>89</v>
      </c>
    </row>
    <row r="322" spans="1:2">
      <c r="A322" s="62">
        <v>44147</v>
      </c>
      <c r="B322" s="63">
        <v>15</v>
      </c>
    </row>
    <row r="323" spans="1:2">
      <c r="A323" s="62">
        <v>44148</v>
      </c>
      <c r="B323" s="63">
        <v>72</v>
      </c>
    </row>
    <row r="324" spans="1:2">
      <c r="A324" s="62">
        <v>44149</v>
      </c>
      <c r="B324" s="63">
        <v>42</v>
      </c>
    </row>
    <row r="325" spans="1:2">
      <c r="A325" s="62">
        <v>44150</v>
      </c>
      <c r="B325" s="63">
        <v>80</v>
      </c>
    </row>
    <row r="326" spans="1:2">
      <c r="A326" s="62">
        <v>44151</v>
      </c>
      <c r="B326" s="63">
        <v>82</v>
      </c>
    </row>
    <row r="327" spans="1:2">
      <c r="A327" s="62">
        <v>44152</v>
      </c>
      <c r="B327" s="63">
        <v>34</v>
      </c>
    </row>
    <row r="328" spans="1:2">
      <c r="A328" s="62">
        <v>44153</v>
      </c>
      <c r="B328" s="63">
        <v>40</v>
      </c>
    </row>
    <row r="329" spans="1:2">
      <c r="A329" s="62">
        <v>44154</v>
      </c>
      <c r="B329" s="63">
        <v>22</v>
      </c>
    </row>
    <row r="330" spans="1:2">
      <c r="A330" s="62">
        <v>44155</v>
      </c>
      <c r="B330" s="63">
        <v>30</v>
      </c>
    </row>
    <row r="331" spans="1:2">
      <c r="A331" s="62">
        <v>44156</v>
      </c>
      <c r="B331" s="63">
        <v>42</v>
      </c>
    </row>
    <row r="332" spans="1:2">
      <c r="A332" s="62">
        <v>44157</v>
      </c>
      <c r="B332" s="63">
        <v>84</v>
      </c>
    </row>
    <row r="333" spans="1:2">
      <c r="A333" s="62">
        <v>44158</v>
      </c>
      <c r="B333" s="63">
        <v>86</v>
      </c>
    </row>
    <row r="334" spans="1:2">
      <c r="A334" s="62">
        <v>44159</v>
      </c>
      <c r="B334" s="63">
        <v>16</v>
      </c>
    </row>
    <row r="335" spans="1:2">
      <c r="A335" s="62">
        <v>44160</v>
      </c>
      <c r="B335" s="63">
        <v>76</v>
      </c>
    </row>
    <row r="336" spans="1:2">
      <c r="A336" s="62">
        <v>44161</v>
      </c>
      <c r="B336" s="63">
        <v>63</v>
      </c>
    </row>
    <row r="337" spans="1:2">
      <c r="A337" s="62">
        <v>44162</v>
      </c>
      <c r="B337" s="63">
        <v>20</v>
      </c>
    </row>
    <row r="338" spans="1:2">
      <c r="A338" s="62">
        <v>44163</v>
      </c>
      <c r="B338" s="63">
        <v>61</v>
      </c>
    </row>
    <row r="339" spans="1:2">
      <c r="A339" s="62">
        <v>44164</v>
      </c>
      <c r="B339" s="63">
        <v>20</v>
      </c>
    </row>
    <row r="340" spans="1:2">
      <c r="A340" s="62">
        <v>44165</v>
      </c>
      <c r="B340" s="63">
        <v>12</v>
      </c>
    </row>
    <row r="341" spans="1:2">
      <c r="A341" s="62">
        <v>44166</v>
      </c>
      <c r="B341" s="63">
        <v>38</v>
      </c>
    </row>
    <row r="342" spans="1:2">
      <c r="A342" s="62">
        <v>44167</v>
      </c>
      <c r="B342" s="63">
        <v>62</v>
      </c>
    </row>
    <row r="343" spans="1:2">
      <c r="A343" s="62">
        <v>44168</v>
      </c>
      <c r="B343" s="63">
        <v>54</v>
      </c>
    </row>
    <row r="344" spans="1:2">
      <c r="A344" s="62">
        <v>44169</v>
      </c>
      <c r="B344" s="63">
        <v>76</v>
      </c>
    </row>
    <row r="345" spans="1:2">
      <c r="A345" s="62">
        <v>44170</v>
      </c>
      <c r="B345" s="63">
        <v>10</v>
      </c>
    </row>
    <row r="346" spans="1:2">
      <c r="A346" s="62">
        <v>44171</v>
      </c>
      <c r="B346" s="63">
        <v>32</v>
      </c>
    </row>
    <row r="347" spans="1:2">
      <c r="A347" s="62">
        <v>44172</v>
      </c>
      <c r="B347" s="63">
        <v>70</v>
      </c>
    </row>
    <row r="348" spans="1:2">
      <c r="A348" s="62">
        <v>44173</v>
      </c>
      <c r="B348" s="63">
        <v>72</v>
      </c>
    </row>
    <row r="349" spans="1:2">
      <c r="A349" s="62">
        <v>44174</v>
      </c>
      <c r="B349" s="63">
        <v>21</v>
      </c>
    </row>
    <row r="350" spans="1:2">
      <c r="A350" s="62">
        <v>44175</v>
      </c>
      <c r="B350" s="63">
        <v>53</v>
      </c>
    </row>
    <row r="351" spans="1:2">
      <c r="A351" s="62">
        <v>44176</v>
      </c>
      <c r="B351" s="63">
        <v>51</v>
      </c>
    </row>
    <row r="352" spans="1:2">
      <c r="A352" s="62">
        <v>44177</v>
      </c>
      <c r="B352" s="63">
        <v>42</v>
      </c>
    </row>
    <row r="353" spans="1:2">
      <c r="A353" s="62">
        <v>44178</v>
      </c>
      <c r="B353" s="63">
        <v>56</v>
      </c>
    </row>
    <row r="354" spans="1:2">
      <c r="A354" s="62">
        <v>44179</v>
      </c>
      <c r="B354" s="63">
        <v>49</v>
      </c>
    </row>
    <row r="355" spans="1:2">
      <c r="A355" s="62">
        <v>44180</v>
      </c>
      <c r="B355" s="63">
        <v>44</v>
      </c>
    </row>
    <row r="356" spans="1:2">
      <c r="A356" s="62">
        <v>44181</v>
      </c>
      <c r="B356" s="63">
        <v>19</v>
      </c>
    </row>
    <row r="357" spans="1:2">
      <c r="A357" s="62">
        <v>44182</v>
      </c>
      <c r="B357" s="63">
        <v>95</v>
      </c>
    </row>
    <row r="358" spans="1:2">
      <c r="A358" s="62">
        <v>44183</v>
      </c>
      <c r="B358" s="63">
        <v>77</v>
      </c>
    </row>
    <row r="359" spans="1:2">
      <c r="A359" s="62">
        <v>44184</v>
      </c>
      <c r="B359" s="63">
        <v>73</v>
      </c>
    </row>
    <row r="360" spans="1:2">
      <c r="A360" s="62">
        <v>44185</v>
      </c>
      <c r="B360" s="63">
        <v>55</v>
      </c>
    </row>
    <row r="361" spans="1:2">
      <c r="A361" s="62">
        <v>44186</v>
      </c>
      <c r="B361" s="63">
        <v>34</v>
      </c>
    </row>
    <row r="362" spans="1:2">
      <c r="A362" s="62">
        <v>44187</v>
      </c>
      <c r="B362" s="63">
        <v>25</v>
      </c>
    </row>
    <row r="363" spans="1:2">
      <c r="A363" s="62">
        <v>44188</v>
      </c>
      <c r="B363" s="63">
        <v>89</v>
      </c>
    </row>
    <row r="364" spans="1:2">
      <c r="A364" s="62">
        <v>44189</v>
      </c>
      <c r="B364" s="63">
        <v>59</v>
      </c>
    </row>
    <row r="365" spans="1:2">
      <c r="A365" s="62">
        <v>44190</v>
      </c>
      <c r="B365" s="63">
        <v>55</v>
      </c>
    </row>
    <row r="366" spans="1:2">
      <c r="A366" s="62">
        <v>44191</v>
      </c>
      <c r="B366" s="63">
        <v>95</v>
      </c>
    </row>
    <row r="367" spans="1:2">
      <c r="A367" s="62">
        <v>44192</v>
      </c>
      <c r="B367" s="63">
        <v>73</v>
      </c>
    </row>
    <row r="368" spans="1:2">
      <c r="A368" s="62">
        <v>44193</v>
      </c>
      <c r="B368" s="63">
        <v>97</v>
      </c>
    </row>
    <row r="369" spans="1:2">
      <c r="A369" s="62">
        <v>44194</v>
      </c>
      <c r="B369" s="63">
        <v>32</v>
      </c>
    </row>
    <row r="370" spans="1:2">
      <c r="A370" s="62">
        <v>44195</v>
      </c>
      <c r="B370" s="63">
        <v>72</v>
      </c>
    </row>
    <row r="371" spans="1:2">
      <c r="A371" s="62">
        <v>44196</v>
      </c>
      <c r="B371" s="63">
        <v>71</v>
      </c>
    </row>
  </sheetData>
  <dataValidations count="2">
    <dataValidation type="list" allowBlank="1" showInputMessage="1" showErrorMessage="1" sqref="E2" xr:uid="{1A9910A8-FD86-4D4E-9B11-E9A0C83241D3}">
      <formula1>$A$6:$A$371</formula1>
    </dataValidation>
    <dataValidation type="list" allowBlank="1" showInputMessage="1" showErrorMessage="1" sqref="E1" xr:uid="{6B4E66FC-5B96-4A0F-8F39-5035DC520373}">
      <formula1>"1,2,3,4,5,6,7,8,9"</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HANDEX</vt:lpstr>
      <vt:lpstr>Database</vt:lpstr>
      <vt:lpstr>Lookup &amp; Reference formulas</vt:lpstr>
      <vt:lpstr>Lookup &amp; Reference formulas (2)</vt:lpstr>
      <vt:lpstr>TRANSPOSE Excel Data-#1</vt:lpstr>
      <vt:lpstr>TRANSPOSE Excel Data-#2</vt:lpstr>
      <vt:lpstr>TRANSPOSE Excel Data-#3</vt:lpstr>
      <vt:lpstr>INDEX</vt:lpstr>
      <vt:lpstr>INDEX - area_num </vt:lpstr>
      <vt:lpstr>MATCH&amp;0</vt:lpstr>
      <vt:lpstr>MATCH&amp;1</vt:lpstr>
      <vt:lpstr>MATCH&amp;-1</vt:lpstr>
      <vt:lpstr>INDEX+MATCH Practise #1</vt:lpstr>
      <vt:lpstr>INDEX+MATCH Practise #2</vt:lpstr>
      <vt:lpstr>OFFSET</vt:lpstr>
      <vt:lpstr>OFFSET+MATCH+SUM practise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NAGIYEV</dc:creator>
  <cp:lastModifiedBy>Windows User</cp:lastModifiedBy>
  <dcterms:created xsi:type="dcterms:W3CDTF">2024-05-30T14:33:40Z</dcterms:created>
  <dcterms:modified xsi:type="dcterms:W3CDTF">2025-05-15T16:10:59Z</dcterms:modified>
</cp:coreProperties>
</file>