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am\1274\eng\hdmtprogs\adl_sds\0ADL682_J0_Scorecards\"/>
    </mc:Choice>
  </mc:AlternateContent>
  <xr:revisionPtr revIDLastSave="0" documentId="13_ncr:1_{D1106C2F-0421-4259-9D24-CA9A7B87AF16}" xr6:coauthVersionLast="45" xr6:coauthVersionMax="45" xr10:uidLastSave="{00000000-0000-0000-0000-000000000000}"/>
  <bookViews>
    <workbookView xWindow="285" yWindow="165" windowWidth="28155" windowHeight="15435" tabRatio="489" activeTab="1" xr2:uid="{00000000-000D-0000-FFFF-FFFF00000000}"/>
  </bookViews>
  <sheets>
    <sheet name="CBO_1st_Sil" sheetId="1" r:id="rId1"/>
    <sheet name="Coverage Summary" sheetId="6" r:id="rId2"/>
    <sheet name="Comments" sheetId="4" r:id="rId3"/>
    <sheet name="Eg. CBO Coverage Curves" sheetId="2" r:id="rId4"/>
    <sheet name="1st Sil Planned Coverage" sheetId="3" r:id="rId5"/>
    <sheet name="CBO_coverage summar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6" l="1"/>
  <c r="F6" i="6"/>
  <c r="E6" i="6"/>
  <c r="D6" i="6"/>
  <c r="C6" i="6"/>
  <c r="B6" i="6"/>
  <c r="G5" i="6"/>
  <c r="F5" i="6"/>
  <c r="E5" i="6"/>
  <c r="D5" i="6"/>
  <c r="C5" i="6"/>
  <c r="B5" i="6"/>
  <c r="G4" i="6"/>
  <c r="F4" i="6"/>
  <c r="E4" i="6"/>
  <c r="D4" i="6"/>
  <c r="C4" i="6"/>
  <c r="B4" i="6"/>
  <c r="G3" i="6"/>
  <c r="F3" i="6"/>
  <c r="E3" i="6"/>
  <c r="D3" i="6"/>
  <c r="C3" i="6"/>
  <c r="B3" i="6"/>
  <c r="AI2" i="5" l="1"/>
  <c r="W3" i="5"/>
  <c r="W4" i="5"/>
  <c r="W5" i="5"/>
  <c r="W6" i="5"/>
  <c r="W7" i="5"/>
  <c r="W8" i="5"/>
  <c r="W9" i="5"/>
  <c r="W10" i="5"/>
  <c r="W11" i="5"/>
  <c r="T4" i="5"/>
  <c r="T5" i="5"/>
  <c r="T6" i="5"/>
  <c r="T7" i="5"/>
  <c r="T8" i="5"/>
  <c r="T9" i="5"/>
  <c r="T10" i="5"/>
  <c r="T11" i="5"/>
  <c r="T3" i="5"/>
  <c r="T25" i="5" l="1"/>
  <c r="S5" i="5" l="1"/>
  <c r="AD2" i="5"/>
  <c r="AE2" i="5"/>
  <c r="AF2" i="5"/>
  <c r="AF16" i="5" s="1"/>
  <c r="AH2" i="5"/>
  <c r="AG16" i="5"/>
  <c r="AK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AD3" i="5"/>
  <c r="AE3" i="5"/>
  <c r="AF3" i="5"/>
  <c r="AF17" i="5" s="1"/>
  <c r="AH3" i="5"/>
  <c r="AI3" i="5"/>
  <c r="AG17" i="5" s="1"/>
  <c r="AK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AD4" i="5"/>
  <c r="AE4" i="5"/>
  <c r="AF4" i="5"/>
  <c r="AH4" i="5"/>
  <c r="AI4" i="5"/>
  <c r="AK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AD5" i="5"/>
  <c r="AE5" i="5"/>
  <c r="AF5" i="5"/>
  <c r="AH5" i="5"/>
  <c r="AI5" i="5"/>
  <c r="AK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AD6" i="5"/>
  <c r="AE6" i="5"/>
  <c r="AF6" i="5"/>
  <c r="AH6" i="5"/>
  <c r="AI6" i="5"/>
  <c r="AK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AD7" i="5"/>
  <c r="AE7" i="5"/>
  <c r="AF7" i="5"/>
  <c r="AH7" i="5"/>
  <c r="AI7" i="5"/>
  <c r="AK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AD8" i="5"/>
  <c r="AE8" i="5"/>
  <c r="AF8" i="5"/>
  <c r="AH8" i="5"/>
  <c r="AI8" i="5"/>
  <c r="AK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AD9" i="5"/>
  <c r="AE9" i="5"/>
  <c r="AF9" i="5"/>
  <c r="AH9" i="5"/>
  <c r="AI9" i="5"/>
  <c r="AK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AD10" i="5"/>
  <c r="AE10" i="5"/>
  <c r="AF10" i="5"/>
  <c r="AH10" i="5"/>
  <c r="AI10" i="5"/>
  <c r="AK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AD11" i="5"/>
  <c r="AE11" i="5"/>
  <c r="AF11" i="5"/>
  <c r="AH11" i="5"/>
  <c r="AI11" i="5"/>
  <c r="AK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AX1" i="5"/>
  <c r="AY1" i="5"/>
  <c r="AZ1" i="5"/>
  <c r="BA1" i="5"/>
  <c r="BB1" i="5"/>
  <c r="BC1" i="5"/>
  <c r="AR1" i="5"/>
  <c r="AS1" i="5"/>
  <c r="AT1" i="5"/>
  <c r="AU1" i="5"/>
  <c r="AV1" i="5"/>
  <c r="AW1" i="5"/>
  <c r="AK1" i="5"/>
  <c r="AM1" i="5"/>
  <c r="AN1" i="5"/>
  <c r="AO1" i="5"/>
  <c r="AP1" i="5"/>
  <c r="AQ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V1" i="5"/>
  <c r="W1" i="5"/>
  <c r="Y1" i="5"/>
  <c r="AA1" i="5"/>
  <c r="AB1" i="5"/>
  <c r="AC1" i="5"/>
  <c r="AD1" i="5"/>
  <c r="AE1" i="5"/>
  <c r="AF1" i="5"/>
  <c r="AH1" i="5"/>
  <c r="AI1" i="5"/>
  <c r="B1" i="5"/>
  <c r="F2" i="5"/>
  <c r="G2" i="5"/>
  <c r="H2" i="5"/>
  <c r="I2" i="5"/>
  <c r="J2" i="5"/>
  <c r="K2" i="5"/>
  <c r="L2" i="5"/>
  <c r="M2" i="5"/>
  <c r="N2" i="5"/>
  <c r="O2" i="5"/>
  <c r="P2" i="5"/>
  <c r="Q2" i="5"/>
  <c r="AL2" i="5" s="1"/>
  <c r="R2" i="5"/>
  <c r="S2" i="5"/>
  <c r="T2" i="5"/>
  <c r="T17" i="5" s="1"/>
  <c r="V2" i="5"/>
  <c r="W2" i="5"/>
  <c r="Y2" i="5"/>
  <c r="Z2" i="5" s="1"/>
  <c r="AA2" i="5"/>
  <c r="AB2" i="5"/>
  <c r="AC2" i="5"/>
  <c r="F3" i="5"/>
  <c r="G3" i="5"/>
  <c r="H3" i="5"/>
  <c r="I3" i="5"/>
  <c r="J3" i="5"/>
  <c r="K3" i="5"/>
  <c r="L3" i="5"/>
  <c r="M3" i="5"/>
  <c r="N3" i="5"/>
  <c r="O3" i="5"/>
  <c r="P3" i="5"/>
  <c r="Q3" i="5"/>
  <c r="AL3" i="5" s="1"/>
  <c r="R3" i="5"/>
  <c r="S3" i="5"/>
  <c r="V3" i="5"/>
  <c r="U18" i="5"/>
  <c r="Y3" i="5"/>
  <c r="Z3" i="5" s="1"/>
  <c r="AA3" i="5"/>
  <c r="AB3" i="5"/>
  <c r="AC3" i="5"/>
  <c r="F4" i="5"/>
  <c r="G4" i="5"/>
  <c r="H4" i="5"/>
  <c r="I4" i="5"/>
  <c r="J4" i="5"/>
  <c r="K4" i="5"/>
  <c r="L4" i="5"/>
  <c r="M4" i="5"/>
  <c r="N4" i="5"/>
  <c r="O4" i="5"/>
  <c r="P4" i="5"/>
  <c r="Q4" i="5"/>
  <c r="AJ4" i="5" s="1"/>
  <c r="R4" i="5"/>
  <c r="S4" i="5"/>
  <c r="V4" i="5"/>
  <c r="Y4" i="5"/>
  <c r="AA4" i="5"/>
  <c r="AB4" i="5"/>
  <c r="AC4" i="5"/>
  <c r="F5" i="5"/>
  <c r="G5" i="5"/>
  <c r="H5" i="5"/>
  <c r="I5" i="5"/>
  <c r="J5" i="5"/>
  <c r="K5" i="5"/>
  <c r="L5" i="5"/>
  <c r="M5" i="5"/>
  <c r="N5" i="5"/>
  <c r="O5" i="5"/>
  <c r="P5" i="5"/>
  <c r="Q5" i="5"/>
  <c r="AL5" i="5" s="1"/>
  <c r="R5" i="5"/>
  <c r="V5" i="5"/>
  <c r="Y5" i="5"/>
  <c r="AA5" i="5"/>
  <c r="AB5" i="5"/>
  <c r="AC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V6" i="5"/>
  <c r="Y6" i="5"/>
  <c r="AA6" i="5"/>
  <c r="AB6" i="5"/>
  <c r="AC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V7" i="5"/>
  <c r="Y7" i="5"/>
  <c r="AA7" i="5"/>
  <c r="AB7" i="5"/>
  <c r="AC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V8" i="5"/>
  <c r="Y8" i="5"/>
  <c r="AA8" i="5"/>
  <c r="AB8" i="5"/>
  <c r="AC8" i="5"/>
  <c r="F9" i="5"/>
  <c r="G9" i="5"/>
  <c r="H9" i="5"/>
  <c r="I9" i="5"/>
  <c r="J9" i="5"/>
  <c r="K9" i="5"/>
  <c r="L9" i="5"/>
  <c r="M9" i="5"/>
  <c r="N9" i="5"/>
  <c r="O9" i="5"/>
  <c r="P9" i="5"/>
  <c r="Q9" i="5"/>
  <c r="AL9" i="5" s="1"/>
  <c r="R9" i="5"/>
  <c r="S9" i="5"/>
  <c r="V9" i="5"/>
  <c r="Y9" i="5"/>
  <c r="AA9" i="5"/>
  <c r="AB9" i="5"/>
  <c r="AC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V10" i="5"/>
  <c r="Y10" i="5"/>
  <c r="AA10" i="5"/>
  <c r="AB10" i="5"/>
  <c r="AC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V11" i="5"/>
  <c r="Y11" i="5"/>
  <c r="AA11" i="5"/>
  <c r="AB11" i="5"/>
  <c r="AC11" i="5"/>
  <c r="E2" i="5"/>
  <c r="E3" i="5"/>
  <c r="E4" i="5"/>
  <c r="E5" i="5"/>
  <c r="E6" i="5"/>
  <c r="E7" i="5"/>
  <c r="E8" i="5"/>
  <c r="E9" i="5"/>
  <c r="E10" i="5"/>
  <c r="E1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C12" i="5"/>
  <c r="C13" i="5"/>
  <c r="C14" i="5"/>
  <c r="C15" i="5"/>
  <c r="C3" i="5"/>
  <c r="C4" i="5"/>
  <c r="C5" i="5"/>
  <c r="C6" i="5"/>
  <c r="C7" i="5"/>
  <c r="C8" i="5"/>
  <c r="C9" i="5"/>
  <c r="C10" i="5"/>
  <c r="C11" i="5"/>
  <c r="B3" i="5"/>
  <c r="B4" i="5"/>
  <c r="B5" i="5"/>
  <c r="B6" i="5"/>
  <c r="B7" i="5"/>
  <c r="B8" i="5"/>
  <c r="B9" i="5"/>
  <c r="B10" i="5"/>
  <c r="B11" i="5"/>
  <c r="B12" i="5"/>
  <c r="B13" i="5"/>
  <c r="B14" i="5"/>
  <c r="C2" i="5"/>
  <c r="D2" i="5"/>
  <c r="B2" i="5"/>
  <c r="AL10" i="5" l="1"/>
  <c r="AL8" i="5"/>
  <c r="Z10" i="5"/>
  <c r="Z6" i="5"/>
  <c r="AL6" i="5"/>
  <c r="AL4" i="5"/>
  <c r="AJ11" i="5"/>
  <c r="AL11" i="5"/>
  <c r="AJ7" i="5"/>
  <c r="AL7" i="5"/>
  <c r="AJ5" i="5"/>
  <c r="Z9" i="5"/>
  <c r="Z4" i="5"/>
  <c r="Z7" i="5"/>
  <c r="Z5" i="5"/>
  <c r="AJ6" i="5"/>
  <c r="AJ3" i="5"/>
  <c r="Z11" i="5"/>
  <c r="Z8" i="5"/>
  <c r="AJ10" i="5"/>
  <c r="Q12" i="5"/>
  <c r="AJ2" i="5"/>
  <c r="AG8" i="5"/>
  <c r="AJ8" i="5"/>
  <c r="AJ9" i="5"/>
  <c r="AG10" i="5"/>
  <c r="N19" i="5"/>
  <c r="X2" i="5"/>
  <c r="Q19" i="5"/>
  <c r="AG2" i="5"/>
  <c r="X7" i="5"/>
  <c r="X8" i="5"/>
  <c r="X5" i="5"/>
  <c r="X3" i="5"/>
  <c r="X9" i="5"/>
  <c r="X4" i="5"/>
  <c r="AG11" i="5"/>
  <c r="X10" i="5"/>
  <c r="X11" i="5"/>
  <c r="X6" i="5"/>
  <c r="U7" i="5"/>
  <c r="U10" i="5"/>
  <c r="AG9" i="5"/>
  <c r="AG4" i="5"/>
  <c r="AG3" i="5"/>
  <c r="AG6" i="5"/>
  <c r="AG7" i="5"/>
  <c r="N12" i="5"/>
  <c r="AG5" i="5"/>
  <c r="U9" i="5"/>
  <c r="U8" i="5"/>
  <c r="U2" i="5"/>
  <c r="U6" i="5"/>
  <c r="U5" i="5"/>
  <c r="U4" i="5"/>
  <c r="U11" i="5"/>
  <c r="U3" i="5"/>
  <c r="AL12" i="5" l="1" a="1"/>
  <c r="AL12" i="5" s="1"/>
  <c r="G8" i="6" s="1"/>
  <c r="Z12" i="5" a="1"/>
  <c r="Z12" i="5" s="1"/>
  <c r="D8" i="6" s="1"/>
  <c r="AF18" i="5" a="1"/>
  <c r="AF18" i="5" s="1"/>
  <c r="X19" i="5"/>
  <c r="U19" i="5" s="1"/>
  <c r="AG12" i="5"/>
  <c r="AF12" i="5" s="1"/>
  <c r="E7" i="6" s="1"/>
  <c r="AJ12" i="5"/>
  <c r="U12" i="5"/>
  <c r="X12" i="5"/>
  <c r="T12" i="5" l="1"/>
  <c r="B7" i="6" s="1"/>
  <c r="AI12" i="5"/>
  <c r="F7" i="6" s="1"/>
  <c r="E8" i="6" s="1"/>
  <c r="W12" i="5"/>
  <c r="C7" i="6" s="1"/>
  <c r="B8" i="6" l="1"/>
  <c r="AF14" i="5"/>
  <c r="T14" i="5"/>
  <c r="T18" i="5"/>
  <c r="T18" i="5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Murphy, Brendan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Testable stuck-at faults </t>
        </r>
        <r>
          <rPr>
            <sz val="9"/>
            <color indexed="81"/>
            <rFont val="Tahoma"/>
            <family val="2"/>
          </rPr>
          <t>{ = (total possible stuck at faults)  x  (stuck-at % coverage) } – correlated to % fall-out by partition, to see if CA1/ATPG fail rates are scaling correctly with number of detectable faults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Number of scan cells</t>
        </r>
        <r>
          <rPr>
            <sz val="9"/>
            <color indexed="81"/>
            <rFont val="Tahoma"/>
            <family val="2"/>
          </rPr>
          <t xml:space="preserve"> ( and no. of non-scan cells, i.e. any flops or latches which did not get converted to scan cells) ~ this is useful for CHAIN fall-out correlations by partition and the non-scan cell number gives some idea of the scannable l</t>
        </r>
      </text>
    </comment>
    <comment ref="P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Number of scan cells</t>
        </r>
        <r>
          <rPr>
            <sz val="9"/>
            <color indexed="81"/>
            <rFont val="Tahoma"/>
            <family val="2"/>
          </rPr>
          <t xml:space="preserve"> ( and no. of non-scan cells, i.e. any flops or latches which did not get converted to scan cells) ~ this is useful for CHAIN fall-out correlations by partition and the non-scan cell number gives some idea of the scannable l</t>
        </r>
      </text>
    </comment>
    <comment ref="Q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Testable At-Speed fault</t>
        </r>
        <r>
          <rPr>
            <sz val="9"/>
            <color indexed="81"/>
            <rFont val="Tahoma"/>
            <family val="2"/>
          </rPr>
          <t xml:space="preserve">s {= (total possible stuck at faults)  x  (stuck-at % coverage) } – correlated to % fall-out by partition, to see if CA2/TATPG fail rates are scaling corectly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<sst xmlns="http://schemas.openxmlformats.org/spreadsheetml/2006/main" count="199" uniqueCount="90">
  <si>
    <t>MODULE</t>
  </si>
  <si>
    <t>Region</t>
  </si>
  <si>
    <t>Partition</t>
  </si>
  <si>
    <t>Area per Partition</t>
  </si>
  <si>
    <t>Longest scan chain</t>
  </si>
  <si>
    <t>No.# Scan 
Chains</t>
  </si>
  <si>
    <t>ScanOps per pattern</t>
  </si>
  <si>
    <t>Total Logic Gates</t>
  </si>
  <si>
    <t>Scan Type</t>
  </si>
  <si>
    <t>Stuck@ Partition Testable faults</t>
  </si>
  <si>
    <t>No# NON Scan Cells</t>
  </si>
  <si>
    <t>No# Scan Cells</t>
  </si>
  <si>
    <t>@Speed Partition Testable faults</t>
  </si>
  <si>
    <t>Total Stuck@ pattern count</t>
  </si>
  <si>
    <t>Stuck@ EDC (Total pattern)</t>
  </si>
  <si>
    <t>Stuck@ EDC coverage  (%)</t>
  </si>
  <si>
    <t>Stuck@ KILL (Total pattern)</t>
  </si>
  <si>
    <t>Stuck@ Kill coverage  (%)</t>
  </si>
  <si>
    <t xml:space="preserve">ADL 1st Sil Target Stuck@  coverage </t>
  </si>
  <si>
    <t xml:space="preserve">ADL PRQ Target Stuck@  coverage </t>
  </si>
  <si>
    <t>Total @Speed pattern count</t>
  </si>
  <si>
    <t>@Speed EDC (Total pattern)</t>
  </si>
  <si>
    <t>@Speed EDC coverage  (%)</t>
  </si>
  <si>
    <t>At speed KILL (Total pattern)</t>
  </si>
  <si>
    <t>ADL 1st Sil Target @SPEED  coverage</t>
  </si>
  <si>
    <t>At Speed PRQ Target</t>
  </si>
  <si>
    <t>pre-HVQK EDC</t>
  </si>
  <si>
    <t>pre-HVQK KILL</t>
  </si>
  <si>
    <t>Toggle Coverage HVQK Stress (10% scan ops)</t>
  </si>
  <si>
    <t>HVQK Stress (10% scan ops)</t>
  </si>
  <si>
    <t>post-HVQK EDC</t>
  </si>
  <si>
    <t>post-HVQK KILL</t>
  </si>
  <si>
    <t>VADTL EDC</t>
  </si>
  <si>
    <t>VADTL KILL</t>
  </si>
  <si>
    <t>Efficiency:</t>
  </si>
  <si>
    <t>HRY</t>
  </si>
  <si>
    <t>HFM/TFM enabling</t>
  </si>
  <si>
    <t>MTR compliant</t>
  </si>
  <si>
    <t>CCF</t>
  </si>
  <si>
    <t>SBO</t>
  </si>
  <si>
    <t>??</t>
  </si>
  <si>
    <t>GBO</t>
  </si>
  <si>
    <t>CBO0</t>
  </si>
  <si>
    <t>CBO1</t>
  </si>
  <si>
    <t>CBO2</t>
  </si>
  <si>
    <t>CBO3</t>
  </si>
  <si>
    <t>CBO4</t>
  </si>
  <si>
    <t>CBO5</t>
  </si>
  <si>
    <t>CBO6</t>
  </si>
  <si>
    <t>CBO7</t>
  </si>
  <si>
    <t>CA1TF/CTS</t>
  </si>
  <si>
    <t>CA1TF/RST</t>
  </si>
  <si>
    <t>CA1TF/DOP</t>
  </si>
  <si>
    <t>CA2TF/CTS</t>
  </si>
  <si>
    <t>CA2TF/DOP</t>
  </si>
  <si>
    <t>Patterns</t>
  </si>
  <si>
    <t>Coverage</t>
  </si>
  <si>
    <t>AREA</t>
  </si>
  <si>
    <t>SCAN</t>
  </si>
  <si>
    <t>S</t>
  </si>
  <si>
    <t>Chain (N/S/D/E/K/S)</t>
  </si>
  <si>
    <t>DPORT (N/S/D/E/K/S)</t>
  </si>
  <si>
    <t>Diags (N/S/D/E/K/S)</t>
  </si>
  <si>
    <t>Stuck@ (N/S/D/E/K/S)</t>
  </si>
  <si>
    <t>@Speed (N/S/D/E/K/S)</t>
  </si>
  <si>
    <t>E</t>
  </si>
  <si>
    <t>Stuck@ EDC faults covered</t>
  </si>
  <si>
    <t>Stuck@ KILL faults covered</t>
  </si>
  <si>
    <t>atspeed EDC faults covered</t>
  </si>
  <si>
    <t>atspeed KILL faults covered</t>
  </si>
  <si>
    <t>ADL 1st Sil Stuck@  generated coverage  (%) per IP</t>
  </si>
  <si>
    <t>Stuckat EDC &amp; KILL</t>
  </si>
  <si>
    <t>Atspeed EDC &amp; KILL</t>
  </si>
  <si>
    <t>CBO</t>
  </si>
  <si>
    <t>EDC</t>
  </si>
  <si>
    <t>KILL</t>
  </si>
  <si>
    <t xml:space="preserve"> </t>
  </si>
  <si>
    <t>ADL 1st Si At Speed generated coverage  (%)</t>
  </si>
  <si>
    <t>@Speed KILL coverage  (%)</t>
  </si>
  <si>
    <t>K</t>
  </si>
  <si>
    <t>CA1</t>
  </si>
  <si>
    <t>CA2</t>
  </si>
  <si>
    <t>Generated</t>
  </si>
  <si>
    <t>CBA</t>
  </si>
  <si>
    <t>CBB</t>
  </si>
  <si>
    <t>CCF Total</t>
  </si>
  <si>
    <t>NA</t>
  </si>
  <si>
    <t>Stuckat generated fault coverage</t>
  </si>
  <si>
    <t>PRQ</t>
  </si>
  <si>
    <t>93%/72%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</si>
</sst>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/>
    <xf numFmtId="10" fontId="0" fillId="0" borderId="0" xfId="0" applyNumberFormat="1"/>
    <xf numFmtId="9" fontId="0" fillId="0" borderId="0" xfId="0" applyNumberFormat="1"/>
    <xf numFmtId="0" fontId="4" fillId="0" borderId="0" xfId="0" applyFont="1"/>
    <xf numFmtId="0" fontId="1" fillId="2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4" borderId="16" xfId="0" applyNumberFormat="1" applyFont="1" applyFill="1" applyBorder="1" applyAlignment="1">
      <alignment horizontal="center" wrapText="1"/>
    </xf>
    <xf numFmtId="0" fontId="2" fillId="4" borderId="15" xfId="0" applyNumberFormat="1" applyFont="1" applyFill="1" applyBorder="1" applyAlignment="1">
      <alignment horizontal="center" wrapText="1"/>
    </xf>
    <xf numFmtId="0" fontId="2" fillId="6" borderId="10" xfId="0" applyNumberFormat="1" applyFont="1" applyFill="1" applyBorder="1" applyAlignment="1">
      <alignment horizontal="center" wrapText="1"/>
    </xf>
    <xf numFmtId="9" fontId="2" fillId="0" borderId="21" xfId="0" applyNumberFormat="1" applyFont="1" applyBorder="1" applyAlignment="1">
      <alignment horizontal="center" wrapText="1"/>
    </xf>
    <xf numFmtId="9" fontId="2" fillId="0" borderId="13" xfId="0" applyNumberFormat="1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22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2" fontId="2" fillId="4" borderId="5" xfId="0" applyNumberFormat="1" applyFont="1" applyFill="1" applyBorder="1" applyAlignment="1">
      <alignment horizontal="center" wrapText="1"/>
    </xf>
    <xf numFmtId="2" fontId="2" fillId="4" borderId="3" xfId="0" applyNumberFormat="1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10" borderId="12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 wrapText="1"/>
    </xf>
    <xf numFmtId="0" fontId="2" fillId="4" borderId="4" xfId="0" applyNumberFormat="1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wrapText="1"/>
    </xf>
    <xf numFmtId="0" fontId="2" fillId="4" borderId="3" xfId="0" applyNumberFormat="1" applyFont="1" applyFill="1" applyBorder="1" applyAlignment="1">
      <alignment horizontal="center" wrapText="1"/>
    </xf>
    <xf numFmtId="0" fontId="2" fillId="6" borderId="18" xfId="0" applyNumberFormat="1" applyFont="1" applyFill="1" applyBorder="1" applyAlignment="1">
      <alignment horizontal="center" wrapText="1"/>
    </xf>
    <xf numFmtId="9" fontId="2" fillId="0" borderId="25" xfId="0" applyNumberFormat="1" applyFont="1" applyBorder="1" applyAlignment="1">
      <alignment horizontal="center" wrapText="1"/>
    </xf>
    <xf numFmtId="9" fontId="2" fillId="0" borderId="11" xfId="0" applyNumberFormat="1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top" wrapText="1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4" borderId="10" xfId="0" applyNumberFormat="1" applyFont="1" applyFill="1" applyBorder="1" applyAlignment="1">
      <alignment horizontal="center" wrapText="1"/>
    </xf>
    <xf numFmtId="0" fontId="2" fillId="4" borderId="17" xfId="0" applyNumberFormat="1" applyFont="1" applyFill="1" applyBorder="1" applyAlignment="1">
      <alignment horizontal="center" wrapText="1"/>
    </xf>
    <xf numFmtId="2" fontId="2" fillId="4" borderId="18" xfId="0" applyNumberFormat="1" applyFont="1" applyFill="1" applyBorder="1" applyAlignment="1">
      <alignment horizontal="center" wrapText="1"/>
    </xf>
    <xf numFmtId="0" fontId="2" fillId="4" borderId="18" xfId="0" applyNumberFormat="1" applyFont="1" applyFill="1" applyBorder="1" applyAlignment="1">
      <alignment horizontal="center" wrapText="1"/>
    </xf>
    <xf numFmtId="10" fontId="2" fillId="4" borderId="30" xfId="0" applyNumberFormat="1" applyFont="1" applyFill="1" applyBorder="1" applyAlignment="1">
      <alignment horizontal="center" wrapText="1"/>
    </xf>
    <xf numFmtId="0" fontId="1" fillId="9" borderId="7" xfId="0" quotePrefix="1" applyFont="1" applyFill="1" applyBorder="1" applyAlignment="1">
      <alignment horizontal="center" vertical="top" wrapText="1"/>
    </xf>
    <xf numFmtId="0" fontId="1" fillId="10" borderId="19" xfId="0" quotePrefix="1" applyFont="1" applyFill="1" applyBorder="1" applyAlignment="1">
      <alignment horizontal="center" vertical="top" wrapText="1"/>
    </xf>
    <xf numFmtId="0" fontId="1" fillId="9" borderId="19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10" borderId="7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left" vertical="top" wrapText="1"/>
    </xf>
    <xf numFmtId="0" fontId="1" fillId="10" borderId="7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9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/>
    <xf numFmtId="0" fontId="1" fillId="10" borderId="7" xfId="0" applyFont="1" applyFill="1" applyBorder="1" applyAlignment="1"/>
    <xf numFmtId="0" fontId="1" fillId="10" borderId="19" xfId="0" applyFont="1" applyFill="1" applyBorder="1" applyAlignment="1"/>
    <xf numFmtId="0" fontId="7" fillId="3" borderId="12" xfId="0" applyFont="1" applyFill="1" applyBorder="1" applyAlignment="1">
      <alignment vertical="center"/>
    </xf>
    <xf numFmtId="0" fontId="9" fillId="0" borderId="13" xfId="0" applyFont="1" applyBorder="1"/>
    <xf numFmtId="0" fontId="9" fillId="0" borderId="14" xfId="0" applyFont="1" applyBorder="1"/>
    <xf numFmtId="0" fontId="1" fillId="10" borderId="19" xfId="0" applyFont="1" applyFill="1" applyBorder="1" applyAlignment="1">
      <alignment horizontal="left" vertical="top"/>
    </xf>
    <xf numFmtId="0" fontId="2" fillId="0" borderId="26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1" fillId="10" borderId="7" xfId="0" quotePrefix="1" applyFont="1" applyFill="1" applyBorder="1" applyAlignment="1">
      <alignment horizontal="center" vertical="top" wrapText="1"/>
    </xf>
    <xf numFmtId="0" fontId="2" fillId="0" borderId="2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4" fillId="0" borderId="3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" fillId="5" borderId="11" xfId="0" quotePrefix="1" applyFont="1" applyFill="1" applyBorder="1" applyAlignment="1">
      <alignment horizontal="center" vertical="top" wrapText="1"/>
    </xf>
    <xf numFmtId="10" fontId="2" fillId="4" borderId="15" xfId="0" applyNumberFormat="1" applyFont="1" applyFill="1" applyBorder="1" applyAlignment="1">
      <alignment horizontal="center" wrapText="1"/>
    </xf>
    <xf numFmtId="49" fontId="1" fillId="10" borderId="7" xfId="0" applyNumberFormat="1" applyFont="1" applyFill="1" applyBorder="1" applyAlignment="1">
      <alignment horizontal="center" vertical="top" wrapText="1"/>
    </xf>
    <xf numFmtId="3" fontId="10" fillId="0" borderId="0" xfId="0" applyNumberFormat="1" applyFont="1"/>
    <xf numFmtId="10" fontId="10" fillId="7" borderId="0" xfId="0" applyNumberFormat="1" applyFont="1" applyFill="1"/>
    <xf numFmtId="9" fontId="11" fillId="0" borderId="21" xfId="0" applyNumberFormat="1" applyFont="1" applyBorder="1" applyAlignment="1">
      <alignment horizontal="center" wrapText="1"/>
    </xf>
    <xf numFmtId="9" fontId="11" fillId="0" borderId="11" xfId="0" applyNumberFormat="1" applyFont="1" applyBorder="1" applyAlignment="1">
      <alignment horizontal="center" wrapText="1"/>
    </xf>
    <xf numFmtId="10" fontId="11" fillId="0" borderId="11" xfId="0" applyNumberFormat="1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10" fontId="2" fillId="4" borderId="20" xfId="0" applyNumberFormat="1" applyFont="1" applyFill="1" applyBorder="1" applyAlignment="1">
      <alignment horizontal="center" wrapText="1"/>
    </xf>
    <xf numFmtId="10" fontId="11" fillId="0" borderId="0" xfId="0" applyNumberFormat="1" applyFont="1" applyAlignment="1">
      <alignment horizontal="center"/>
    </xf>
    <xf numFmtId="10" fontId="11" fillId="0" borderId="24" xfId="0" applyNumberFormat="1" applyFont="1" applyBorder="1" applyAlignment="1">
      <alignment horizontal="center" wrapText="1"/>
    </xf>
    <xf numFmtId="0" fontId="0" fillId="0" borderId="0" xfId="0"/>
    <xf numFmtId="10" fontId="0" fillId="0" borderId="0" xfId="0" applyNumberFormat="1"/>
    <xf numFmtId="0" fontId="12" fillId="0" borderId="0" xfId="1"/>
    <xf numFmtId="0" fontId="9" fillId="0" borderId="16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0" fontId="4" fillId="0" borderId="37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10" fontId="4" fillId="0" borderId="38" xfId="0" applyNumberFormat="1" applyFont="1" applyBorder="1" applyAlignment="1">
      <alignment horizontal="center"/>
    </xf>
    <xf numFmtId="10" fontId="4" fillId="0" borderId="33" xfId="0" applyNumberFormat="1" applyFont="1" applyBorder="1" applyAlignment="1">
      <alignment horizontal="center"/>
    </xf>
    <xf numFmtId="10" fontId="4" fillId="0" borderId="39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0" fontId="4" fillId="0" borderId="41" xfId="0" applyNumberFormat="1" applyFont="1" applyBorder="1" applyAlignment="1">
      <alignment horizontal="center"/>
    </xf>
    <xf numFmtId="10" fontId="4" fillId="0" borderId="44" xfId="0" applyNumberFormat="1" applyFont="1" applyBorder="1" applyAlignment="1">
      <alignment horizontal="center"/>
    </xf>
    <xf numFmtId="10" fontId="4" fillId="0" borderId="46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4" fillId="0" borderId="47" xfId="0" applyNumberFormat="1" applyFont="1" applyBorder="1" applyAlignment="1">
      <alignment horizontal="center"/>
    </xf>
    <xf numFmtId="10" fontId="4" fillId="0" borderId="19" xfId="0" applyNumberFormat="1" applyFont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0" fontId="4" fillId="0" borderId="48" xfId="0" applyNumberFormat="1" applyFont="1" applyBorder="1" applyAlignment="1">
      <alignment horizontal="center"/>
    </xf>
    <xf numFmtId="10" fontId="4" fillId="0" borderId="26" xfId="0" applyNumberFormat="1" applyFont="1" applyBorder="1" applyAlignment="1">
      <alignment horizontal="center"/>
    </xf>
    <xf numFmtId="10" fontId="4" fillId="0" borderId="9" xfId="0" applyNumberFormat="1" applyFont="1" applyBorder="1" applyAlignment="1">
      <alignment horizontal="center"/>
    </xf>
    <xf numFmtId="10" fontId="13" fillId="0" borderId="0" xfId="0" applyNumberFormat="1" applyFont="1"/>
    <xf numFmtId="10" fontId="4" fillId="0" borderId="42" xfId="0" applyNumberFormat="1" applyFont="1" applyBorder="1" applyAlignment="1">
      <alignment horizontal="center"/>
    </xf>
    <xf numFmtId="10" fontId="4" fillId="0" borderId="43" xfId="0" applyNumberFormat="1" applyFont="1" applyBorder="1" applyAlignment="1">
      <alignment horizontal="center"/>
    </xf>
    <xf numFmtId="10" fontId="4" fillId="0" borderId="45" xfId="0" applyNumberFormat="1" applyFont="1" applyBorder="1" applyAlignment="1">
      <alignment horizontal="center"/>
    </xf>
    <xf numFmtId="9" fontId="1" fillId="8" borderId="7" xfId="0" applyNumberFormat="1" applyFont="1" applyFill="1" applyBorder="1" applyAlignment="1">
      <alignment horizontal="center" vertical="center" wrapText="1"/>
    </xf>
    <xf numFmtId="9" fontId="1" fillId="8" borderId="8" xfId="0" applyNumberFormat="1" applyFont="1" applyFill="1" applyBorder="1" applyAlignment="1">
      <alignment horizontal="center" vertical="center" wrapText="1"/>
    </xf>
    <xf numFmtId="9" fontId="1" fillId="7" borderId="7" xfId="0" applyNumberFormat="1" applyFont="1" applyFill="1" applyBorder="1" applyAlignment="1">
      <alignment horizontal="center" vertical="center" wrapText="1"/>
    </xf>
    <xf numFmtId="9" fontId="1" fillId="7" borderId="8" xfId="0" applyNumberFormat="1" applyFont="1" applyFill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0" fontId="4" fillId="0" borderId="18" xfId="0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4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57150</xdr:rowOff>
    </xdr:from>
    <xdr:to>
      <xdr:col>4</xdr:col>
      <xdr:colOff>476572</xdr:colOff>
      <xdr:row>13</xdr:row>
      <xdr:rowOff>143100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9650"/>
          <a:ext cx="2305372" cy="16099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3</xdr:row>
      <xdr:rowOff>0</xdr:rowOff>
    </xdr:from>
    <xdr:to>
      <xdr:col>16</xdr:col>
      <xdr:colOff>410443</xdr:colOff>
      <xdr:row>14</xdr:row>
      <xdr:rowOff>19345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571500"/>
          <a:ext cx="6220693" cy="2114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</xdr:row>
      <xdr:rowOff>123825</xdr:rowOff>
    </xdr:from>
    <xdr:to>
      <xdr:col>14</xdr:col>
      <xdr:colOff>229786</xdr:colOff>
      <xdr:row>33</xdr:row>
      <xdr:rowOff>86517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7DBF1-6B33-4017-8F7B-185230036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695325"/>
          <a:ext cx="8497486" cy="5677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ck@%20Partition%20faults" TargetMode="External"/><Relationship Id="rId13" Type="http://schemas.openxmlformats.org/officeDocument/2006/relationships/hyperlink" Target="mailto:Stuck@%20%20(N/S/D/E/K)" TargetMode="External"/><Relationship Id="rId3" Type="http://schemas.openxmlformats.org/officeDocument/2006/relationships/hyperlink" Target="mailto:Stuck@%20EDC%20coverage%20%20(%25)" TargetMode="External"/><Relationship Id="rId7" Type="http://schemas.openxmlformats.org/officeDocument/2006/relationships/hyperlink" Target="mailto:Stuck@%20EDC%20(Total%20pattern)" TargetMode="External"/><Relationship Id="rId12" Type="http://schemas.openxmlformats.org/officeDocument/2006/relationships/hyperlink" Target="mailto:Stuck@%20Partition%20faults" TargetMode="External"/><Relationship Id="rId2" Type="http://schemas.openxmlformats.org/officeDocument/2006/relationships/hyperlink" Target="mailto:Stuck@%20Kill%20coverage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Stuck@%20KILL%20(Total%20pattern)" TargetMode="External"/><Relationship Id="rId6" Type="http://schemas.openxmlformats.org/officeDocument/2006/relationships/hyperlink" Target="mailto:Stuck@%20Kill%20coverage%20%20(%25)" TargetMode="External"/><Relationship Id="rId11" Type="http://schemas.openxmlformats.org/officeDocument/2006/relationships/hyperlink" Target="mailto:Stuck@%20EDC%20(Total%20pattern)" TargetMode="External"/><Relationship Id="rId5" Type="http://schemas.openxmlformats.org/officeDocument/2006/relationships/hyperlink" Target="mailto:Stuck@%20Kill%20coverage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Stuck@%20Partition%20faults" TargetMode="External"/><Relationship Id="rId4" Type="http://schemas.openxmlformats.org/officeDocument/2006/relationships/hyperlink" Target="mailto:Stuck@%20Kill%20coverage" TargetMode="External"/><Relationship Id="rId9" Type="http://schemas.openxmlformats.org/officeDocument/2006/relationships/hyperlink" Target="mailto:Stuck@%20Fault%20Coun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tuck@%20generated%20fault%20co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zoomScale="70" zoomScaleNormal="70" workbookViewId="0">
      <pane xSplit="4" topLeftCell="E1" activePane="topRight" state="frozen"/>
      <selection pane="topRight" activeCell="X20" sqref="X20"/>
    </sheetView>
  </sheetViews>
  <sheetFormatPr defaultRowHeight="12.75" x14ac:dyDescent="0.2"/>
  <cols>
    <col min="1" max="1" width="6.7109375" style="4" customWidth="1"/>
    <col min="2" max="2" width="8.42578125" style="4" customWidth="1"/>
    <col min="3" max="3" width="10.7109375" style="4" customWidth="1"/>
    <col min="4" max="4" width="9.28515625" style="4" customWidth="1"/>
    <col min="5" max="8" width="8.7109375" style="4" customWidth="1"/>
    <col min="9" max="9" width="13.85546875" style="4" customWidth="1"/>
    <col min="10" max="10" width="8.7109375" style="4" customWidth="1"/>
    <col min="11" max="11" width="12.5703125" style="22" customWidth="1"/>
    <col min="12" max="12" width="12.85546875" style="22" customWidth="1"/>
    <col min="13" max="13" width="12.42578125" style="22" customWidth="1"/>
    <col min="14" max="17" width="9.7109375" style="4" customWidth="1"/>
    <col min="18" max="22" width="9.140625" style="22"/>
    <col min="23" max="23" width="10.7109375" style="22" customWidth="1"/>
    <col min="24" max="24" width="14.140625" style="22" customWidth="1"/>
    <col min="25" max="32" width="9.140625" style="22"/>
    <col min="33" max="33" width="11.28515625" style="22" customWidth="1"/>
    <col min="34" max="34" width="9.140625" style="22"/>
    <col min="35" max="47" width="9.140625" style="4"/>
    <col min="48" max="48" width="5.5703125" style="4" customWidth="1"/>
    <col min="49" max="49" width="19.28515625" style="4" customWidth="1"/>
    <col min="50" max="16384" width="9.140625" style="4"/>
  </cols>
  <sheetData>
    <row r="1" spans="1:47" ht="66" customHeight="1" thickBot="1" x14ac:dyDescent="0.25">
      <c r="A1" s="59" t="s">
        <v>57</v>
      </c>
      <c r="B1" s="59" t="s">
        <v>0</v>
      </c>
      <c r="C1" s="60" t="s">
        <v>1</v>
      </c>
      <c r="D1" s="61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62</v>
      </c>
      <c r="L1" s="52" t="s">
        <v>61</v>
      </c>
      <c r="M1" s="52" t="s">
        <v>60</v>
      </c>
      <c r="N1" s="48" t="s">
        <v>9</v>
      </c>
      <c r="O1" s="48" t="s">
        <v>10</v>
      </c>
      <c r="P1" s="48" t="s">
        <v>11</v>
      </c>
      <c r="Q1" s="48" t="s">
        <v>12</v>
      </c>
      <c r="R1" s="52" t="s">
        <v>13</v>
      </c>
      <c r="S1" s="52" t="s">
        <v>14</v>
      </c>
      <c r="T1" s="52" t="s">
        <v>15</v>
      </c>
      <c r="U1" s="52" t="s">
        <v>16</v>
      </c>
      <c r="V1" s="52" t="s">
        <v>17</v>
      </c>
      <c r="W1" s="57" t="s">
        <v>70</v>
      </c>
      <c r="X1" s="85" t="s">
        <v>63</v>
      </c>
      <c r="Y1" s="51" t="s">
        <v>18</v>
      </c>
      <c r="Z1" s="53" t="s">
        <v>19</v>
      </c>
      <c r="AA1" s="58" t="s">
        <v>20</v>
      </c>
      <c r="AB1" s="49" t="s">
        <v>21</v>
      </c>
      <c r="AC1" s="78" t="s">
        <v>22</v>
      </c>
      <c r="AD1" s="56" t="s">
        <v>23</v>
      </c>
      <c r="AE1" s="87" t="s">
        <v>78</v>
      </c>
      <c r="AF1" s="50" t="s">
        <v>77</v>
      </c>
      <c r="AG1" s="85" t="s">
        <v>64</v>
      </c>
      <c r="AH1" s="51" t="s">
        <v>24</v>
      </c>
      <c r="AI1" s="54" t="s">
        <v>25</v>
      </c>
      <c r="AJ1" s="23" t="s">
        <v>26</v>
      </c>
      <c r="AK1" s="39" t="s">
        <v>27</v>
      </c>
      <c r="AL1" s="50" t="s">
        <v>28</v>
      </c>
      <c r="AM1" s="52" t="s">
        <v>29</v>
      </c>
      <c r="AN1" s="52" t="s">
        <v>30</v>
      </c>
      <c r="AO1" s="52" t="s">
        <v>31</v>
      </c>
      <c r="AP1" s="56" t="s">
        <v>32</v>
      </c>
      <c r="AQ1" s="52" t="s">
        <v>33</v>
      </c>
      <c r="AR1" s="24" t="s">
        <v>34</v>
      </c>
      <c r="AS1" s="55" t="s">
        <v>35</v>
      </c>
      <c r="AT1" s="55" t="s">
        <v>36</v>
      </c>
      <c r="AU1" s="65" t="s">
        <v>37</v>
      </c>
    </row>
    <row r="2" spans="1:47" ht="13.5" customHeight="1" thickBot="1" x14ac:dyDescent="0.3">
      <c r="A2" s="63" t="s">
        <v>58</v>
      </c>
      <c r="B2" s="62" t="s">
        <v>38</v>
      </c>
      <c r="C2" s="5" t="s">
        <v>39</v>
      </c>
      <c r="D2" s="6" t="s">
        <v>39</v>
      </c>
      <c r="E2" s="7"/>
      <c r="F2" s="7">
        <v>11321</v>
      </c>
      <c r="G2" s="7">
        <v>32</v>
      </c>
      <c r="H2" s="7">
        <v>50</v>
      </c>
      <c r="I2" s="88">
        <v>11341009</v>
      </c>
      <c r="J2" s="7"/>
      <c r="K2" s="79" t="s">
        <v>65</v>
      </c>
      <c r="L2" s="79" t="s">
        <v>65</v>
      </c>
      <c r="M2" s="80" t="s">
        <v>79</v>
      </c>
      <c r="N2" s="82">
        <v>11341009</v>
      </c>
      <c r="O2" s="40">
        <v>356254</v>
      </c>
      <c r="P2" s="40">
        <v>195558</v>
      </c>
      <c r="Q2" s="41">
        <v>11333949</v>
      </c>
      <c r="R2" s="43"/>
      <c r="S2" s="8"/>
      <c r="T2" s="94">
        <v>0</v>
      </c>
      <c r="U2" s="86"/>
      <c r="V2" s="94">
        <v>0.79669999999999996</v>
      </c>
      <c r="W2" s="47">
        <v>0.81879999999999997</v>
      </c>
      <c r="X2" s="80" t="s">
        <v>79</v>
      </c>
      <c r="Y2" s="131">
        <v>0.92</v>
      </c>
      <c r="Z2" s="129">
        <v>0.95</v>
      </c>
      <c r="AA2" s="11"/>
      <c r="AB2" s="12"/>
      <c r="AC2" s="95">
        <v>0</v>
      </c>
      <c r="AD2" s="90"/>
      <c r="AE2" s="96">
        <v>0.57879999999999998</v>
      </c>
      <c r="AF2" s="47">
        <v>0.59950000000000003</v>
      </c>
      <c r="AG2" s="80" t="s">
        <v>79</v>
      </c>
      <c r="AH2" s="131">
        <v>0.7</v>
      </c>
      <c r="AI2" s="129">
        <v>0.8</v>
      </c>
      <c r="AJ2" s="73">
        <v>1</v>
      </c>
      <c r="AK2" s="67">
        <v>1</v>
      </c>
      <c r="AL2" s="36" t="s">
        <v>40</v>
      </c>
      <c r="AM2" s="67">
        <v>1</v>
      </c>
      <c r="AN2" s="70">
        <v>1</v>
      </c>
      <c r="AO2" s="73">
        <v>1</v>
      </c>
      <c r="AP2" s="67"/>
      <c r="AQ2" s="70"/>
      <c r="AR2" s="73"/>
      <c r="AS2" s="76">
        <v>1</v>
      </c>
      <c r="AT2" s="76"/>
      <c r="AU2" s="13"/>
    </row>
    <row r="3" spans="1:47" ht="15.75" customHeight="1" thickBot="1" x14ac:dyDescent="0.3">
      <c r="A3" s="64" t="s">
        <v>58</v>
      </c>
      <c r="B3" s="62" t="s">
        <v>38</v>
      </c>
      <c r="C3" s="25" t="s">
        <v>41</v>
      </c>
      <c r="D3" s="26" t="s">
        <v>41</v>
      </c>
      <c r="E3" s="27"/>
      <c r="F3" s="27">
        <v>11503</v>
      </c>
      <c r="G3" s="27">
        <v>8</v>
      </c>
      <c r="H3" s="27">
        <v>50</v>
      </c>
      <c r="I3" s="88">
        <v>1784329</v>
      </c>
      <c r="J3" s="27"/>
      <c r="K3" s="79" t="s">
        <v>65</v>
      </c>
      <c r="L3" s="79" t="s">
        <v>65</v>
      </c>
      <c r="M3" s="80" t="s">
        <v>79</v>
      </c>
      <c r="N3" s="83">
        <v>1784329</v>
      </c>
      <c r="O3" s="7">
        <v>91582</v>
      </c>
      <c r="P3" s="7">
        <v>34563</v>
      </c>
      <c r="Q3" s="42">
        <v>1784329</v>
      </c>
      <c r="R3" s="44"/>
      <c r="S3" s="28"/>
      <c r="T3" s="94">
        <v>0</v>
      </c>
      <c r="U3" s="89"/>
      <c r="V3" s="94">
        <v>0.80889999999999995</v>
      </c>
      <c r="W3" s="47">
        <v>0.77890000000000004</v>
      </c>
      <c r="X3" s="80" t="s">
        <v>79</v>
      </c>
      <c r="Y3" s="132"/>
      <c r="Z3" s="130"/>
      <c r="AA3" s="11"/>
      <c r="AB3" s="35"/>
      <c r="AC3" s="95">
        <v>0</v>
      </c>
      <c r="AD3" s="91"/>
      <c r="AE3" s="95">
        <v>0.47589999999999999</v>
      </c>
      <c r="AF3" s="47">
        <v>0.47589999999999999</v>
      </c>
      <c r="AG3" s="80" t="s">
        <v>79</v>
      </c>
      <c r="AH3" s="132"/>
      <c r="AI3" s="130"/>
      <c r="AJ3" s="73">
        <v>1</v>
      </c>
      <c r="AK3" s="67">
        <v>1</v>
      </c>
      <c r="AL3" s="36" t="s">
        <v>40</v>
      </c>
      <c r="AM3" s="67">
        <v>1</v>
      </c>
      <c r="AN3" s="70">
        <v>1</v>
      </c>
      <c r="AO3" s="73">
        <v>1</v>
      </c>
      <c r="AP3" s="67"/>
      <c r="AQ3" s="70"/>
      <c r="AR3" s="73"/>
      <c r="AS3" s="76">
        <v>1</v>
      </c>
      <c r="AT3" s="76"/>
      <c r="AU3" s="13"/>
    </row>
    <row r="4" spans="1:47" ht="15.75" customHeight="1" thickBot="1" x14ac:dyDescent="0.3">
      <c r="A4" s="64" t="s">
        <v>58</v>
      </c>
      <c r="B4" s="62" t="s">
        <v>38</v>
      </c>
      <c r="C4" s="30" t="s">
        <v>42</v>
      </c>
      <c r="D4" s="16" t="s">
        <v>42</v>
      </c>
      <c r="E4" s="17"/>
      <c r="F4" s="17">
        <v>12888</v>
      </c>
      <c r="G4" s="17">
        <v>16</v>
      </c>
      <c r="H4" s="17">
        <v>50</v>
      </c>
      <c r="I4" s="88">
        <v>3945003</v>
      </c>
      <c r="J4" s="17"/>
      <c r="K4" s="79" t="s">
        <v>59</v>
      </c>
      <c r="L4" s="79" t="s">
        <v>59</v>
      </c>
      <c r="M4" s="80" t="s">
        <v>79</v>
      </c>
      <c r="N4" s="83">
        <v>4006571</v>
      </c>
      <c r="O4" s="7">
        <v>108215</v>
      </c>
      <c r="P4" s="7">
        <v>75124</v>
      </c>
      <c r="Q4" s="42">
        <v>4001567</v>
      </c>
      <c r="R4" s="45"/>
      <c r="S4" s="18"/>
      <c r="T4" s="94">
        <v>0</v>
      </c>
      <c r="U4" s="19"/>
      <c r="V4" s="94">
        <v>0.72</v>
      </c>
      <c r="W4" s="47">
        <v>0.83779999999999999</v>
      </c>
      <c r="X4" s="80" t="s">
        <v>79</v>
      </c>
      <c r="Y4" s="132"/>
      <c r="Z4" s="130"/>
      <c r="AA4" s="14"/>
      <c r="AB4" s="81"/>
      <c r="AC4" s="92">
        <v>0</v>
      </c>
      <c r="AD4" s="93"/>
      <c r="AE4" s="92">
        <v>0.60699999999999998</v>
      </c>
      <c r="AF4" s="47">
        <v>0.70209999999999995</v>
      </c>
      <c r="AG4" s="20" t="s">
        <v>79</v>
      </c>
      <c r="AH4" s="132"/>
      <c r="AI4" s="130"/>
      <c r="AJ4" s="74">
        <v>1</v>
      </c>
      <c r="AK4" s="68">
        <v>1</v>
      </c>
      <c r="AL4" s="37" t="s">
        <v>40</v>
      </c>
      <c r="AM4" s="68">
        <v>1</v>
      </c>
      <c r="AN4" s="71">
        <v>1</v>
      </c>
      <c r="AO4" s="74">
        <v>1</v>
      </c>
      <c r="AP4" s="68"/>
      <c r="AQ4" s="71"/>
      <c r="AR4" s="74"/>
      <c r="AS4" s="77">
        <v>1</v>
      </c>
      <c r="AT4" s="77"/>
      <c r="AU4" s="15"/>
    </row>
    <row r="5" spans="1:47" ht="15.75" customHeight="1" thickBot="1" x14ac:dyDescent="0.3">
      <c r="A5" s="64" t="s">
        <v>58</v>
      </c>
      <c r="B5" s="62" t="s">
        <v>38</v>
      </c>
      <c r="C5" s="5" t="s">
        <v>43</v>
      </c>
      <c r="D5" s="26" t="s">
        <v>43</v>
      </c>
      <c r="E5" s="27"/>
      <c r="F5" s="27">
        <v>12776</v>
      </c>
      <c r="G5" s="27">
        <v>16</v>
      </c>
      <c r="H5" s="27">
        <v>50</v>
      </c>
      <c r="I5" s="88">
        <v>3818605</v>
      </c>
      <c r="J5" s="27"/>
      <c r="K5" s="79" t="s">
        <v>59</v>
      </c>
      <c r="L5" s="79" t="s">
        <v>65</v>
      </c>
      <c r="M5" s="80" t="s">
        <v>79</v>
      </c>
      <c r="N5" s="83">
        <v>3880173</v>
      </c>
      <c r="O5" s="7">
        <v>136274</v>
      </c>
      <c r="P5" s="7">
        <v>72338</v>
      </c>
      <c r="Q5" s="42">
        <v>3774724</v>
      </c>
      <c r="R5" s="44"/>
      <c r="S5" s="28"/>
      <c r="T5" s="94">
        <v>0</v>
      </c>
      <c r="U5" s="29"/>
      <c r="V5" s="94">
        <v>0.79</v>
      </c>
      <c r="W5" s="47">
        <v>0.84250000000000003</v>
      </c>
      <c r="X5" s="80" t="s">
        <v>79</v>
      </c>
      <c r="Y5" s="132"/>
      <c r="Z5" s="130"/>
      <c r="AA5" s="11"/>
      <c r="AB5" s="35"/>
      <c r="AC5" s="92">
        <v>0</v>
      </c>
      <c r="AD5" s="91"/>
      <c r="AE5" s="92">
        <v>0.67049999999999998</v>
      </c>
      <c r="AF5" s="47">
        <v>0.67049999999999998</v>
      </c>
      <c r="AG5" s="20" t="s">
        <v>79</v>
      </c>
      <c r="AH5" s="132"/>
      <c r="AI5" s="130"/>
      <c r="AJ5" s="73">
        <v>1</v>
      </c>
      <c r="AK5" s="67">
        <v>1</v>
      </c>
      <c r="AL5" s="36" t="s">
        <v>40</v>
      </c>
      <c r="AM5" s="67">
        <v>1</v>
      </c>
      <c r="AN5" s="70">
        <v>1</v>
      </c>
      <c r="AO5" s="73">
        <v>1</v>
      </c>
      <c r="AP5" s="67"/>
      <c r="AQ5" s="70"/>
      <c r="AR5" s="73"/>
      <c r="AS5" s="76">
        <v>1</v>
      </c>
      <c r="AT5" s="76"/>
      <c r="AU5" s="13"/>
    </row>
    <row r="6" spans="1:47" ht="15.75" customHeight="1" thickBot="1" x14ac:dyDescent="0.3">
      <c r="A6" s="64" t="s">
        <v>58</v>
      </c>
      <c r="B6" s="62" t="s">
        <v>38</v>
      </c>
      <c r="C6" s="5" t="s">
        <v>44</v>
      </c>
      <c r="D6" s="16" t="s">
        <v>44</v>
      </c>
      <c r="E6" s="17"/>
      <c r="F6" s="17">
        <v>12888</v>
      </c>
      <c r="G6" s="17">
        <v>16</v>
      </c>
      <c r="H6" s="17">
        <v>50</v>
      </c>
      <c r="I6" s="88">
        <v>3945003</v>
      </c>
      <c r="J6" s="17"/>
      <c r="K6" s="79" t="s">
        <v>59</v>
      </c>
      <c r="L6" s="79" t="s">
        <v>59</v>
      </c>
      <c r="M6" s="80" t="s">
        <v>79</v>
      </c>
      <c r="N6" s="83">
        <v>4006571</v>
      </c>
      <c r="O6" s="7">
        <v>108215</v>
      </c>
      <c r="P6" s="7">
        <v>75124</v>
      </c>
      <c r="Q6" s="42">
        <v>4001567</v>
      </c>
      <c r="R6" s="46"/>
      <c r="S6" s="31"/>
      <c r="T6" s="94">
        <v>0</v>
      </c>
      <c r="U6" s="32"/>
      <c r="V6" s="94">
        <v>0.72</v>
      </c>
      <c r="W6" s="47">
        <v>0.83779999999999999</v>
      </c>
      <c r="X6" s="80" t="s">
        <v>79</v>
      </c>
      <c r="Y6" s="132"/>
      <c r="Z6" s="130"/>
      <c r="AA6" s="11"/>
      <c r="AB6" s="35"/>
      <c r="AC6" s="92">
        <v>0</v>
      </c>
      <c r="AD6" s="91"/>
      <c r="AE6" s="92">
        <v>0.60699999999999998</v>
      </c>
      <c r="AF6" s="47">
        <v>0.70209999999999995</v>
      </c>
      <c r="AG6" s="33" t="s">
        <v>79</v>
      </c>
      <c r="AH6" s="132"/>
      <c r="AI6" s="130"/>
      <c r="AJ6" s="73">
        <v>1</v>
      </c>
      <c r="AK6" s="67">
        <v>1</v>
      </c>
      <c r="AL6" s="36" t="s">
        <v>40</v>
      </c>
      <c r="AM6" s="67">
        <v>1</v>
      </c>
      <c r="AN6" s="70">
        <v>1</v>
      </c>
      <c r="AO6" s="73">
        <v>1</v>
      </c>
      <c r="AP6" s="67"/>
      <c r="AQ6" s="70"/>
      <c r="AR6" s="73"/>
      <c r="AS6" s="76">
        <v>1</v>
      </c>
      <c r="AT6" s="76"/>
      <c r="AU6" s="13"/>
    </row>
    <row r="7" spans="1:47" ht="15.75" customHeight="1" thickBot="1" x14ac:dyDescent="0.3">
      <c r="A7" s="64" t="s">
        <v>58</v>
      </c>
      <c r="B7" s="62" t="s">
        <v>38</v>
      </c>
      <c r="C7" s="5" t="s">
        <v>45</v>
      </c>
      <c r="D7" s="26" t="s">
        <v>45</v>
      </c>
      <c r="E7" s="27"/>
      <c r="F7" s="27">
        <v>12776</v>
      </c>
      <c r="G7" s="27">
        <v>16</v>
      </c>
      <c r="H7" s="27">
        <v>50</v>
      </c>
      <c r="I7" s="88">
        <v>3818605</v>
      </c>
      <c r="J7" s="27"/>
      <c r="K7" s="79" t="s">
        <v>59</v>
      </c>
      <c r="L7" s="79" t="s">
        <v>65</v>
      </c>
      <c r="M7" s="80" t="s">
        <v>79</v>
      </c>
      <c r="N7" s="83">
        <v>3880173</v>
      </c>
      <c r="O7" s="7">
        <v>136274</v>
      </c>
      <c r="P7" s="7">
        <v>72338</v>
      </c>
      <c r="Q7" s="42">
        <v>3774724</v>
      </c>
      <c r="R7" s="44"/>
      <c r="S7" s="28"/>
      <c r="T7" s="94">
        <v>0</v>
      </c>
      <c r="U7" s="29"/>
      <c r="V7" s="94">
        <v>0.79</v>
      </c>
      <c r="W7" s="47">
        <v>0.84250000000000003</v>
      </c>
      <c r="X7" s="80" t="s">
        <v>79</v>
      </c>
      <c r="Y7" s="132"/>
      <c r="Z7" s="130"/>
      <c r="AA7" s="11"/>
      <c r="AB7" s="35"/>
      <c r="AC7" s="92">
        <v>0</v>
      </c>
      <c r="AD7" s="91"/>
      <c r="AE7" s="92">
        <v>0.67049999999999998</v>
      </c>
      <c r="AF7" s="47">
        <v>0.67049999999999998</v>
      </c>
      <c r="AG7" s="20" t="s">
        <v>79</v>
      </c>
      <c r="AH7" s="132"/>
      <c r="AI7" s="130"/>
      <c r="AJ7" s="73">
        <v>1</v>
      </c>
      <c r="AK7" s="67">
        <v>1</v>
      </c>
      <c r="AL7" s="36" t="s">
        <v>40</v>
      </c>
      <c r="AM7" s="67">
        <v>1</v>
      </c>
      <c r="AN7" s="70">
        <v>1</v>
      </c>
      <c r="AO7" s="73">
        <v>1</v>
      </c>
      <c r="AP7" s="67"/>
      <c r="AQ7" s="70"/>
      <c r="AR7" s="73"/>
      <c r="AS7" s="76">
        <v>1</v>
      </c>
      <c r="AT7" s="76"/>
      <c r="AU7" s="13"/>
    </row>
    <row r="8" spans="1:47" ht="15.75" customHeight="1" thickBot="1" x14ac:dyDescent="0.3">
      <c r="A8" s="64" t="s">
        <v>58</v>
      </c>
      <c r="B8" s="62" t="s">
        <v>38</v>
      </c>
      <c r="C8" s="5" t="s">
        <v>46</v>
      </c>
      <c r="D8" s="16" t="s">
        <v>46</v>
      </c>
      <c r="E8" s="17"/>
      <c r="F8" s="17">
        <v>12888</v>
      </c>
      <c r="G8" s="17">
        <v>16</v>
      </c>
      <c r="H8" s="17">
        <v>50</v>
      </c>
      <c r="I8" s="88">
        <v>3945003</v>
      </c>
      <c r="J8" s="17"/>
      <c r="K8" s="79" t="s">
        <v>59</v>
      </c>
      <c r="L8" s="79" t="s">
        <v>59</v>
      </c>
      <c r="M8" s="80" t="s">
        <v>79</v>
      </c>
      <c r="N8" s="83">
        <v>4006571</v>
      </c>
      <c r="O8" s="7">
        <v>108215</v>
      </c>
      <c r="P8" s="7">
        <v>75124</v>
      </c>
      <c r="Q8" s="42">
        <v>4001567</v>
      </c>
      <c r="R8" s="46"/>
      <c r="S8" s="31"/>
      <c r="T8" s="94">
        <v>0</v>
      </c>
      <c r="U8" s="32"/>
      <c r="V8" s="94">
        <v>0.72</v>
      </c>
      <c r="W8" s="47">
        <v>0.83779999999999999</v>
      </c>
      <c r="X8" s="80" t="s">
        <v>79</v>
      </c>
      <c r="Y8" s="132"/>
      <c r="Z8" s="130"/>
      <c r="AA8" s="11"/>
      <c r="AB8" s="35"/>
      <c r="AC8" s="92">
        <v>0</v>
      </c>
      <c r="AD8" s="91"/>
      <c r="AE8" s="92">
        <v>0.60699999999999998</v>
      </c>
      <c r="AF8" s="47">
        <v>0.70209999999999995</v>
      </c>
      <c r="AG8" s="33" t="s">
        <v>79</v>
      </c>
      <c r="AH8" s="132"/>
      <c r="AI8" s="130"/>
      <c r="AJ8" s="73">
        <v>1</v>
      </c>
      <c r="AK8" s="67">
        <v>1</v>
      </c>
      <c r="AL8" s="36" t="s">
        <v>40</v>
      </c>
      <c r="AM8" s="67">
        <v>1</v>
      </c>
      <c r="AN8" s="70">
        <v>1</v>
      </c>
      <c r="AO8" s="73">
        <v>1</v>
      </c>
      <c r="AP8" s="67"/>
      <c r="AQ8" s="70"/>
      <c r="AR8" s="73"/>
      <c r="AS8" s="76">
        <v>1</v>
      </c>
      <c r="AT8" s="76"/>
      <c r="AU8" s="13"/>
    </row>
    <row r="9" spans="1:47" ht="15.75" customHeight="1" thickBot="1" x14ac:dyDescent="0.3">
      <c r="A9" s="64" t="s">
        <v>58</v>
      </c>
      <c r="B9" s="62" t="s">
        <v>38</v>
      </c>
      <c r="C9" s="5" t="s">
        <v>47</v>
      </c>
      <c r="D9" s="16" t="s">
        <v>47</v>
      </c>
      <c r="E9" s="7"/>
      <c r="F9" s="7">
        <v>12776</v>
      </c>
      <c r="G9" s="7">
        <v>16</v>
      </c>
      <c r="H9" s="7">
        <v>50</v>
      </c>
      <c r="I9" s="88">
        <v>3818605</v>
      </c>
      <c r="J9" s="7"/>
      <c r="K9" s="79" t="s">
        <v>59</v>
      </c>
      <c r="L9" s="79" t="s">
        <v>65</v>
      </c>
      <c r="M9" s="80" t="s">
        <v>79</v>
      </c>
      <c r="N9" s="83">
        <v>3880173</v>
      </c>
      <c r="O9" s="7">
        <v>136274</v>
      </c>
      <c r="P9" s="7">
        <v>72338</v>
      </c>
      <c r="Q9" s="42">
        <v>3774724</v>
      </c>
      <c r="R9" s="43"/>
      <c r="S9" s="8"/>
      <c r="T9" s="94">
        <v>0</v>
      </c>
      <c r="U9" s="9"/>
      <c r="V9" s="94">
        <v>0.79</v>
      </c>
      <c r="W9" s="47">
        <v>0.84250000000000003</v>
      </c>
      <c r="X9" s="80" t="s">
        <v>79</v>
      </c>
      <c r="Y9" s="132"/>
      <c r="Z9" s="130"/>
      <c r="AA9" s="11"/>
      <c r="AB9" s="35"/>
      <c r="AC9" s="92">
        <v>0</v>
      </c>
      <c r="AD9" s="91"/>
      <c r="AE9" s="92">
        <v>0.67049999999999998</v>
      </c>
      <c r="AF9" s="47">
        <v>0.67049999999999998</v>
      </c>
      <c r="AG9" s="20" t="s">
        <v>79</v>
      </c>
      <c r="AH9" s="132"/>
      <c r="AI9" s="130"/>
      <c r="AJ9" s="73">
        <v>1</v>
      </c>
      <c r="AK9" s="67">
        <v>1</v>
      </c>
      <c r="AL9" s="36" t="s">
        <v>40</v>
      </c>
      <c r="AM9" s="67">
        <v>1</v>
      </c>
      <c r="AN9" s="70">
        <v>1</v>
      </c>
      <c r="AO9" s="73">
        <v>1</v>
      </c>
      <c r="AP9" s="67"/>
      <c r="AQ9" s="70"/>
      <c r="AR9" s="73"/>
      <c r="AS9" s="76">
        <v>1</v>
      </c>
      <c r="AT9" s="76"/>
      <c r="AU9" s="13"/>
    </row>
    <row r="10" spans="1:47" ht="15.75" customHeight="1" thickBot="1" x14ac:dyDescent="0.3">
      <c r="A10" s="64" t="s">
        <v>58</v>
      </c>
      <c r="B10" s="62" t="s">
        <v>38</v>
      </c>
      <c r="C10" s="5" t="s">
        <v>48</v>
      </c>
      <c r="D10" s="21" t="s">
        <v>48</v>
      </c>
      <c r="E10" s="7"/>
      <c r="F10" s="7">
        <v>12888</v>
      </c>
      <c r="G10" s="7">
        <v>16</v>
      </c>
      <c r="H10" s="7">
        <v>50</v>
      </c>
      <c r="I10" s="88">
        <v>3945003</v>
      </c>
      <c r="J10" s="7"/>
      <c r="K10" s="79" t="s">
        <v>59</v>
      </c>
      <c r="L10" s="79" t="s">
        <v>59</v>
      </c>
      <c r="M10" s="80" t="s">
        <v>79</v>
      </c>
      <c r="N10" s="83">
        <v>4006571</v>
      </c>
      <c r="O10" s="7">
        <v>108215</v>
      </c>
      <c r="P10" s="7">
        <v>75124</v>
      </c>
      <c r="Q10" s="42">
        <v>4001567</v>
      </c>
      <c r="R10" s="43"/>
      <c r="S10" s="8"/>
      <c r="T10" s="94">
        <v>0</v>
      </c>
      <c r="U10" s="9"/>
      <c r="V10" s="94">
        <v>0.72</v>
      </c>
      <c r="W10" s="47">
        <v>0.83779999999999999</v>
      </c>
      <c r="X10" s="80" t="s">
        <v>79</v>
      </c>
      <c r="Y10" s="132"/>
      <c r="Z10" s="130"/>
      <c r="AA10" s="11"/>
      <c r="AB10" s="35"/>
      <c r="AC10" s="92">
        <v>0</v>
      </c>
      <c r="AD10" s="91"/>
      <c r="AE10" s="92">
        <v>0.60699999999999998</v>
      </c>
      <c r="AF10" s="47">
        <v>0.70209999999999995</v>
      </c>
      <c r="AG10" s="10" t="s">
        <v>79</v>
      </c>
      <c r="AH10" s="132"/>
      <c r="AI10" s="130"/>
      <c r="AJ10" s="73">
        <v>1</v>
      </c>
      <c r="AK10" s="67">
        <v>1</v>
      </c>
      <c r="AL10" s="36" t="s">
        <v>40</v>
      </c>
      <c r="AM10" s="67">
        <v>1</v>
      </c>
      <c r="AN10" s="70">
        <v>1</v>
      </c>
      <c r="AO10" s="73">
        <v>1</v>
      </c>
      <c r="AP10" s="67"/>
      <c r="AQ10" s="70"/>
      <c r="AR10" s="73"/>
      <c r="AS10" s="76">
        <v>1</v>
      </c>
      <c r="AT10" s="76"/>
      <c r="AU10" s="13"/>
    </row>
    <row r="11" spans="1:47" ht="15.75" customHeight="1" thickBot="1" x14ac:dyDescent="0.3">
      <c r="A11" s="64" t="s">
        <v>58</v>
      </c>
      <c r="B11" s="62" t="s">
        <v>38</v>
      </c>
      <c r="C11" s="30" t="s">
        <v>49</v>
      </c>
      <c r="D11" s="21" t="s">
        <v>49</v>
      </c>
      <c r="E11" s="17"/>
      <c r="F11" s="17">
        <v>12776</v>
      </c>
      <c r="G11" s="17">
        <v>16</v>
      </c>
      <c r="H11" s="17">
        <v>50</v>
      </c>
      <c r="I11" s="88">
        <v>3818605</v>
      </c>
      <c r="J11" s="17"/>
      <c r="K11" s="79" t="s">
        <v>59</v>
      </c>
      <c r="L11" s="79" t="s">
        <v>65</v>
      </c>
      <c r="M11" s="80" t="s">
        <v>79</v>
      </c>
      <c r="N11" s="83">
        <v>3880173</v>
      </c>
      <c r="O11" s="7">
        <v>136274</v>
      </c>
      <c r="P11" s="7">
        <v>72338</v>
      </c>
      <c r="Q11" s="42">
        <v>3774724</v>
      </c>
      <c r="R11" s="46"/>
      <c r="S11" s="31"/>
      <c r="T11" s="94">
        <v>0</v>
      </c>
      <c r="U11" s="32"/>
      <c r="V11" s="94">
        <v>0.79</v>
      </c>
      <c r="W11" s="47">
        <v>0.84250000000000003</v>
      </c>
      <c r="X11" s="80" t="s">
        <v>79</v>
      </c>
      <c r="Y11" s="132"/>
      <c r="Z11" s="130"/>
      <c r="AA11" s="34"/>
      <c r="AB11" s="35"/>
      <c r="AC11" s="92">
        <v>0</v>
      </c>
      <c r="AD11" s="91"/>
      <c r="AE11" s="92">
        <v>0.67049999999999998</v>
      </c>
      <c r="AF11" s="47">
        <v>0.67049999999999998</v>
      </c>
      <c r="AG11" s="20" t="s">
        <v>79</v>
      </c>
      <c r="AH11" s="132"/>
      <c r="AI11" s="130"/>
      <c r="AJ11" s="75">
        <v>1</v>
      </c>
      <c r="AK11" s="69">
        <v>1</v>
      </c>
      <c r="AL11" s="38" t="s">
        <v>40</v>
      </c>
      <c r="AM11" s="69">
        <v>1</v>
      </c>
      <c r="AN11" s="72">
        <v>1</v>
      </c>
      <c r="AO11" s="75">
        <v>1</v>
      </c>
      <c r="AP11" s="69"/>
      <c r="AQ11" s="72"/>
      <c r="AR11" s="75"/>
      <c r="AS11" s="66">
        <v>1</v>
      </c>
      <c r="AT11" s="66"/>
      <c r="AU11" s="66"/>
    </row>
    <row r="12" spans="1:47" x14ac:dyDescent="0.2">
      <c r="L12" s="84"/>
    </row>
  </sheetData>
  <mergeCells count="4">
    <mergeCell ref="AI2:AI11"/>
    <mergeCell ref="Y2:Y11"/>
    <mergeCell ref="Z2:Z11"/>
    <mergeCell ref="AH2:AH11"/>
  </mergeCells>
  <phoneticPr fontId="8" type="noConversion"/>
  <conditionalFormatting sqref="AG4:AG11">
    <cfRule type="containsText" dxfId="44" priority="191" operator="containsText" text="K">
      <formula>NOT(ISERROR(SEARCH("K",AG4)))</formula>
    </cfRule>
    <cfRule type="containsText" dxfId="43" priority="192" operator="containsText" text="E">
      <formula>NOT(ISERROR(SEARCH("E",AG4)))</formula>
    </cfRule>
    <cfRule type="containsText" dxfId="42" priority="193" operator="containsText" text="D">
      <formula>NOT(ISERROR(SEARCH("D",AG4)))</formula>
    </cfRule>
    <cfRule type="containsText" dxfId="41" priority="194" operator="containsText" text="S">
      <formula>NOT(ISERROR(SEARCH("S",AG4)))</formula>
    </cfRule>
    <cfRule type="containsText" dxfId="40" priority="195" operator="containsText" text="N">
      <formula>NOT(ISERROR(SEARCH("N",AG4)))</formula>
    </cfRule>
  </conditionalFormatting>
  <conditionalFormatting sqref="L2:L11">
    <cfRule type="containsText" dxfId="39" priority="181" operator="containsText" text="S">
      <formula>NOT(ISERROR(SEARCH("S",L2)))</formula>
    </cfRule>
    <cfRule type="containsText" dxfId="38" priority="182" operator="containsText" text="K">
      <formula>NOT(ISERROR(SEARCH("K",L2)))</formula>
    </cfRule>
    <cfRule type="containsText" dxfId="37" priority="183" operator="containsText" text="E">
      <formula>NOT(ISERROR(SEARCH("E",L2)))</formula>
    </cfRule>
    <cfRule type="containsText" dxfId="36" priority="184" operator="containsText" text="D">
      <formula>NOT(ISERROR(SEARCH("D",L2)))</formula>
    </cfRule>
    <cfRule type="containsText" dxfId="35" priority="185" operator="containsText" text="N">
      <formula>NOT(ISERROR(SEARCH("N",L2)))</formula>
    </cfRule>
  </conditionalFormatting>
  <conditionalFormatting sqref="K2:K11">
    <cfRule type="containsText" dxfId="34" priority="171" operator="containsText" text="S">
      <formula>NOT(ISERROR(SEARCH("S",K2)))</formula>
    </cfRule>
    <cfRule type="containsText" dxfId="33" priority="172" operator="containsText" text="K">
      <formula>NOT(ISERROR(SEARCH("K",K2)))</formula>
    </cfRule>
    <cfRule type="containsText" dxfId="32" priority="173" operator="containsText" text="E">
      <formula>NOT(ISERROR(SEARCH("E",K2)))</formula>
    </cfRule>
    <cfRule type="containsText" dxfId="31" priority="174" operator="containsText" text="D">
      <formula>NOT(ISERROR(SEARCH("D",K2)))</formula>
    </cfRule>
    <cfRule type="containsText" dxfId="30" priority="175" operator="containsText" text="N">
      <formula>NOT(ISERROR(SEARCH("N",K2)))</formula>
    </cfRule>
  </conditionalFormatting>
  <conditionalFormatting sqref="X2">
    <cfRule type="containsText" dxfId="29" priority="56" operator="containsText" text="S">
      <formula>NOT(ISERROR(SEARCH("S",X2)))</formula>
    </cfRule>
    <cfRule type="containsText" dxfId="28" priority="57" operator="containsText" text="K">
      <formula>NOT(ISERROR(SEARCH("K",X2)))</formula>
    </cfRule>
    <cfRule type="containsText" dxfId="27" priority="58" operator="containsText" text="E">
      <formula>NOT(ISERROR(SEARCH("E",X2)))</formula>
    </cfRule>
    <cfRule type="containsText" dxfId="26" priority="59" operator="containsText" text="D">
      <formula>NOT(ISERROR(SEARCH("D",X2)))</formula>
    </cfRule>
    <cfRule type="containsText" dxfId="25" priority="60" operator="containsText" text="N">
      <formula>NOT(ISERROR(SEARCH("N",X2)))</formula>
    </cfRule>
  </conditionalFormatting>
  <conditionalFormatting sqref="X3:X11">
    <cfRule type="containsText" dxfId="24" priority="51" operator="containsText" text="S">
      <formula>NOT(ISERROR(SEARCH("S",X3)))</formula>
    </cfRule>
    <cfRule type="containsText" dxfId="23" priority="52" operator="containsText" text="K">
      <formula>NOT(ISERROR(SEARCH("K",X3)))</formula>
    </cfRule>
    <cfRule type="containsText" dxfId="22" priority="53" operator="containsText" text="E">
      <formula>NOT(ISERROR(SEARCH("E",X3)))</formula>
    </cfRule>
    <cfRule type="containsText" dxfId="21" priority="54" operator="containsText" text="D">
      <formula>NOT(ISERROR(SEARCH("D",X3)))</formula>
    </cfRule>
    <cfRule type="containsText" dxfId="20" priority="55" operator="containsText" text="N">
      <formula>NOT(ISERROR(SEARCH("N",X3)))</formula>
    </cfRule>
  </conditionalFormatting>
  <conditionalFormatting sqref="AG2">
    <cfRule type="containsText" dxfId="19" priority="46" operator="containsText" text="S">
      <formula>NOT(ISERROR(SEARCH("S",AG2)))</formula>
    </cfRule>
    <cfRule type="containsText" dxfId="18" priority="47" operator="containsText" text="K">
      <formula>NOT(ISERROR(SEARCH("K",AG2)))</formula>
    </cfRule>
    <cfRule type="containsText" dxfId="17" priority="48" operator="containsText" text="E">
      <formula>NOT(ISERROR(SEARCH("E",AG2)))</formula>
    </cfRule>
    <cfRule type="containsText" dxfId="16" priority="49" operator="containsText" text="D">
      <formula>NOT(ISERROR(SEARCH("D",AG2)))</formula>
    </cfRule>
    <cfRule type="containsText" dxfId="15" priority="50" operator="containsText" text="N">
      <formula>NOT(ISERROR(SEARCH("N",AG2)))</formula>
    </cfRule>
  </conditionalFormatting>
  <conditionalFormatting sqref="AG3">
    <cfRule type="containsText" dxfId="14" priority="41" operator="containsText" text="S">
      <formula>NOT(ISERROR(SEARCH("S",AG3)))</formula>
    </cfRule>
    <cfRule type="containsText" dxfId="13" priority="42" operator="containsText" text="K">
      <formula>NOT(ISERROR(SEARCH("K",AG3)))</formula>
    </cfRule>
    <cfRule type="containsText" dxfId="12" priority="43" operator="containsText" text="E">
      <formula>NOT(ISERROR(SEARCH("E",AG3)))</formula>
    </cfRule>
    <cfRule type="containsText" dxfId="11" priority="44" operator="containsText" text="D">
      <formula>NOT(ISERROR(SEARCH("D",AG3)))</formula>
    </cfRule>
    <cfRule type="containsText" dxfId="10" priority="45" operator="containsText" text="N">
      <formula>NOT(ISERROR(SEARCH("N",AG3)))</formula>
    </cfRule>
  </conditionalFormatting>
  <conditionalFormatting sqref="M3:M11">
    <cfRule type="containsText" dxfId="9" priority="31" operator="containsText" text="S">
      <formula>NOT(ISERROR(SEARCH("S",M3)))</formula>
    </cfRule>
    <cfRule type="containsText" dxfId="8" priority="32" operator="containsText" text="K">
      <formula>NOT(ISERROR(SEARCH("K",M3)))</formula>
    </cfRule>
    <cfRule type="containsText" dxfId="7" priority="33" operator="containsText" text="E">
      <formula>NOT(ISERROR(SEARCH("E",M3)))</formula>
    </cfRule>
    <cfRule type="containsText" dxfId="6" priority="34" operator="containsText" text="D">
      <formula>NOT(ISERROR(SEARCH("D",M3)))</formula>
    </cfRule>
    <cfRule type="containsText" dxfId="5" priority="35" operator="containsText" text="N">
      <formula>NOT(ISERROR(SEARCH("N",M3)))</formula>
    </cfRule>
  </conditionalFormatting>
  <conditionalFormatting sqref="M2">
    <cfRule type="containsText" dxfId="4" priority="1" operator="containsText" text="S">
      <formula>NOT(ISERROR(SEARCH("S",M2)))</formula>
    </cfRule>
    <cfRule type="containsText" dxfId="3" priority="2" operator="containsText" text="K">
      <formula>NOT(ISERROR(SEARCH("K",M2)))</formula>
    </cfRule>
    <cfRule type="containsText" dxfId="2" priority="3" operator="containsText" text="E">
      <formula>NOT(ISERROR(SEARCH("E",M2)))</formula>
    </cfRule>
    <cfRule type="containsText" dxfId="1" priority="4" operator="containsText" text="D">
      <formula>NOT(ISERROR(SEARCH("D",M2)))</formula>
    </cfRule>
    <cfRule type="containsText" dxfId="0" priority="5" operator="containsText" text="N">
      <formula>NOT(ISERROR(SEARCH("N",M2)))</formula>
    </cfRule>
  </conditionalFormatting>
  <hyperlinks>
    <hyperlink ref="U1" r:id="rId1" xr:uid="{00000000-0004-0000-0000-000000000000}"/>
    <hyperlink ref="W1" r:id="rId2" display="mailto:Stuck@%20Kill%20coverage" xr:uid="{00000000-0004-0000-0000-000001000000}"/>
    <hyperlink ref="T1" r:id="rId3" xr:uid="{00000000-0004-0000-0000-000002000000}"/>
    <hyperlink ref="Y1" r:id="rId4" display="mailto:Stuck@%20Kill%20coverage" xr:uid="{00000000-0004-0000-0000-000003000000}"/>
    <hyperlink ref="AH1" r:id="rId5" display="mailto:Stuck@%20Kill%20coverage" xr:uid="{00000000-0004-0000-0000-000004000000}"/>
    <hyperlink ref="V1" r:id="rId6" xr:uid="{00000000-0004-0000-0000-000005000000}"/>
    <hyperlink ref="S1" r:id="rId7" xr:uid="{00000000-0004-0000-0000-000006000000}"/>
    <hyperlink ref="P1" r:id="rId8" display="Stuck@ Partition faults" xr:uid="{00000000-0004-0000-0000-000007000000}"/>
    <hyperlink ref="Q1" r:id="rId9" display="Stuck@ Fault Count" xr:uid="{00000000-0004-0000-0000-000008000000}"/>
    <hyperlink ref="N1" r:id="rId10" display="Stuck@ Partition faults" xr:uid="{00000000-0004-0000-0000-000009000000}"/>
    <hyperlink ref="R1" r:id="rId11" display="Stuck@ EDC (Total pattern)" xr:uid="{00000000-0004-0000-0000-00000A000000}"/>
    <hyperlink ref="O1" r:id="rId12" display="Stuck@ Partition faults" xr:uid="{00000000-0004-0000-0000-00000B000000}"/>
    <hyperlink ref="X1" r:id="rId13" display="Stuck@  (N/S/D/E/K)" xr:uid="{00000000-0004-0000-0000-00000C000000}"/>
  </hyperlinks>
  <pageMargins left="0.7" right="0.7" top="0.75" bottom="0.75" header="0.3" footer="0.3"/>
  <pageSetup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D11" sqref="D11"/>
    </sheetView>
  </sheetViews>
  <sheetFormatPr defaultRowHeight="15" x14ac:dyDescent="0.25"/>
  <sheetData>
    <row r="1" spans="1:7" ht="15.75" thickBot="1" x14ac:dyDescent="0.3">
      <c r="A1" s="16"/>
      <c r="B1" s="137" t="s">
        <v>80</v>
      </c>
      <c r="C1" s="138"/>
      <c r="D1" s="139"/>
      <c r="E1" s="140" t="s">
        <v>81</v>
      </c>
      <c r="F1" s="141"/>
      <c r="G1" s="142"/>
    </row>
    <row r="2" spans="1:7" x14ac:dyDescent="0.25">
      <c r="A2" s="6"/>
      <c r="B2" s="100" t="s">
        <v>74</v>
      </c>
      <c r="C2" s="101" t="s">
        <v>75</v>
      </c>
      <c r="D2" s="102" t="s">
        <v>82</v>
      </c>
      <c r="E2" s="103" t="s">
        <v>74</v>
      </c>
      <c r="F2" s="104" t="s">
        <v>75</v>
      </c>
      <c r="G2" s="105" t="s">
        <v>82</v>
      </c>
    </row>
    <row r="3" spans="1:7" x14ac:dyDescent="0.25">
      <c r="A3" s="106" t="s">
        <v>39</v>
      </c>
      <c r="B3" s="107">
        <f>CBO_1st_Sil!T2</f>
        <v>0</v>
      </c>
      <c r="C3" s="110">
        <f>CBO_1st_Sil!V2</f>
        <v>0.79669999999999996</v>
      </c>
      <c r="D3" s="111">
        <f>CBO_1st_Sil!W2</f>
        <v>0.81879999999999997</v>
      </c>
      <c r="E3" s="108">
        <f>CBO_1st_Sil!AC2</f>
        <v>0</v>
      </c>
      <c r="F3" s="112">
        <f>CBO_1st_Sil!AE2</f>
        <v>0.57879999999999998</v>
      </c>
      <c r="G3" s="109">
        <f>CBO_1st_Sil!AF2</f>
        <v>0.59950000000000003</v>
      </c>
    </row>
    <row r="4" spans="1:7" x14ac:dyDescent="0.25">
      <c r="A4" s="106" t="s">
        <v>41</v>
      </c>
      <c r="B4" s="107">
        <f>CBO_1st_Sil!T3</f>
        <v>0</v>
      </c>
      <c r="C4" s="110">
        <f>CBO_1st_Sil!V3</f>
        <v>0.80889999999999995</v>
      </c>
      <c r="D4" s="111">
        <f>CBO_1st_Sil!W3</f>
        <v>0.77890000000000004</v>
      </c>
      <c r="E4" s="108">
        <f>CBO_1st_Sil!AC3</f>
        <v>0</v>
      </c>
      <c r="F4" s="112">
        <f>CBO_1st_Sil!AE3</f>
        <v>0.47589999999999999</v>
      </c>
      <c r="G4" s="109">
        <f>CBO_1st_Sil!AF3</f>
        <v>0.47589999999999999</v>
      </c>
    </row>
    <row r="5" spans="1:7" x14ac:dyDescent="0.25">
      <c r="A5" s="106" t="s">
        <v>83</v>
      </c>
      <c r="B5" s="107">
        <f>(CBO_1st_Sil!T4+CBO_1st_Sil!T6+CBO_1st_Sil!T8+CBO_1st_Sil!T10+CBO_1st_Sil!T12)/5</f>
        <v>0</v>
      </c>
      <c r="C5" s="110">
        <f>(CBO_1st_Sil!V4+CBO_1st_Sil!V6+CBO_1st_Sil!V8+CBO_1st_Sil!V10+CBO_1st_Sil!V12)/5</f>
        <v>0.57599999999999996</v>
      </c>
      <c r="D5" s="111">
        <f>CBO_1st_Sil!W4</f>
        <v>0.83779999999999999</v>
      </c>
      <c r="E5" s="108">
        <f>(CBO_1st_Sil!AC4+CBO_1st_Sil!AC6+CBO_1st_Sil!AC8+CBO_1st_Sil!AC10+CBO_1st_Sil!AC12)/5</f>
        <v>0</v>
      </c>
      <c r="F5" s="112">
        <f>(CBO_1st_Sil!AE4+CBO_1st_Sil!AE6+CBO_1st_Sil!AE8+CBO_1st_Sil!AE10+CBO_1st_Sil!AE12)/5</f>
        <v>0.48559999999999998</v>
      </c>
      <c r="G5" s="109">
        <f>CBO_1st_Sil!AF4</f>
        <v>0.70209999999999995</v>
      </c>
    </row>
    <row r="6" spans="1:7" ht="15.75" thickBot="1" x14ac:dyDescent="0.3">
      <c r="A6" s="113" t="s">
        <v>84</v>
      </c>
      <c r="B6" s="114">
        <f>(CBO_1st_Sil!T5+CBO_1st_Sil!T7+CBO_1st_Sil!T9+CBO_1st_Sil!T11+CBO_1st_Sil!T13)/5</f>
        <v>0</v>
      </c>
      <c r="C6" s="126">
        <f>(CBO_1st_Sil!V5+CBO_1st_Sil!V7+CBO_1st_Sil!V9+CBO_1st_Sil!V11+CBO_1st_Sil!V13)/5</f>
        <v>0.63200000000000001</v>
      </c>
      <c r="D6" s="127">
        <f>CBO_1st_Sil!W5</f>
        <v>0.84250000000000003</v>
      </c>
      <c r="E6" s="115">
        <f>(CBO_1st_Sil!AC5+CBO_1st_Sil!AC7+CBO_1st_Sil!AC9+CBO_1st_Sil!AC11+CBO_1st_Sil!AC13)/5</f>
        <v>0</v>
      </c>
      <c r="F6" s="128">
        <f>(CBO_1st_Sil!AE5+CBO_1st_Sil!AE7+CBO_1st_Sil!AE9+CBO_1st_Sil!AE11+CBO_1st_Sil!AE13)/5</f>
        <v>0.53639999999999999</v>
      </c>
      <c r="G6" s="116">
        <f>CBO_1st_Sil!AF7</f>
        <v>0.67049999999999998</v>
      </c>
    </row>
    <row r="7" spans="1:7" ht="15.75" thickBot="1" x14ac:dyDescent="0.3">
      <c r="A7" s="117" t="s">
        <v>85</v>
      </c>
      <c r="B7" s="118">
        <f>'CBO_coverage summary'!T12</f>
        <v>0</v>
      </c>
      <c r="C7" s="119">
        <f>'CBO_coverage summary'!W12</f>
        <v>0.76734320855642246</v>
      </c>
      <c r="D7" s="120" t="s">
        <v>86</v>
      </c>
      <c r="E7" s="121">
        <f>'CBO_coverage summary'!AF12</f>
        <v>0</v>
      </c>
      <c r="F7" s="122">
        <f>'CBO_coverage summary'!AI12</f>
        <v>0.61616339805255327</v>
      </c>
      <c r="G7" s="16" t="s">
        <v>86</v>
      </c>
    </row>
    <row r="8" spans="1:7" ht="15.75" thickBot="1" x14ac:dyDescent="0.3">
      <c r="A8" s="117" t="s">
        <v>85</v>
      </c>
      <c r="B8" s="133">
        <f>SUM(B7+C7)</f>
        <v>0.76734320855642246</v>
      </c>
      <c r="C8" s="134"/>
      <c r="D8" s="123">
        <f>'CBO_coverage summary'!Z12</f>
        <v>0.83225677032311329</v>
      </c>
      <c r="E8" s="135">
        <f>SUM(E7+F7)</f>
        <v>0.61616339805255327</v>
      </c>
      <c r="F8" s="136"/>
      <c r="G8" s="124">
        <f>'CBO_coverage summary'!AL12</f>
        <v>0.65588913516501046</v>
      </c>
    </row>
    <row r="11" spans="1:7" x14ac:dyDescent="0.25">
      <c r="C11" t="s">
        <v>88</v>
      </c>
      <c r="D11" s="143" t="s">
        <v>89</v>
      </c>
    </row>
  </sheetData>
  <mergeCells count="4">
    <mergeCell ref="B8:C8"/>
    <mergeCell ref="E8:F8"/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>
      <selection activeCell="B3" sqref="B3:B10"/>
    </sheetView>
  </sheetViews>
  <sheetFormatPr defaultRowHeight="15" x14ac:dyDescent="0.25"/>
  <sheetData>
    <row r="1" spans="1:10" x14ac:dyDescent="0.25">
      <c r="A1" s="1" t="s">
        <v>50</v>
      </c>
      <c r="B1" s="1"/>
      <c r="C1" s="1" t="s">
        <v>51</v>
      </c>
      <c r="D1" s="1"/>
      <c r="E1" s="1" t="s">
        <v>52</v>
      </c>
      <c r="F1" s="1"/>
      <c r="G1" s="1"/>
      <c r="H1" s="1" t="s">
        <v>53</v>
      </c>
      <c r="I1" s="1"/>
      <c r="J1" s="1" t="s">
        <v>54</v>
      </c>
    </row>
    <row r="2" spans="1:10" x14ac:dyDescent="0.25">
      <c r="A2" s="1" t="s">
        <v>55</v>
      </c>
      <c r="B2" s="1" t="s">
        <v>56</v>
      </c>
      <c r="C2" s="1" t="s">
        <v>55</v>
      </c>
      <c r="D2" s="1" t="s">
        <v>56</v>
      </c>
      <c r="E2" s="1" t="s">
        <v>55</v>
      </c>
      <c r="F2" s="1" t="s">
        <v>56</v>
      </c>
      <c r="G2" s="1" t="s">
        <v>55</v>
      </c>
      <c r="H2" s="1" t="s">
        <v>56</v>
      </c>
      <c r="I2" s="1" t="s">
        <v>55</v>
      </c>
      <c r="J2" s="1" t="s">
        <v>56</v>
      </c>
    </row>
    <row r="3" spans="1:10" x14ac:dyDescent="0.25">
      <c r="A3" s="1">
        <v>64</v>
      </c>
      <c r="B3" s="2">
        <v>5.8599999999999999E-2</v>
      </c>
      <c r="C3" s="1">
        <v>9</v>
      </c>
      <c r="D3" s="1">
        <v>6.2</v>
      </c>
      <c r="E3" s="1">
        <v>64</v>
      </c>
      <c r="F3" s="2">
        <v>0.54300000000000004</v>
      </c>
      <c r="G3" s="1">
        <v>64</v>
      </c>
      <c r="H3" s="2">
        <v>5.8099999999999999E-2</v>
      </c>
      <c r="I3" s="1">
        <v>64</v>
      </c>
      <c r="J3" s="2">
        <v>0.25640000000000002</v>
      </c>
    </row>
    <row r="4" spans="1:10" x14ac:dyDescent="0.25">
      <c r="A4" s="1">
        <v>65</v>
      </c>
      <c r="B4" s="2">
        <v>6.0299999999999999E-2</v>
      </c>
      <c r="C4" s="1"/>
      <c r="D4" s="1"/>
      <c r="E4" s="1">
        <v>128</v>
      </c>
      <c r="F4" s="2">
        <v>0.61060000000000003</v>
      </c>
      <c r="G4" s="1">
        <v>128</v>
      </c>
      <c r="H4" s="2">
        <v>5.9400000000000001E-2</v>
      </c>
      <c r="I4" s="1">
        <v>128</v>
      </c>
      <c r="J4" s="2">
        <v>0.311</v>
      </c>
    </row>
    <row r="5" spans="1:10" x14ac:dyDescent="0.25">
      <c r="A5" s="1">
        <v>129</v>
      </c>
      <c r="B5" s="2">
        <v>6.0999999999999999E-2</v>
      </c>
      <c r="C5" s="1"/>
      <c r="D5" s="1"/>
      <c r="E5" s="1">
        <v>192</v>
      </c>
      <c r="F5" s="2">
        <v>0.65680000000000005</v>
      </c>
      <c r="G5" s="1">
        <v>192</v>
      </c>
      <c r="H5" s="2">
        <v>6.0299999999999999E-2</v>
      </c>
      <c r="I5" s="1">
        <v>192</v>
      </c>
      <c r="J5" s="2">
        <v>0.33689999999999998</v>
      </c>
    </row>
    <row r="6" spans="1:10" x14ac:dyDescent="0.25">
      <c r="A6" s="1">
        <v>193</v>
      </c>
      <c r="B6" s="2">
        <v>6.0999999999999999E-2</v>
      </c>
      <c r="C6" s="1"/>
      <c r="D6" s="1"/>
      <c r="E6" s="1">
        <v>256</v>
      </c>
      <c r="F6" s="3">
        <v>0.68</v>
      </c>
      <c r="G6" s="1">
        <v>256</v>
      </c>
      <c r="H6" s="2">
        <v>6.0400000000000002E-2</v>
      </c>
      <c r="I6" s="1">
        <v>256</v>
      </c>
      <c r="J6" s="2">
        <v>0.35980000000000001</v>
      </c>
    </row>
    <row r="7" spans="1:10" x14ac:dyDescent="0.25">
      <c r="A7" s="1">
        <v>257</v>
      </c>
      <c r="B7" s="2">
        <v>6.0999999999999999E-2</v>
      </c>
      <c r="C7" s="1"/>
      <c r="D7" s="1"/>
      <c r="E7" s="1">
        <v>320</v>
      </c>
      <c r="F7" s="2">
        <v>0.69869999999999999</v>
      </c>
      <c r="G7" s="1">
        <v>320</v>
      </c>
      <c r="H7" s="2">
        <v>6.0699999999999997E-2</v>
      </c>
      <c r="I7" s="1">
        <v>320</v>
      </c>
      <c r="J7" s="2">
        <v>0.37519999999999998</v>
      </c>
    </row>
    <row r="8" spans="1:10" x14ac:dyDescent="0.25">
      <c r="A8" s="1">
        <v>313</v>
      </c>
      <c r="B8" s="2">
        <v>6.13E-2</v>
      </c>
      <c r="C8" s="1"/>
      <c r="D8" s="1"/>
      <c r="E8" s="1">
        <v>384</v>
      </c>
      <c r="F8" s="2">
        <v>0.7167</v>
      </c>
      <c r="G8" s="1">
        <v>384</v>
      </c>
      <c r="H8" s="2">
        <v>6.0900000000000003E-2</v>
      </c>
      <c r="I8" s="1">
        <v>384</v>
      </c>
      <c r="J8" s="2">
        <v>0.39800000000000002</v>
      </c>
    </row>
    <row r="9" spans="1:10" x14ac:dyDescent="0.25">
      <c r="A9" s="1">
        <v>377</v>
      </c>
      <c r="B9" s="2">
        <v>6.13E-2</v>
      </c>
      <c r="C9" s="1"/>
      <c r="D9" s="1"/>
      <c r="E9" s="1">
        <v>448</v>
      </c>
      <c r="F9" s="2">
        <v>0.73799999999999999</v>
      </c>
      <c r="G9" s="1">
        <v>448</v>
      </c>
      <c r="H9" s="2">
        <v>6.0900000000000003E-2</v>
      </c>
      <c r="I9" s="1">
        <v>448</v>
      </c>
      <c r="J9" s="2">
        <v>0.41239999999999999</v>
      </c>
    </row>
    <row r="10" spans="1:10" x14ac:dyDescent="0.25">
      <c r="A10" s="1">
        <v>383</v>
      </c>
      <c r="B10" s="2">
        <v>6.13E-2</v>
      </c>
      <c r="C10" s="1"/>
      <c r="D10" s="1"/>
      <c r="E10" s="1">
        <v>512</v>
      </c>
      <c r="F10" s="2">
        <v>0.74990000000000001</v>
      </c>
      <c r="G10" s="1">
        <v>512</v>
      </c>
      <c r="H10" s="2">
        <v>6.0900000000000003E-2</v>
      </c>
      <c r="I10" s="1">
        <v>512</v>
      </c>
      <c r="J10" s="2">
        <v>0.42209999999999998</v>
      </c>
    </row>
    <row r="11" spans="1:10" x14ac:dyDescent="0.25">
      <c r="A11" s="1"/>
      <c r="B11" s="1"/>
      <c r="C11" s="1"/>
      <c r="D11" s="1"/>
      <c r="E11" s="1">
        <v>576</v>
      </c>
      <c r="F11" s="2">
        <v>0.75849999999999995</v>
      </c>
      <c r="G11" s="1">
        <v>576</v>
      </c>
      <c r="H11" s="2">
        <v>6.0900000000000003E-2</v>
      </c>
      <c r="I11" s="1">
        <v>576</v>
      </c>
      <c r="J11" s="2">
        <v>0.43080000000000002</v>
      </c>
    </row>
    <row r="12" spans="1:10" x14ac:dyDescent="0.25">
      <c r="A12" s="1"/>
      <c r="B12" s="1"/>
      <c r="C12" s="1"/>
      <c r="D12" s="1"/>
      <c r="E12" s="1">
        <v>640</v>
      </c>
      <c r="F12" s="2">
        <v>0.76559999999999995</v>
      </c>
      <c r="G12" s="1">
        <v>640</v>
      </c>
      <c r="H12" s="2">
        <v>6.0999999999999999E-2</v>
      </c>
      <c r="I12" s="1">
        <v>640</v>
      </c>
      <c r="J12" s="2">
        <v>0.44319999999999998</v>
      </c>
    </row>
    <row r="13" spans="1:10" x14ac:dyDescent="0.25">
      <c r="A13" s="1"/>
      <c r="B13" s="1"/>
      <c r="C13" s="1"/>
      <c r="D13" s="1"/>
      <c r="E13" s="1">
        <v>704</v>
      </c>
      <c r="F13" s="2">
        <v>0.77280000000000004</v>
      </c>
      <c r="G13" s="1">
        <v>704</v>
      </c>
      <c r="H13" s="2">
        <v>6.0999999999999999E-2</v>
      </c>
      <c r="I13" s="1">
        <v>704</v>
      </c>
      <c r="J13" s="2">
        <v>0.45229999999999998</v>
      </c>
    </row>
    <row r="14" spans="1:10" x14ac:dyDescent="0.25">
      <c r="A14" s="1"/>
      <c r="B14" s="1"/>
      <c r="C14" s="1"/>
      <c r="D14" s="1"/>
      <c r="E14" s="1">
        <v>768</v>
      </c>
      <c r="F14" s="3">
        <v>0.78</v>
      </c>
      <c r="G14" s="1">
        <v>768</v>
      </c>
      <c r="H14" s="2">
        <v>6.0999999999999999E-2</v>
      </c>
      <c r="I14" s="1">
        <v>768</v>
      </c>
      <c r="J14" s="2">
        <v>0.45789999999999997</v>
      </c>
    </row>
    <row r="15" spans="1:10" x14ac:dyDescent="0.25">
      <c r="A15" s="1"/>
      <c r="B15" s="1"/>
      <c r="C15" s="1"/>
      <c r="D15" s="1"/>
      <c r="E15" s="1">
        <v>832</v>
      </c>
      <c r="F15" s="2">
        <v>0.78849999999999998</v>
      </c>
      <c r="G15" s="1">
        <v>832</v>
      </c>
      <c r="H15" s="2">
        <v>6.0999999999999999E-2</v>
      </c>
      <c r="I15" s="1">
        <v>832</v>
      </c>
      <c r="J15" s="2">
        <v>0.46400000000000002</v>
      </c>
    </row>
    <row r="16" spans="1:10" x14ac:dyDescent="0.25">
      <c r="A16" s="1"/>
      <c r="B16" s="1"/>
      <c r="C16" s="1"/>
      <c r="D16" s="1"/>
      <c r="E16" s="1">
        <v>896</v>
      </c>
      <c r="F16" s="2">
        <v>0.79630000000000001</v>
      </c>
      <c r="G16" s="1">
        <v>896</v>
      </c>
      <c r="H16" s="2">
        <v>6.1100000000000002E-2</v>
      </c>
      <c r="I16" s="1">
        <v>896</v>
      </c>
      <c r="J16" s="2">
        <v>0.47160000000000002</v>
      </c>
    </row>
    <row r="17" spans="5:10" x14ac:dyDescent="0.25">
      <c r="E17" s="1">
        <v>960</v>
      </c>
      <c r="F17" s="2">
        <v>0.80379999999999996</v>
      </c>
      <c r="G17" s="1"/>
      <c r="H17" s="1"/>
      <c r="I17" s="1">
        <v>960</v>
      </c>
      <c r="J17" s="2">
        <v>0.47720000000000001</v>
      </c>
    </row>
    <row r="18" spans="5:10" x14ac:dyDescent="0.25">
      <c r="E18" s="1">
        <v>1024</v>
      </c>
      <c r="F18" s="2">
        <v>0.81020000000000003</v>
      </c>
      <c r="G18" s="1"/>
      <c r="H18" s="1"/>
      <c r="I18" s="1">
        <v>1024</v>
      </c>
      <c r="J18" s="2">
        <v>0.48359999999999997</v>
      </c>
    </row>
    <row r="19" spans="5:10" x14ac:dyDescent="0.25">
      <c r="E19" s="1">
        <v>1088</v>
      </c>
      <c r="F19" s="2">
        <v>0.8155</v>
      </c>
      <c r="G19" s="1"/>
      <c r="H19" s="1"/>
      <c r="I19" s="1">
        <v>1088</v>
      </c>
      <c r="J19" s="2">
        <v>0.48949999999999999</v>
      </c>
    </row>
    <row r="20" spans="5:10" x14ac:dyDescent="0.25">
      <c r="E20" s="1">
        <v>1152</v>
      </c>
      <c r="F20" s="2">
        <v>0.82089999999999996</v>
      </c>
      <c r="G20" s="1"/>
      <c r="H20" s="1"/>
      <c r="I20" s="1">
        <v>1152</v>
      </c>
      <c r="J20" s="2">
        <v>0.49309999999999998</v>
      </c>
    </row>
    <row r="21" spans="5:10" x14ac:dyDescent="0.25">
      <c r="E21" s="1">
        <v>1216</v>
      </c>
      <c r="F21" s="2">
        <v>0.82579999999999998</v>
      </c>
      <c r="G21" s="1"/>
      <c r="H21" s="1"/>
      <c r="I21" s="1">
        <v>1216</v>
      </c>
      <c r="J21" s="2">
        <v>0.4965</v>
      </c>
    </row>
    <row r="22" spans="5:10" x14ac:dyDescent="0.25">
      <c r="E22" s="1">
        <v>1280</v>
      </c>
      <c r="F22" s="2">
        <v>0.8306</v>
      </c>
      <c r="G22" s="1"/>
      <c r="H22" s="1"/>
      <c r="I22" s="1">
        <v>1280</v>
      </c>
      <c r="J22" s="2">
        <v>0.502</v>
      </c>
    </row>
    <row r="23" spans="5:10" x14ac:dyDescent="0.25">
      <c r="E23" s="1">
        <v>1344</v>
      </c>
      <c r="F23" s="2">
        <v>0.83409999999999995</v>
      </c>
      <c r="G23" s="1"/>
      <c r="H23" s="1"/>
      <c r="I23" s="1">
        <v>1344</v>
      </c>
      <c r="J23" s="2">
        <v>0.50760000000000005</v>
      </c>
    </row>
    <row r="24" spans="5:10" x14ac:dyDescent="0.25">
      <c r="E24" s="1">
        <v>1408</v>
      </c>
      <c r="F24" s="2">
        <v>0.83789999999999998</v>
      </c>
      <c r="G24" s="1"/>
      <c r="H24" s="1"/>
      <c r="I24" s="1">
        <v>1408</v>
      </c>
      <c r="J24" s="2">
        <v>0.51280000000000003</v>
      </c>
    </row>
    <row r="25" spans="5:10" x14ac:dyDescent="0.25">
      <c r="E25" s="1">
        <v>1472</v>
      </c>
      <c r="F25" s="2">
        <v>0.84130000000000005</v>
      </c>
      <c r="G25" s="1"/>
      <c r="H25" s="1"/>
      <c r="I25" s="1">
        <v>1472</v>
      </c>
      <c r="J25" s="2">
        <v>0.51690000000000003</v>
      </c>
    </row>
    <row r="26" spans="5:10" x14ac:dyDescent="0.25">
      <c r="E26" s="1">
        <v>1536</v>
      </c>
      <c r="F26" s="2">
        <v>0.84450000000000003</v>
      </c>
      <c r="G26" s="1"/>
      <c r="H26" s="1"/>
      <c r="I26" s="1">
        <v>1536</v>
      </c>
      <c r="J26" s="2">
        <v>0.52039999999999997</v>
      </c>
    </row>
    <row r="27" spans="5:10" x14ac:dyDescent="0.25">
      <c r="E27" s="1">
        <v>1600</v>
      </c>
      <c r="F27" s="2">
        <v>0.84730000000000005</v>
      </c>
      <c r="G27" s="1"/>
      <c r="H27" s="1"/>
      <c r="I27" s="1">
        <v>1600</v>
      </c>
      <c r="J27" s="2">
        <v>0.52329999999999999</v>
      </c>
    </row>
    <row r="28" spans="5:10" x14ac:dyDescent="0.25">
      <c r="E28" s="1">
        <v>1664</v>
      </c>
      <c r="F28" s="2">
        <v>0.84950000000000003</v>
      </c>
      <c r="G28" s="1"/>
      <c r="H28" s="1"/>
      <c r="I28" s="1">
        <v>1664</v>
      </c>
      <c r="J28" s="2">
        <v>0.52639999999999998</v>
      </c>
    </row>
    <row r="29" spans="5:10" x14ac:dyDescent="0.25">
      <c r="E29" s="1">
        <v>1728</v>
      </c>
      <c r="F29" s="2">
        <v>0.85219999999999996</v>
      </c>
      <c r="G29" s="1"/>
      <c r="H29" s="1"/>
      <c r="I29" s="1">
        <v>1728</v>
      </c>
      <c r="J29" s="2">
        <v>0.52910000000000001</v>
      </c>
    </row>
    <row r="30" spans="5:10" x14ac:dyDescent="0.25">
      <c r="E30" s="1">
        <v>1792</v>
      </c>
      <c r="F30" s="2">
        <v>0.85470000000000002</v>
      </c>
      <c r="G30" s="1"/>
      <c r="H30" s="1"/>
      <c r="I30" s="1">
        <v>1792</v>
      </c>
      <c r="J30" s="2">
        <v>0.53220000000000001</v>
      </c>
    </row>
    <row r="31" spans="5:10" x14ac:dyDescent="0.25">
      <c r="E31" s="1">
        <v>1856</v>
      </c>
      <c r="F31" s="2">
        <v>0.85780000000000001</v>
      </c>
      <c r="G31" s="1"/>
      <c r="H31" s="1"/>
      <c r="I31" s="1">
        <v>1856</v>
      </c>
      <c r="J31" s="2">
        <v>0.53549999999999998</v>
      </c>
    </row>
    <row r="32" spans="5:10" x14ac:dyDescent="0.25">
      <c r="E32" s="1">
        <v>1920</v>
      </c>
      <c r="F32" s="2">
        <v>0.86029999999999995</v>
      </c>
      <c r="G32" s="1"/>
      <c r="H32" s="1"/>
      <c r="I32" s="1">
        <v>1920</v>
      </c>
      <c r="J32" s="2">
        <v>0.53820000000000001</v>
      </c>
    </row>
    <row r="33" spans="5:10" x14ac:dyDescent="0.25">
      <c r="E33" s="1">
        <v>1984</v>
      </c>
      <c r="F33" s="2">
        <v>0.86199999999999999</v>
      </c>
      <c r="G33" s="1"/>
      <c r="H33" s="1"/>
      <c r="I33" s="1">
        <v>1984</v>
      </c>
      <c r="J33" s="2">
        <v>0.54200000000000004</v>
      </c>
    </row>
    <row r="34" spans="5:10" x14ac:dyDescent="0.25">
      <c r="E34" s="1">
        <v>2048</v>
      </c>
      <c r="F34" s="2">
        <v>0.86380000000000001</v>
      </c>
      <c r="G34" s="1"/>
      <c r="H34" s="1"/>
      <c r="I34" s="1">
        <v>2048</v>
      </c>
      <c r="J34" s="2">
        <v>0.54779999999999995</v>
      </c>
    </row>
    <row r="35" spans="5:10" x14ac:dyDescent="0.25">
      <c r="E35" s="1">
        <v>2112</v>
      </c>
      <c r="F35" s="2">
        <v>0.86560000000000004</v>
      </c>
      <c r="G35" s="1"/>
      <c r="H35" s="1"/>
      <c r="I35" s="1">
        <v>2112</v>
      </c>
      <c r="J35" s="2">
        <v>0.55020000000000002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D41" sqref="D4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C25"/>
  <sheetViews>
    <sheetView topLeftCell="Z1" zoomScale="70" zoomScaleNormal="70" workbookViewId="0">
      <selection activeCell="AI2" sqref="AI2"/>
    </sheetView>
  </sheetViews>
  <sheetFormatPr defaultRowHeight="15" x14ac:dyDescent="0.25"/>
  <cols>
    <col min="2" max="2" width="8.5703125" bestFit="1" customWidth="1"/>
    <col min="3" max="3" width="7.140625" bestFit="1" customWidth="1"/>
    <col min="4" max="4" width="8.7109375" bestFit="1" customWidth="1"/>
    <col min="5" max="5" width="16.85546875" bestFit="1" customWidth="1"/>
    <col min="6" max="6" width="17.5703125" bestFit="1" customWidth="1"/>
    <col min="7" max="7" width="17.28515625" bestFit="1" customWidth="1"/>
    <col min="8" max="8" width="19.140625" bestFit="1" customWidth="1"/>
    <col min="9" max="9" width="15.85546875" bestFit="1" customWidth="1"/>
    <col min="10" max="10" width="9.7109375" bestFit="1" customWidth="1"/>
    <col min="11" max="11" width="19" bestFit="1" customWidth="1"/>
    <col min="12" max="12" width="20.28515625" bestFit="1" customWidth="1"/>
    <col min="13" max="13" width="19.28515625" bestFit="1" customWidth="1"/>
    <col min="14" max="14" width="29.85546875" bestFit="1" customWidth="1"/>
    <col min="15" max="15" width="18.7109375" bestFit="1" customWidth="1"/>
    <col min="16" max="16" width="13.85546875" bestFit="1" customWidth="1"/>
    <col min="17" max="17" width="30.7109375" bestFit="1" customWidth="1"/>
    <col min="18" max="18" width="25.28515625" bestFit="1" customWidth="1"/>
    <col min="19" max="19" width="25.140625" bestFit="1" customWidth="1"/>
    <col min="20" max="20" width="24.140625" bestFit="1" customWidth="1"/>
    <col min="21" max="21" width="24.140625" style="1" customWidth="1"/>
    <col min="22" max="22" width="25.140625" bestFit="1" customWidth="1"/>
    <col min="23" max="23" width="23.5703125" bestFit="1" customWidth="1"/>
    <col min="24" max="24" width="36.140625" style="1" customWidth="1"/>
    <col min="25" max="25" width="36.140625" bestFit="1" customWidth="1"/>
    <col min="26" max="26" width="36.140625" style="97" customWidth="1"/>
    <col min="27" max="27" width="20.85546875" bestFit="1" customWidth="1"/>
    <col min="28" max="28" width="33" bestFit="1" customWidth="1"/>
    <col min="29" max="29" width="31.5703125" bestFit="1" customWidth="1"/>
    <col min="30" max="30" width="26.28515625" bestFit="1" customWidth="1"/>
    <col min="31" max="31" width="26.140625" bestFit="1" customWidth="1"/>
    <col min="32" max="32" width="25" bestFit="1" customWidth="1"/>
    <col min="33" max="33" width="25" style="1" customWidth="1"/>
    <col min="34" max="34" width="26.5703125" bestFit="1" customWidth="1"/>
    <col min="35" max="35" width="30.85546875" bestFit="1" customWidth="1"/>
    <col min="36" max="36" width="25.7109375" style="1" customWidth="1"/>
    <col min="37" max="37" width="25.7109375" bestFit="1" customWidth="1"/>
    <col min="38" max="38" width="25.7109375" style="97" customWidth="1"/>
    <col min="39" max="39" width="21.85546875" bestFit="1" customWidth="1"/>
    <col min="40" max="40" width="33.28515625" bestFit="1" customWidth="1"/>
    <col min="41" max="41" width="19.42578125" bestFit="1" customWidth="1"/>
    <col min="42" max="43" width="13.85546875" bestFit="1" customWidth="1"/>
    <col min="44" max="44" width="41.140625" bestFit="1" customWidth="1"/>
    <col min="45" max="45" width="25.7109375" bestFit="1" customWidth="1"/>
    <col min="46" max="47" width="14.7109375" bestFit="1" customWidth="1"/>
    <col min="48" max="49" width="10.5703125" bestFit="1" customWidth="1"/>
    <col min="50" max="50" width="10.140625" bestFit="1" customWidth="1"/>
    <col min="51" max="51" width="4.42578125" bestFit="1" customWidth="1"/>
    <col min="52" max="52" width="18" bestFit="1" customWidth="1"/>
    <col min="53" max="53" width="14.28515625" bestFit="1" customWidth="1"/>
    <col min="54" max="55" width="2" bestFit="1" customWidth="1"/>
  </cols>
  <sheetData>
    <row r="1" spans="2:55" x14ac:dyDescent="0.25">
      <c r="B1" s="1" t="str">
        <f>CBO_1st_Sil!B1</f>
        <v>MODULE</v>
      </c>
      <c r="C1" s="1" t="str">
        <f>CBO_1st_Sil!C1</f>
        <v>Region</v>
      </c>
      <c r="D1" s="1" t="str">
        <f>CBO_1st_Sil!D1</f>
        <v>Partition</v>
      </c>
      <c r="E1" s="1" t="str">
        <f>CBO_1st_Sil!E1</f>
        <v>Area per Partition</v>
      </c>
      <c r="F1" s="1" t="str">
        <f>CBO_1st_Sil!F1</f>
        <v>Longest scan chain</v>
      </c>
      <c r="G1" s="1" t="str">
        <f>CBO_1st_Sil!G1</f>
        <v>No.# Scan 
Chains</v>
      </c>
      <c r="H1" s="1" t="str">
        <f>CBO_1st_Sil!H1</f>
        <v>ScanOps per pattern</v>
      </c>
      <c r="I1" s="1" t="str">
        <f>CBO_1st_Sil!I1</f>
        <v>Total Logic Gates</v>
      </c>
      <c r="J1" s="1" t="str">
        <f>CBO_1st_Sil!J1</f>
        <v>Scan Type</v>
      </c>
      <c r="K1" s="1" t="str">
        <f>CBO_1st_Sil!K1</f>
        <v>Diags (N/S/D/E/K/S)</v>
      </c>
      <c r="L1" s="1" t="str">
        <f>CBO_1st_Sil!L1</f>
        <v>DPORT (N/S/D/E/K/S)</v>
      </c>
      <c r="M1" s="1" t="str">
        <f>CBO_1st_Sil!M1</f>
        <v>Chain (N/S/D/E/K/S)</v>
      </c>
      <c r="N1" s="1" t="str">
        <f>CBO_1st_Sil!N1</f>
        <v>Stuck@ Partition Testable faults</v>
      </c>
      <c r="O1" s="1" t="str">
        <f>CBO_1st_Sil!O1</f>
        <v>No# NON Scan Cells</v>
      </c>
      <c r="P1" s="1" t="str">
        <f>CBO_1st_Sil!P1</f>
        <v>No# Scan Cells</v>
      </c>
      <c r="Q1" s="1" t="str">
        <f>CBO_1st_Sil!Q1</f>
        <v>@Speed Partition Testable faults</v>
      </c>
      <c r="R1" s="1" t="str">
        <f>CBO_1st_Sil!R1</f>
        <v>Total Stuck@ pattern count</v>
      </c>
      <c r="S1" s="1" t="str">
        <f>CBO_1st_Sil!S1</f>
        <v>Stuck@ EDC (Total pattern)</v>
      </c>
      <c r="T1" s="1" t="str">
        <f>CBO_1st_Sil!T1</f>
        <v>Stuck@ EDC coverage  (%)</v>
      </c>
      <c r="U1" s="1" t="s">
        <v>66</v>
      </c>
      <c r="V1" s="1" t="str">
        <f>CBO_1st_Sil!U1</f>
        <v>Stuck@ KILL (Total pattern)</v>
      </c>
      <c r="W1" s="1" t="str">
        <f>CBO_1st_Sil!V1</f>
        <v>Stuck@ Kill coverage  (%)</v>
      </c>
      <c r="X1" s="1" t="s">
        <v>67</v>
      </c>
      <c r="Y1" s="1" t="str">
        <f>CBO_1st_Sil!W1</f>
        <v>ADL 1st Sil Stuck@  generated coverage  (%) per IP</v>
      </c>
      <c r="Z1" s="99" t="s">
        <v>87</v>
      </c>
      <c r="AA1" s="1" t="str">
        <f>CBO_1st_Sil!X1</f>
        <v>Stuck@ (N/S/D/E/K/S)</v>
      </c>
      <c r="AB1" s="1" t="str">
        <f>CBO_1st_Sil!Y1</f>
        <v xml:space="preserve">ADL 1st Sil Target Stuck@  coverage </v>
      </c>
      <c r="AC1" s="1" t="str">
        <f>CBO_1st_Sil!Z1</f>
        <v xml:space="preserve">ADL PRQ Target Stuck@  coverage </v>
      </c>
      <c r="AD1" s="1" t="str">
        <f>CBO_1st_Sil!AA1</f>
        <v>Total @Speed pattern count</v>
      </c>
      <c r="AE1" s="1" t="str">
        <f>CBO_1st_Sil!AB1</f>
        <v>@Speed EDC (Total pattern)</v>
      </c>
      <c r="AF1" s="1" t="str">
        <f>CBO_1st_Sil!AC1</f>
        <v>@Speed EDC coverage  (%)</v>
      </c>
      <c r="AG1" s="1" t="s">
        <v>68</v>
      </c>
      <c r="AH1" s="1" t="str">
        <f>CBO_1st_Sil!AD1</f>
        <v>At speed KILL (Total pattern)</v>
      </c>
      <c r="AI1" s="1" t="str">
        <f>CBO_1st_Sil!AE1</f>
        <v>@Speed KILL coverage  (%)</v>
      </c>
      <c r="AJ1" s="1" t="s">
        <v>69</v>
      </c>
      <c r="AK1" s="1" t="str">
        <f>CBO_1st_Sil!AF1</f>
        <v>ADL 1st Si At Speed generated coverage  (%)</v>
      </c>
      <c r="AM1" s="1" t="str">
        <f>CBO_1st_Sil!AG1</f>
        <v>@Speed (N/S/D/E/K/S)</v>
      </c>
      <c r="AN1" s="1" t="str">
        <f>CBO_1st_Sil!AH1</f>
        <v>ADL 1st Sil Target @SPEED  coverage</v>
      </c>
      <c r="AO1" s="1" t="str">
        <f>CBO_1st_Sil!AI1</f>
        <v>At Speed PRQ Target</v>
      </c>
      <c r="AP1" s="1" t="str">
        <f>CBO_1st_Sil!AJ1</f>
        <v>pre-HVQK EDC</v>
      </c>
      <c r="AQ1" s="1" t="str">
        <f>CBO_1st_Sil!AK1</f>
        <v>pre-HVQK KILL</v>
      </c>
      <c r="AR1" s="1" t="str">
        <f>CBO_1st_Sil!AL1</f>
        <v>Toggle Coverage HVQK Stress (10% scan ops)</v>
      </c>
      <c r="AS1" s="1" t="str">
        <f>CBO_1st_Sil!AM1</f>
        <v>HVQK Stress (10% scan ops)</v>
      </c>
      <c r="AT1" s="1" t="str">
        <f>CBO_1st_Sil!AN1</f>
        <v>post-HVQK EDC</v>
      </c>
      <c r="AU1" s="1" t="str">
        <f>CBO_1st_Sil!AO1</f>
        <v>post-HVQK KILL</v>
      </c>
      <c r="AV1" s="1" t="str">
        <f>CBO_1st_Sil!AP1</f>
        <v>VADTL EDC</v>
      </c>
      <c r="AW1" s="1" t="str">
        <f>CBO_1st_Sil!AQ1</f>
        <v>VADTL KILL</v>
      </c>
      <c r="AX1" s="1" t="str">
        <f>CBO_1st_Sil!AR1</f>
        <v>Efficiency:</v>
      </c>
      <c r="AY1" s="1" t="str">
        <f>CBO_1st_Sil!AS1</f>
        <v>HRY</v>
      </c>
      <c r="AZ1" s="1" t="str">
        <f>CBO_1st_Sil!AT1</f>
        <v>HFM/TFM enabling</v>
      </c>
      <c r="BA1" s="1" t="str">
        <f>CBO_1st_Sil!AU1</f>
        <v>MTR compliant</v>
      </c>
      <c r="BB1" s="1">
        <f>CBO_1st_Sil!AV1</f>
        <v>0</v>
      </c>
      <c r="BC1" s="1">
        <f>CBO_1st_Sil!AW1</f>
        <v>0</v>
      </c>
    </row>
    <row r="2" spans="2:55" x14ac:dyDescent="0.25">
      <c r="B2" t="str">
        <f>CBO_1st_Sil!B2</f>
        <v>CCF</v>
      </c>
      <c r="C2" s="1" t="str">
        <f>CBO_1st_Sil!C2</f>
        <v>SBO</v>
      </c>
      <c r="D2" s="1" t="str">
        <f>CBO_1st_Sil!D2</f>
        <v>SBO</v>
      </c>
      <c r="E2" s="1">
        <f>CBO_1st_Sil!E2</f>
        <v>0</v>
      </c>
      <c r="F2" s="1">
        <f>CBO_1st_Sil!F2</f>
        <v>11321</v>
      </c>
      <c r="G2" s="1">
        <f>CBO_1st_Sil!G2</f>
        <v>32</v>
      </c>
      <c r="H2" s="1">
        <f>CBO_1st_Sil!H2</f>
        <v>50</v>
      </c>
      <c r="I2" s="1">
        <f>CBO_1st_Sil!I2</f>
        <v>11341009</v>
      </c>
      <c r="J2" s="1">
        <f>CBO_1st_Sil!J2</f>
        <v>0</v>
      </c>
      <c r="K2" s="1" t="str">
        <f>CBO_1st_Sil!K2</f>
        <v>E</v>
      </c>
      <c r="L2" s="1" t="str">
        <f>CBO_1st_Sil!L2</f>
        <v>E</v>
      </c>
      <c r="M2" s="1" t="str">
        <f>CBO_1st_Sil!M2</f>
        <v>K</v>
      </c>
      <c r="N2" s="1">
        <f>CBO_1st_Sil!N2</f>
        <v>11341009</v>
      </c>
      <c r="O2" s="1">
        <f>CBO_1st_Sil!O2</f>
        <v>356254</v>
      </c>
      <c r="P2" s="1">
        <f>CBO_1st_Sil!P2</f>
        <v>195558</v>
      </c>
      <c r="Q2" s="1">
        <f>CBO_1st_Sil!Q2</f>
        <v>11333949</v>
      </c>
      <c r="R2" s="1">
        <f>CBO_1st_Sil!R2</f>
        <v>0</v>
      </c>
      <c r="S2" s="1">
        <f>CBO_1st_Sil!S2</f>
        <v>0</v>
      </c>
      <c r="T2" s="98">
        <f>CBO_1st_Sil!T2</f>
        <v>0</v>
      </c>
      <c r="U2" s="1">
        <f>SUM(N2*T2)</f>
        <v>0</v>
      </c>
      <c r="V2" s="1">
        <f>CBO_1st_Sil!U2</f>
        <v>0</v>
      </c>
      <c r="W2" s="2">
        <f>CBO_1st_Sil!V2</f>
        <v>0.79669999999999996</v>
      </c>
      <c r="X2" s="1">
        <f>SUM(N2*W2)</f>
        <v>9035381.8702999987</v>
      </c>
      <c r="Y2" s="1">
        <f>CBO_1st_Sil!W2</f>
        <v>0.81879999999999997</v>
      </c>
      <c r="Z2" s="97">
        <f>SUM(Y2*N2)</f>
        <v>9286018.1691999994</v>
      </c>
      <c r="AA2" s="1" t="str">
        <f>CBO_1st_Sil!X2</f>
        <v>K</v>
      </c>
      <c r="AB2" s="1">
        <f>CBO_1st_Sil!Y2</f>
        <v>0.92</v>
      </c>
      <c r="AC2" s="1">
        <f>CBO_1st_Sil!Z2</f>
        <v>0.95</v>
      </c>
      <c r="AD2" s="1">
        <f>CBO_1st_Sil!AA2</f>
        <v>0</v>
      </c>
      <c r="AE2" s="1">
        <f>CBO_1st_Sil!AB2</f>
        <v>0</v>
      </c>
      <c r="AF2" s="2">
        <f>CBO_1st_Sil!AC2</f>
        <v>0</v>
      </c>
      <c r="AG2" s="1">
        <f t="shared" ref="AG2:AG11" si="0">SUM(Q2*AF2)</f>
        <v>0</v>
      </c>
      <c r="AH2" s="1">
        <f>CBO_1st_Sil!AD2</f>
        <v>0</v>
      </c>
      <c r="AI2" s="97">
        <f>CBO_1st_Sil!AE2</f>
        <v>0.57879999999999998</v>
      </c>
      <c r="AJ2" s="1">
        <f>Q2*AI2</f>
        <v>6560089.6811999995</v>
      </c>
      <c r="AK2" s="1">
        <f>CBO_1st_Sil!AF2</f>
        <v>0.59950000000000003</v>
      </c>
      <c r="AL2" s="97">
        <f>Q2*AK2</f>
        <v>6794702.4255000008</v>
      </c>
      <c r="AM2" s="1" t="str">
        <f>CBO_1st_Sil!AG2</f>
        <v>K</v>
      </c>
      <c r="AN2" s="1">
        <f>CBO_1st_Sil!AH2</f>
        <v>0.7</v>
      </c>
      <c r="AO2" s="1">
        <f>CBO_1st_Sil!AI2</f>
        <v>0.8</v>
      </c>
      <c r="AP2" s="1">
        <f>CBO_1st_Sil!AJ2</f>
        <v>1</v>
      </c>
      <c r="AQ2" s="1">
        <f>CBO_1st_Sil!AK2</f>
        <v>1</v>
      </c>
      <c r="AR2" s="1" t="str">
        <f>CBO_1st_Sil!AL2</f>
        <v>??</v>
      </c>
      <c r="AS2" s="1">
        <f>CBO_1st_Sil!AM2</f>
        <v>1</v>
      </c>
      <c r="AT2" s="1">
        <f>CBO_1st_Sil!AN2</f>
        <v>1</v>
      </c>
      <c r="AU2" s="1">
        <f>CBO_1st_Sil!AO2</f>
        <v>1</v>
      </c>
      <c r="AV2" s="1">
        <f>CBO_1st_Sil!AP2</f>
        <v>0</v>
      </c>
      <c r="AW2" s="1">
        <f>CBO_1st_Sil!AQ2</f>
        <v>0</v>
      </c>
      <c r="AX2" s="1">
        <f>CBO_1st_Sil!AR2</f>
        <v>0</v>
      </c>
      <c r="AY2" s="1">
        <f>CBO_1st_Sil!AS2</f>
        <v>1</v>
      </c>
      <c r="AZ2" s="1">
        <f>CBO_1st_Sil!AT2</f>
        <v>0</v>
      </c>
      <c r="BA2" s="1">
        <f>CBO_1st_Sil!AU2</f>
        <v>0</v>
      </c>
      <c r="BB2" s="1">
        <f>CBO_1st_Sil!AV2</f>
        <v>0</v>
      </c>
      <c r="BC2" s="1">
        <f>CBO_1st_Sil!AW2</f>
        <v>0</v>
      </c>
    </row>
    <row r="3" spans="2:55" x14ac:dyDescent="0.25">
      <c r="B3" s="1" t="str">
        <f>CBO_1st_Sil!B3</f>
        <v>CCF</v>
      </c>
      <c r="C3" s="1" t="str">
        <f>CBO_1st_Sil!C3</f>
        <v>GBO</v>
      </c>
      <c r="D3" s="1" t="str">
        <f>CBO_1st_Sil!D3</f>
        <v>GBO</v>
      </c>
      <c r="E3" s="1">
        <f>CBO_1st_Sil!E3</f>
        <v>0</v>
      </c>
      <c r="F3" s="1">
        <f>CBO_1st_Sil!F3</f>
        <v>11503</v>
      </c>
      <c r="G3" s="1">
        <f>CBO_1st_Sil!G3</f>
        <v>8</v>
      </c>
      <c r="H3" s="1">
        <f>CBO_1st_Sil!H3</f>
        <v>50</v>
      </c>
      <c r="I3" s="1">
        <f>CBO_1st_Sil!I3</f>
        <v>1784329</v>
      </c>
      <c r="J3" s="1">
        <f>CBO_1st_Sil!J3</f>
        <v>0</v>
      </c>
      <c r="K3" s="1" t="str">
        <f>CBO_1st_Sil!K3</f>
        <v>E</v>
      </c>
      <c r="L3" s="1" t="str">
        <f>CBO_1st_Sil!L3</f>
        <v>E</v>
      </c>
      <c r="M3" s="1" t="str">
        <f>CBO_1st_Sil!M3</f>
        <v>K</v>
      </c>
      <c r="N3" s="1">
        <f>CBO_1st_Sil!N3</f>
        <v>1784329</v>
      </c>
      <c r="O3" s="1">
        <f>CBO_1st_Sil!O3</f>
        <v>91582</v>
      </c>
      <c r="P3" s="1">
        <f>CBO_1st_Sil!P3</f>
        <v>34563</v>
      </c>
      <c r="Q3" s="1">
        <f>CBO_1st_Sil!Q3</f>
        <v>1784329</v>
      </c>
      <c r="R3" s="1">
        <f>CBO_1st_Sil!R3</f>
        <v>0</v>
      </c>
      <c r="S3" s="1">
        <f>CBO_1st_Sil!S3</f>
        <v>0</v>
      </c>
      <c r="T3" s="98">
        <f>CBO_1st_Sil!T3</f>
        <v>0</v>
      </c>
      <c r="U3" s="1">
        <f t="shared" ref="U3:U11" si="1">SUM(N3*T3)</f>
        <v>0</v>
      </c>
      <c r="V3" s="1">
        <f>CBO_1st_Sil!U3</f>
        <v>0</v>
      </c>
      <c r="W3" s="98">
        <f>CBO_1st_Sil!V3</f>
        <v>0.80889999999999995</v>
      </c>
      <c r="X3" s="1">
        <f>SUM(N3*W3)</f>
        <v>1443343.7280999999</v>
      </c>
      <c r="Y3" s="1">
        <f>CBO_1st_Sil!W3</f>
        <v>0.77890000000000004</v>
      </c>
      <c r="Z3" s="97">
        <f t="shared" ref="Z3:Z11" si="2">SUM(Y3*N3)</f>
        <v>1389813.8581000001</v>
      </c>
      <c r="AA3" s="1" t="str">
        <f>CBO_1st_Sil!X3</f>
        <v>K</v>
      </c>
      <c r="AB3" s="1">
        <f>CBO_1st_Sil!Y3</f>
        <v>0</v>
      </c>
      <c r="AC3" s="1">
        <f>CBO_1st_Sil!Z3</f>
        <v>0</v>
      </c>
      <c r="AD3" s="1">
        <f>CBO_1st_Sil!AA3</f>
        <v>0</v>
      </c>
      <c r="AE3" s="1">
        <f>CBO_1st_Sil!AB3</f>
        <v>0</v>
      </c>
      <c r="AF3" s="2">
        <f>CBO_1st_Sil!AC3</f>
        <v>0</v>
      </c>
      <c r="AG3" s="1">
        <f t="shared" si="0"/>
        <v>0</v>
      </c>
      <c r="AH3" s="1">
        <f>CBO_1st_Sil!AD3</f>
        <v>0</v>
      </c>
      <c r="AI3" s="1">
        <f>CBO_1st_Sil!AE3</f>
        <v>0.47589999999999999</v>
      </c>
      <c r="AJ3" s="97">
        <f t="shared" ref="AJ3:AJ11" si="3">Q3*AI3</f>
        <v>849162.17110000004</v>
      </c>
      <c r="AK3" s="1">
        <f>CBO_1st_Sil!AF3</f>
        <v>0.47589999999999999</v>
      </c>
      <c r="AL3" s="97">
        <f t="shared" ref="AL3:AL11" si="4">Q3*AK3</f>
        <v>849162.17110000004</v>
      </c>
      <c r="AM3" s="1" t="str">
        <f>CBO_1st_Sil!AG3</f>
        <v>K</v>
      </c>
      <c r="AN3" s="1">
        <f>CBO_1st_Sil!AH3</f>
        <v>0</v>
      </c>
      <c r="AO3" s="1">
        <f>CBO_1st_Sil!AI3</f>
        <v>0</v>
      </c>
      <c r="AP3" s="1">
        <f>CBO_1st_Sil!AJ3</f>
        <v>1</v>
      </c>
      <c r="AQ3" s="1">
        <f>CBO_1st_Sil!AK3</f>
        <v>1</v>
      </c>
      <c r="AR3" s="1" t="str">
        <f>CBO_1st_Sil!AL3</f>
        <v>??</v>
      </c>
      <c r="AS3" s="1">
        <f>CBO_1st_Sil!AM3</f>
        <v>1</v>
      </c>
      <c r="AT3" s="1">
        <f>CBO_1st_Sil!AN3</f>
        <v>1</v>
      </c>
      <c r="AU3" s="1">
        <f>CBO_1st_Sil!AO3</f>
        <v>1</v>
      </c>
      <c r="AV3" s="1">
        <f>CBO_1st_Sil!AP3</f>
        <v>0</v>
      </c>
      <c r="AW3" s="1">
        <f>CBO_1st_Sil!AQ3</f>
        <v>0</v>
      </c>
      <c r="AX3" s="1">
        <f>CBO_1st_Sil!AR3</f>
        <v>0</v>
      </c>
      <c r="AY3" s="1">
        <f>CBO_1st_Sil!AS3</f>
        <v>1</v>
      </c>
      <c r="AZ3" s="1">
        <f>CBO_1st_Sil!AT3</f>
        <v>0</v>
      </c>
      <c r="BA3" s="1">
        <f>CBO_1st_Sil!AU3</f>
        <v>0</v>
      </c>
      <c r="BB3" s="1">
        <f>CBO_1st_Sil!AV3</f>
        <v>0</v>
      </c>
      <c r="BC3" s="1">
        <f>CBO_1st_Sil!AW3</f>
        <v>0</v>
      </c>
    </row>
    <row r="4" spans="2:55" x14ac:dyDescent="0.25">
      <c r="B4" s="1" t="str">
        <f>CBO_1st_Sil!B4</f>
        <v>CCF</v>
      </c>
      <c r="C4" s="1" t="str">
        <f>CBO_1st_Sil!C4</f>
        <v>CBO0</v>
      </c>
      <c r="D4" s="1" t="str">
        <f>CBO_1st_Sil!D4</f>
        <v>CBO0</v>
      </c>
      <c r="E4" s="1">
        <f>CBO_1st_Sil!E4</f>
        <v>0</v>
      </c>
      <c r="F4" s="1">
        <f>CBO_1st_Sil!F4</f>
        <v>12888</v>
      </c>
      <c r="G4" s="1">
        <f>CBO_1st_Sil!G4</f>
        <v>16</v>
      </c>
      <c r="H4" s="1">
        <f>CBO_1st_Sil!H4</f>
        <v>50</v>
      </c>
      <c r="I4" s="1">
        <f>CBO_1st_Sil!I4</f>
        <v>3945003</v>
      </c>
      <c r="J4" s="1">
        <f>CBO_1st_Sil!J4</f>
        <v>0</v>
      </c>
      <c r="K4" s="1" t="str">
        <f>CBO_1st_Sil!K4</f>
        <v>S</v>
      </c>
      <c r="L4" s="1" t="str">
        <f>CBO_1st_Sil!L4</f>
        <v>S</v>
      </c>
      <c r="M4" s="1" t="str">
        <f>CBO_1st_Sil!M4</f>
        <v>K</v>
      </c>
      <c r="N4" s="1">
        <f>CBO_1st_Sil!N4</f>
        <v>4006571</v>
      </c>
      <c r="O4" s="1">
        <f>CBO_1st_Sil!O4</f>
        <v>108215</v>
      </c>
      <c r="P4" s="1">
        <f>CBO_1st_Sil!P4</f>
        <v>75124</v>
      </c>
      <c r="Q4" s="1">
        <f>CBO_1st_Sil!Q4</f>
        <v>4001567</v>
      </c>
      <c r="R4" s="1">
        <f>CBO_1st_Sil!R4</f>
        <v>0</v>
      </c>
      <c r="S4" s="1">
        <f>CBO_1st_Sil!S4</f>
        <v>0</v>
      </c>
      <c r="T4" s="98">
        <f>CBO_1st_Sil!T4</f>
        <v>0</v>
      </c>
      <c r="U4" s="1">
        <f t="shared" si="1"/>
        <v>0</v>
      </c>
      <c r="V4" s="1">
        <f>CBO_1st_Sil!U4</f>
        <v>0</v>
      </c>
      <c r="W4" s="98">
        <f>CBO_1st_Sil!V4</f>
        <v>0.72</v>
      </c>
      <c r="X4" s="1">
        <f>SUM(N4*W4)</f>
        <v>2884731.12</v>
      </c>
      <c r="Y4" s="1">
        <f>CBO_1st_Sil!W4</f>
        <v>0.83779999999999999</v>
      </c>
      <c r="Z4" s="97">
        <f t="shared" si="2"/>
        <v>3356705.1837999998</v>
      </c>
      <c r="AA4" s="1" t="str">
        <f>CBO_1st_Sil!X4</f>
        <v>K</v>
      </c>
      <c r="AB4" s="1">
        <f>CBO_1st_Sil!Y4</f>
        <v>0</v>
      </c>
      <c r="AC4" s="1">
        <f>CBO_1st_Sil!Z4</f>
        <v>0</v>
      </c>
      <c r="AD4" s="1">
        <f>CBO_1st_Sil!AA4</f>
        <v>0</v>
      </c>
      <c r="AE4" s="1">
        <f>CBO_1st_Sil!AB4</f>
        <v>0</v>
      </c>
      <c r="AF4" s="2">
        <f>CBO_1st_Sil!AC4</f>
        <v>0</v>
      </c>
      <c r="AG4" s="1">
        <f t="shared" si="0"/>
        <v>0</v>
      </c>
      <c r="AH4" s="1">
        <f>CBO_1st_Sil!AD4</f>
        <v>0</v>
      </c>
      <c r="AI4" s="1">
        <f>CBO_1st_Sil!AE4</f>
        <v>0.60699999999999998</v>
      </c>
      <c r="AJ4" s="97">
        <f t="shared" si="3"/>
        <v>2428951.1689999998</v>
      </c>
      <c r="AK4" s="1">
        <f>CBO_1st_Sil!AF4</f>
        <v>0.70209999999999995</v>
      </c>
      <c r="AL4" s="97">
        <f t="shared" si="4"/>
        <v>2809500.1906999997</v>
      </c>
      <c r="AM4" s="1" t="str">
        <f>CBO_1st_Sil!AG4</f>
        <v>K</v>
      </c>
      <c r="AN4" s="1">
        <f>CBO_1st_Sil!AH4</f>
        <v>0</v>
      </c>
      <c r="AO4" s="1">
        <f>CBO_1st_Sil!AI4</f>
        <v>0</v>
      </c>
      <c r="AP4" s="1">
        <f>CBO_1st_Sil!AJ4</f>
        <v>1</v>
      </c>
      <c r="AQ4" s="1">
        <f>CBO_1st_Sil!AK4</f>
        <v>1</v>
      </c>
      <c r="AR4" s="1" t="str">
        <f>CBO_1st_Sil!AL4</f>
        <v>??</v>
      </c>
      <c r="AS4" s="1">
        <f>CBO_1st_Sil!AM4</f>
        <v>1</v>
      </c>
      <c r="AT4" s="1">
        <f>CBO_1st_Sil!AN4</f>
        <v>1</v>
      </c>
      <c r="AU4" s="1">
        <f>CBO_1st_Sil!AO4</f>
        <v>1</v>
      </c>
      <c r="AV4" s="1">
        <f>CBO_1st_Sil!AP4</f>
        <v>0</v>
      </c>
      <c r="AW4" s="1">
        <f>CBO_1st_Sil!AQ4</f>
        <v>0</v>
      </c>
      <c r="AX4" s="1">
        <f>CBO_1st_Sil!AR4</f>
        <v>0</v>
      </c>
      <c r="AY4" s="1">
        <f>CBO_1st_Sil!AS4</f>
        <v>1</v>
      </c>
      <c r="AZ4" s="1">
        <f>CBO_1st_Sil!AT4</f>
        <v>0</v>
      </c>
      <c r="BA4" s="1">
        <f>CBO_1st_Sil!AU4</f>
        <v>0</v>
      </c>
      <c r="BB4" s="1">
        <f>CBO_1st_Sil!AV4</f>
        <v>0</v>
      </c>
      <c r="BC4" s="1">
        <f>CBO_1st_Sil!AW4</f>
        <v>0</v>
      </c>
    </row>
    <row r="5" spans="2:55" x14ac:dyDescent="0.25">
      <c r="B5" s="1" t="str">
        <f>CBO_1st_Sil!B5</f>
        <v>CCF</v>
      </c>
      <c r="C5" s="1" t="str">
        <f>CBO_1st_Sil!C5</f>
        <v>CBO1</v>
      </c>
      <c r="D5" s="1" t="str">
        <f>CBO_1st_Sil!D5</f>
        <v>CBO1</v>
      </c>
      <c r="E5" s="1">
        <f>CBO_1st_Sil!E5</f>
        <v>0</v>
      </c>
      <c r="F5" s="1">
        <f>CBO_1st_Sil!F5</f>
        <v>12776</v>
      </c>
      <c r="G5" s="1">
        <f>CBO_1st_Sil!G5</f>
        <v>16</v>
      </c>
      <c r="H5" s="1">
        <f>CBO_1st_Sil!H5</f>
        <v>50</v>
      </c>
      <c r="I5" s="1">
        <f>CBO_1st_Sil!I5</f>
        <v>3818605</v>
      </c>
      <c r="J5" s="1">
        <f>CBO_1st_Sil!J5</f>
        <v>0</v>
      </c>
      <c r="K5" s="1" t="str">
        <f>CBO_1st_Sil!K5</f>
        <v>S</v>
      </c>
      <c r="L5" s="1" t="str">
        <f>CBO_1st_Sil!L5</f>
        <v>E</v>
      </c>
      <c r="M5" s="1" t="str">
        <f>CBO_1st_Sil!M5</f>
        <v>K</v>
      </c>
      <c r="N5" s="1">
        <f>CBO_1st_Sil!N5</f>
        <v>3880173</v>
      </c>
      <c r="O5" s="1">
        <f>CBO_1st_Sil!O5</f>
        <v>136274</v>
      </c>
      <c r="P5" s="1">
        <f>CBO_1st_Sil!P5</f>
        <v>72338</v>
      </c>
      <c r="Q5" s="1">
        <f>CBO_1st_Sil!Q5</f>
        <v>3774724</v>
      </c>
      <c r="R5" s="1">
        <f>CBO_1st_Sil!R5</f>
        <v>0</v>
      </c>
      <c r="S5" s="1">
        <f>CBO_1st_Sil!S5</f>
        <v>0</v>
      </c>
      <c r="T5" s="98">
        <f>CBO_1st_Sil!T5</f>
        <v>0</v>
      </c>
      <c r="U5" s="1">
        <f t="shared" si="1"/>
        <v>0</v>
      </c>
      <c r="V5" s="1">
        <f>CBO_1st_Sil!U5</f>
        <v>0</v>
      </c>
      <c r="W5" s="98">
        <f>CBO_1st_Sil!V5</f>
        <v>0.79</v>
      </c>
      <c r="X5" s="1">
        <f t="shared" ref="X5:X11" si="5">SUM(N5*W5)</f>
        <v>3065336.67</v>
      </c>
      <c r="Y5" s="1">
        <f>CBO_1st_Sil!W5</f>
        <v>0.84250000000000003</v>
      </c>
      <c r="Z5" s="97">
        <f t="shared" si="2"/>
        <v>3269045.7524999999</v>
      </c>
      <c r="AA5" s="1" t="str">
        <f>CBO_1st_Sil!X5</f>
        <v>K</v>
      </c>
      <c r="AB5" s="1">
        <f>CBO_1st_Sil!Y5</f>
        <v>0</v>
      </c>
      <c r="AC5" s="1">
        <f>CBO_1st_Sil!Z5</f>
        <v>0</v>
      </c>
      <c r="AD5" s="1">
        <f>CBO_1st_Sil!AA5</f>
        <v>0</v>
      </c>
      <c r="AE5" s="1">
        <f>CBO_1st_Sil!AB5</f>
        <v>0</v>
      </c>
      <c r="AF5" s="2">
        <f>CBO_1st_Sil!AC5</f>
        <v>0</v>
      </c>
      <c r="AG5" s="1">
        <f t="shared" si="0"/>
        <v>0</v>
      </c>
      <c r="AH5" s="1">
        <f>CBO_1st_Sil!AD5</f>
        <v>0</v>
      </c>
      <c r="AI5" s="1">
        <f>CBO_1st_Sil!AE5</f>
        <v>0.67049999999999998</v>
      </c>
      <c r="AJ5" s="97">
        <f t="shared" si="3"/>
        <v>2530952.4419999998</v>
      </c>
      <c r="AK5" s="1">
        <f>CBO_1st_Sil!AF5</f>
        <v>0.67049999999999998</v>
      </c>
      <c r="AL5" s="97">
        <f t="shared" si="4"/>
        <v>2530952.4419999998</v>
      </c>
      <c r="AM5" s="1" t="str">
        <f>CBO_1st_Sil!AG5</f>
        <v>K</v>
      </c>
      <c r="AN5" s="1">
        <f>CBO_1st_Sil!AH5</f>
        <v>0</v>
      </c>
      <c r="AO5" s="1">
        <f>CBO_1st_Sil!AI5</f>
        <v>0</v>
      </c>
      <c r="AP5" s="1">
        <f>CBO_1st_Sil!AJ5</f>
        <v>1</v>
      </c>
      <c r="AQ5" s="1">
        <f>CBO_1st_Sil!AK5</f>
        <v>1</v>
      </c>
      <c r="AR5" s="1" t="str">
        <f>CBO_1st_Sil!AL5</f>
        <v>??</v>
      </c>
      <c r="AS5" s="1">
        <f>CBO_1st_Sil!AM5</f>
        <v>1</v>
      </c>
      <c r="AT5" s="1">
        <f>CBO_1st_Sil!AN5</f>
        <v>1</v>
      </c>
      <c r="AU5" s="1">
        <f>CBO_1st_Sil!AO5</f>
        <v>1</v>
      </c>
      <c r="AV5" s="1">
        <f>CBO_1st_Sil!AP5</f>
        <v>0</v>
      </c>
      <c r="AW5" s="1">
        <f>CBO_1st_Sil!AQ5</f>
        <v>0</v>
      </c>
      <c r="AX5" s="1">
        <f>CBO_1st_Sil!AR5</f>
        <v>0</v>
      </c>
      <c r="AY5" s="1">
        <f>CBO_1st_Sil!AS5</f>
        <v>1</v>
      </c>
      <c r="AZ5" s="1">
        <f>CBO_1st_Sil!AT5</f>
        <v>0</v>
      </c>
      <c r="BA5" s="1">
        <f>CBO_1st_Sil!AU5</f>
        <v>0</v>
      </c>
      <c r="BB5" s="1">
        <f>CBO_1st_Sil!AV5</f>
        <v>0</v>
      </c>
      <c r="BC5" s="1">
        <f>CBO_1st_Sil!AW5</f>
        <v>0</v>
      </c>
    </row>
    <row r="6" spans="2:55" x14ac:dyDescent="0.25">
      <c r="B6" s="1" t="str">
        <f>CBO_1st_Sil!B6</f>
        <v>CCF</v>
      </c>
      <c r="C6" s="1" t="str">
        <f>CBO_1st_Sil!C6</f>
        <v>CBO2</v>
      </c>
      <c r="D6" s="1" t="str">
        <f>CBO_1st_Sil!D6</f>
        <v>CBO2</v>
      </c>
      <c r="E6" s="1">
        <f>CBO_1st_Sil!E6</f>
        <v>0</v>
      </c>
      <c r="F6" s="1">
        <f>CBO_1st_Sil!F6</f>
        <v>12888</v>
      </c>
      <c r="G6" s="1">
        <f>CBO_1st_Sil!G6</f>
        <v>16</v>
      </c>
      <c r="H6" s="1">
        <f>CBO_1st_Sil!H6</f>
        <v>50</v>
      </c>
      <c r="I6" s="1">
        <f>CBO_1st_Sil!I6</f>
        <v>3945003</v>
      </c>
      <c r="J6" s="1">
        <f>CBO_1st_Sil!J6</f>
        <v>0</v>
      </c>
      <c r="K6" s="1" t="str">
        <f>CBO_1st_Sil!K6</f>
        <v>S</v>
      </c>
      <c r="L6" s="1" t="str">
        <f>CBO_1st_Sil!L6</f>
        <v>S</v>
      </c>
      <c r="M6" s="1" t="str">
        <f>CBO_1st_Sil!M6</f>
        <v>K</v>
      </c>
      <c r="N6" s="1">
        <f>CBO_1st_Sil!N6</f>
        <v>4006571</v>
      </c>
      <c r="O6" s="1">
        <f>CBO_1st_Sil!O6</f>
        <v>108215</v>
      </c>
      <c r="P6" s="1">
        <f>CBO_1st_Sil!P6</f>
        <v>75124</v>
      </c>
      <c r="Q6" s="1">
        <f>CBO_1st_Sil!Q6</f>
        <v>4001567</v>
      </c>
      <c r="R6" s="1">
        <f>CBO_1st_Sil!R6</f>
        <v>0</v>
      </c>
      <c r="S6" s="1">
        <f>CBO_1st_Sil!S6</f>
        <v>0</v>
      </c>
      <c r="T6" s="98">
        <f>CBO_1st_Sil!T6</f>
        <v>0</v>
      </c>
      <c r="U6" s="1">
        <f t="shared" si="1"/>
        <v>0</v>
      </c>
      <c r="V6" s="1">
        <f>CBO_1st_Sil!U6</f>
        <v>0</v>
      </c>
      <c r="W6" s="98">
        <f>CBO_1st_Sil!V6</f>
        <v>0.72</v>
      </c>
      <c r="X6" s="1">
        <f t="shared" si="5"/>
        <v>2884731.12</v>
      </c>
      <c r="Y6" s="1">
        <f>CBO_1st_Sil!W6</f>
        <v>0.83779999999999999</v>
      </c>
      <c r="Z6" s="97">
        <f t="shared" si="2"/>
        <v>3356705.1837999998</v>
      </c>
      <c r="AA6" s="1" t="str">
        <f>CBO_1st_Sil!X6</f>
        <v>K</v>
      </c>
      <c r="AB6" s="1">
        <f>CBO_1st_Sil!Y6</f>
        <v>0</v>
      </c>
      <c r="AC6" s="1">
        <f>CBO_1st_Sil!Z6</f>
        <v>0</v>
      </c>
      <c r="AD6" s="1">
        <f>CBO_1st_Sil!AA6</f>
        <v>0</v>
      </c>
      <c r="AE6" s="1">
        <f>CBO_1st_Sil!AB6</f>
        <v>0</v>
      </c>
      <c r="AF6" s="2">
        <f>CBO_1st_Sil!AC6</f>
        <v>0</v>
      </c>
      <c r="AG6" s="1">
        <f t="shared" si="0"/>
        <v>0</v>
      </c>
      <c r="AH6" s="1">
        <f>CBO_1st_Sil!AD6</f>
        <v>0</v>
      </c>
      <c r="AI6" s="1">
        <f>CBO_1st_Sil!AE6</f>
        <v>0.60699999999999998</v>
      </c>
      <c r="AJ6" s="97">
        <f t="shared" si="3"/>
        <v>2428951.1689999998</v>
      </c>
      <c r="AK6" s="1">
        <f>CBO_1st_Sil!AF6</f>
        <v>0.70209999999999995</v>
      </c>
      <c r="AL6" s="97">
        <f t="shared" si="4"/>
        <v>2809500.1906999997</v>
      </c>
      <c r="AM6" s="1" t="str">
        <f>CBO_1st_Sil!AG6</f>
        <v>K</v>
      </c>
      <c r="AN6" s="1">
        <f>CBO_1st_Sil!AH6</f>
        <v>0</v>
      </c>
      <c r="AO6" s="1">
        <f>CBO_1st_Sil!AI6</f>
        <v>0</v>
      </c>
      <c r="AP6" s="1">
        <f>CBO_1st_Sil!AJ6</f>
        <v>1</v>
      </c>
      <c r="AQ6" s="1">
        <f>CBO_1st_Sil!AK6</f>
        <v>1</v>
      </c>
      <c r="AR6" s="1" t="str">
        <f>CBO_1st_Sil!AL6</f>
        <v>??</v>
      </c>
      <c r="AS6" s="1">
        <f>CBO_1st_Sil!AM6</f>
        <v>1</v>
      </c>
      <c r="AT6" s="1">
        <f>CBO_1st_Sil!AN6</f>
        <v>1</v>
      </c>
      <c r="AU6" s="1">
        <f>CBO_1st_Sil!AO6</f>
        <v>1</v>
      </c>
      <c r="AV6" s="1">
        <f>CBO_1st_Sil!AP6</f>
        <v>0</v>
      </c>
      <c r="AW6" s="1">
        <f>CBO_1st_Sil!AQ6</f>
        <v>0</v>
      </c>
      <c r="AX6" s="1">
        <f>CBO_1st_Sil!AR6</f>
        <v>0</v>
      </c>
      <c r="AY6" s="1">
        <f>CBO_1st_Sil!AS6</f>
        <v>1</v>
      </c>
      <c r="AZ6" s="1">
        <f>CBO_1st_Sil!AT6</f>
        <v>0</v>
      </c>
      <c r="BA6" s="1">
        <f>CBO_1st_Sil!AU6</f>
        <v>0</v>
      </c>
      <c r="BB6" s="1">
        <f>CBO_1st_Sil!AV6</f>
        <v>0</v>
      </c>
      <c r="BC6" s="1">
        <f>CBO_1st_Sil!AW6</f>
        <v>0</v>
      </c>
    </row>
    <row r="7" spans="2:55" x14ac:dyDescent="0.25">
      <c r="B7" s="1" t="str">
        <f>CBO_1st_Sil!B7</f>
        <v>CCF</v>
      </c>
      <c r="C7" s="1" t="str">
        <f>CBO_1st_Sil!C7</f>
        <v>CBO3</v>
      </c>
      <c r="D7" s="1" t="str">
        <f>CBO_1st_Sil!D7</f>
        <v>CBO3</v>
      </c>
      <c r="E7" s="1">
        <f>CBO_1st_Sil!E7</f>
        <v>0</v>
      </c>
      <c r="F7" s="1">
        <f>CBO_1st_Sil!F7</f>
        <v>12776</v>
      </c>
      <c r="G7" s="1">
        <f>CBO_1st_Sil!G7</f>
        <v>16</v>
      </c>
      <c r="H7" s="1">
        <f>CBO_1st_Sil!H7</f>
        <v>50</v>
      </c>
      <c r="I7" s="1">
        <f>CBO_1st_Sil!I7</f>
        <v>3818605</v>
      </c>
      <c r="J7" s="1">
        <f>CBO_1st_Sil!J7</f>
        <v>0</v>
      </c>
      <c r="K7" s="1" t="str">
        <f>CBO_1st_Sil!K7</f>
        <v>S</v>
      </c>
      <c r="L7" s="1" t="str">
        <f>CBO_1st_Sil!L7</f>
        <v>E</v>
      </c>
      <c r="M7" s="1" t="str">
        <f>CBO_1st_Sil!M7</f>
        <v>K</v>
      </c>
      <c r="N7" s="1">
        <f>CBO_1st_Sil!N7</f>
        <v>3880173</v>
      </c>
      <c r="O7" s="1">
        <f>CBO_1st_Sil!O7</f>
        <v>136274</v>
      </c>
      <c r="P7" s="1">
        <f>CBO_1st_Sil!P7</f>
        <v>72338</v>
      </c>
      <c r="Q7" s="1">
        <f>CBO_1st_Sil!Q7</f>
        <v>3774724</v>
      </c>
      <c r="R7" s="1">
        <f>CBO_1st_Sil!R7</f>
        <v>0</v>
      </c>
      <c r="S7" s="1">
        <f>CBO_1st_Sil!S7</f>
        <v>0</v>
      </c>
      <c r="T7" s="98">
        <f>CBO_1st_Sil!T7</f>
        <v>0</v>
      </c>
      <c r="U7" s="1">
        <f t="shared" si="1"/>
        <v>0</v>
      </c>
      <c r="V7" s="1">
        <f>CBO_1st_Sil!U7</f>
        <v>0</v>
      </c>
      <c r="W7" s="98">
        <f>CBO_1st_Sil!V7</f>
        <v>0.79</v>
      </c>
      <c r="X7" s="1">
        <f t="shared" si="5"/>
        <v>3065336.67</v>
      </c>
      <c r="Y7" s="1">
        <f>CBO_1st_Sil!W7</f>
        <v>0.84250000000000003</v>
      </c>
      <c r="Z7" s="97">
        <f t="shared" si="2"/>
        <v>3269045.7524999999</v>
      </c>
      <c r="AA7" s="1" t="str">
        <f>CBO_1st_Sil!X7</f>
        <v>K</v>
      </c>
      <c r="AB7" s="1">
        <f>CBO_1st_Sil!Y7</f>
        <v>0</v>
      </c>
      <c r="AC7" s="1">
        <f>CBO_1st_Sil!Z7</f>
        <v>0</v>
      </c>
      <c r="AD7" s="1">
        <f>CBO_1st_Sil!AA7</f>
        <v>0</v>
      </c>
      <c r="AE7" s="1">
        <f>CBO_1st_Sil!AB7</f>
        <v>0</v>
      </c>
      <c r="AF7" s="2">
        <f>CBO_1st_Sil!AC7</f>
        <v>0</v>
      </c>
      <c r="AG7" s="1">
        <f t="shared" si="0"/>
        <v>0</v>
      </c>
      <c r="AH7" s="1">
        <f>CBO_1st_Sil!AD7</f>
        <v>0</v>
      </c>
      <c r="AI7" s="1">
        <f>CBO_1st_Sil!AE7</f>
        <v>0.67049999999999998</v>
      </c>
      <c r="AJ7" s="97">
        <f t="shared" si="3"/>
        <v>2530952.4419999998</v>
      </c>
      <c r="AK7" s="1">
        <f>CBO_1st_Sil!AF7</f>
        <v>0.67049999999999998</v>
      </c>
      <c r="AL7" s="97">
        <f t="shared" si="4"/>
        <v>2530952.4419999998</v>
      </c>
      <c r="AM7" s="1" t="str">
        <f>CBO_1st_Sil!AG7</f>
        <v>K</v>
      </c>
      <c r="AN7" s="1">
        <f>CBO_1st_Sil!AH7</f>
        <v>0</v>
      </c>
      <c r="AO7" s="1">
        <f>CBO_1st_Sil!AI7</f>
        <v>0</v>
      </c>
      <c r="AP7" s="1">
        <f>CBO_1st_Sil!AJ7</f>
        <v>1</v>
      </c>
      <c r="AQ7" s="1">
        <f>CBO_1st_Sil!AK7</f>
        <v>1</v>
      </c>
      <c r="AR7" s="1" t="str">
        <f>CBO_1st_Sil!AL7</f>
        <v>??</v>
      </c>
      <c r="AS7" s="1">
        <f>CBO_1st_Sil!AM7</f>
        <v>1</v>
      </c>
      <c r="AT7" s="1">
        <f>CBO_1st_Sil!AN7</f>
        <v>1</v>
      </c>
      <c r="AU7" s="1">
        <f>CBO_1st_Sil!AO7</f>
        <v>1</v>
      </c>
      <c r="AV7" s="1">
        <f>CBO_1st_Sil!AP7</f>
        <v>0</v>
      </c>
      <c r="AW7" s="1">
        <f>CBO_1st_Sil!AQ7</f>
        <v>0</v>
      </c>
      <c r="AX7" s="1">
        <f>CBO_1st_Sil!AR7</f>
        <v>0</v>
      </c>
      <c r="AY7" s="1">
        <f>CBO_1st_Sil!AS7</f>
        <v>1</v>
      </c>
      <c r="AZ7" s="1">
        <f>CBO_1st_Sil!AT7</f>
        <v>0</v>
      </c>
      <c r="BA7" s="1">
        <f>CBO_1st_Sil!AU7</f>
        <v>0</v>
      </c>
      <c r="BB7" s="1">
        <f>CBO_1st_Sil!AV7</f>
        <v>0</v>
      </c>
      <c r="BC7" s="1">
        <f>CBO_1st_Sil!AW7</f>
        <v>0</v>
      </c>
    </row>
    <row r="8" spans="2:55" x14ac:dyDescent="0.25">
      <c r="B8" s="1" t="str">
        <f>CBO_1st_Sil!B8</f>
        <v>CCF</v>
      </c>
      <c r="C8" s="1" t="str">
        <f>CBO_1st_Sil!C8</f>
        <v>CBO4</v>
      </c>
      <c r="D8" s="1" t="str">
        <f>CBO_1st_Sil!D8</f>
        <v>CBO4</v>
      </c>
      <c r="E8" s="1">
        <f>CBO_1st_Sil!E8</f>
        <v>0</v>
      </c>
      <c r="F8" s="1">
        <f>CBO_1st_Sil!F8</f>
        <v>12888</v>
      </c>
      <c r="G8" s="1">
        <f>CBO_1st_Sil!G8</f>
        <v>16</v>
      </c>
      <c r="H8" s="1">
        <f>CBO_1st_Sil!H8</f>
        <v>50</v>
      </c>
      <c r="I8" s="1">
        <f>CBO_1st_Sil!I8</f>
        <v>3945003</v>
      </c>
      <c r="J8" s="1">
        <f>CBO_1st_Sil!J8</f>
        <v>0</v>
      </c>
      <c r="K8" s="1" t="str">
        <f>CBO_1st_Sil!K8</f>
        <v>S</v>
      </c>
      <c r="L8" s="1" t="str">
        <f>CBO_1st_Sil!L8</f>
        <v>S</v>
      </c>
      <c r="M8" s="1" t="str">
        <f>CBO_1st_Sil!M8</f>
        <v>K</v>
      </c>
      <c r="N8" s="1">
        <f>CBO_1st_Sil!N8</f>
        <v>4006571</v>
      </c>
      <c r="O8" s="1">
        <f>CBO_1st_Sil!O8</f>
        <v>108215</v>
      </c>
      <c r="P8" s="1">
        <f>CBO_1st_Sil!P8</f>
        <v>75124</v>
      </c>
      <c r="Q8" s="1">
        <f>CBO_1st_Sil!Q8</f>
        <v>4001567</v>
      </c>
      <c r="R8" s="1">
        <f>CBO_1st_Sil!R8</f>
        <v>0</v>
      </c>
      <c r="S8" s="1">
        <f>CBO_1st_Sil!S8</f>
        <v>0</v>
      </c>
      <c r="T8" s="98">
        <f>CBO_1st_Sil!T8</f>
        <v>0</v>
      </c>
      <c r="U8" s="1">
        <f t="shared" si="1"/>
        <v>0</v>
      </c>
      <c r="V8" s="1">
        <f>CBO_1st_Sil!U8</f>
        <v>0</v>
      </c>
      <c r="W8" s="98">
        <f>CBO_1st_Sil!V8</f>
        <v>0.72</v>
      </c>
      <c r="X8" s="1">
        <f t="shared" si="5"/>
        <v>2884731.12</v>
      </c>
      <c r="Y8" s="1">
        <f>CBO_1st_Sil!W8</f>
        <v>0.83779999999999999</v>
      </c>
      <c r="Z8" s="97">
        <f t="shared" si="2"/>
        <v>3356705.1837999998</v>
      </c>
      <c r="AA8" s="1" t="str">
        <f>CBO_1st_Sil!X8</f>
        <v>K</v>
      </c>
      <c r="AB8" s="1">
        <f>CBO_1st_Sil!Y8</f>
        <v>0</v>
      </c>
      <c r="AC8" s="1">
        <f>CBO_1st_Sil!Z8</f>
        <v>0</v>
      </c>
      <c r="AD8" s="1">
        <f>CBO_1st_Sil!AA8</f>
        <v>0</v>
      </c>
      <c r="AE8" s="1">
        <f>CBO_1st_Sil!AB8</f>
        <v>0</v>
      </c>
      <c r="AF8" s="2">
        <f>CBO_1st_Sil!AC8</f>
        <v>0</v>
      </c>
      <c r="AG8" s="1">
        <f t="shared" si="0"/>
        <v>0</v>
      </c>
      <c r="AH8" s="1">
        <f>CBO_1st_Sil!AD8</f>
        <v>0</v>
      </c>
      <c r="AI8" s="1">
        <f>CBO_1st_Sil!AE8</f>
        <v>0.60699999999999998</v>
      </c>
      <c r="AJ8" s="97">
        <f t="shared" si="3"/>
        <v>2428951.1689999998</v>
      </c>
      <c r="AK8" s="1">
        <f>CBO_1st_Sil!AF8</f>
        <v>0.70209999999999995</v>
      </c>
      <c r="AL8" s="97">
        <f t="shared" si="4"/>
        <v>2809500.1906999997</v>
      </c>
      <c r="AM8" s="1" t="str">
        <f>CBO_1st_Sil!AG8</f>
        <v>K</v>
      </c>
      <c r="AN8" s="1">
        <f>CBO_1st_Sil!AH8</f>
        <v>0</v>
      </c>
      <c r="AO8" s="1">
        <f>CBO_1st_Sil!AI8</f>
        <v>0</v>
      </c>
      <c r="AP8" s="1">
        <f>CBO_1st_Sil!AJ8</f>
        <v>1</v>
      </c>
      <c r="AQ8" s="1">
        <f>CBO_1st_Sil!AK8</f>
        <v>1</v>
      </c>
      <c r="AR8" s="1" t="str">
        <f>CBO_1st_Sil!AL8</f>
        <v>??</v>
      </c>
      <c r="AS8" s="1">
        <f>CBO_1st_Sil!AM8</f>
        <v>1</v>
      </c>
      <c r="AT8" s="1">
        <f>CBO_1st_Sil!AN8</f>
        <v>1</v>
      </c>
      <c r="AU8" s="1">
        <f>CBO_1st_Sil!AO8</f>
        <v>1</v>
      </c>
      <c r="AV8" s="1">
        <f>CBO_1st_Sil!AP8</f>
        <v>0</v>
      </c>
      <c r="AW8" s="1">
        <f>CBO_1st_Sil!AQ8</f>
        <v>0</v>
      </c>
      <c r="AX8" s="1">
        <f>CBO_1st_Sil!AR8</f>
        <v>0</v>
      </c>
      <c r="AY8" s="1">
        <f>CBO_1st_Sil!AS8</f>
        <v>1</v>
      </c>
      <c r="AZ8" s="1">
        <f>CBO_1st_Sil!AT8</f>
        <v>0</v>
      </c>
      <c r="BA8" s="1">
        <f>CBO_1st_Sil!AU8</f>
        <v>0</v>
      </c>
      <c r="BB8" s="1">
        <f>CBO_1st_Sil!AV8</f>
        <v>0</v>
      </c>
      <c r="BC8" s="1">
        <f>CBO_1st_Sil!AW8</f>
        <v>0</v>
      </c>
    </row>
    <row r="9" spans="2:55" x14ac:dyDescent="0.25">
      <c r="B9" s="1" t="str">
        <f>CBO_1st_Sil!B9</f>
        <v>CCF</v>
      </c>
      <c r="C9" s="1" t="str">
        <f>CBO_1st_Sil!C9</f>
        <v>CBO5</v>
      </c>
      <c r="D9" s="1" t="str">
        <f>CBO_1st_Sil!D9</f>
        <v>CBO5</v>
      </c>
      <c r="E9" s="1">
        <f>CBO_1st_Sil!E9</f>
        <v>0</v>
      </c>
      <c r="F9" s="1">
        <f>CBO_1st_Sil!F9</f>
        <v>12776</v>
      </c>
      <c r="G9" s="1">
        <f>CBO_1st_Sil!G9</f>
        <v>16</v>
      </c>
      <c r="H9" s="1">
        <f>CBO_1st_Sil!H9</f>
        <v>50</v>
      </c>
      <c r="I9" s="1">
        <f>CBO_1st_Sil!I9</f>
        <v>3818605</v>
      </c>
      <c r="J9" s="1">
        <f>CBO_1st_Sil!J9</f>
        <v>0</v>
      </c>
      <c r="K9" s="1" t="str">
        <f>CBO_1st_Sil!K9</f>
        <v>S</v>
      </c>
      <c r="L9" s="1" t="str">
        <f>CBO_1st_Sil!L9</f>
        <v>E</v>
      </c>
      <c r="M9" s="1" t="str">
        <f>CBO_1st_Sil!M9</f>
        <v>K</v>
      </c>
      <c r="N9" s="1">
        <f>CBO_1st_Sil!N9</f>
        <v>3880173</v>
      </c>
      <c r="O9" s="1">
        <f>CBO_1st_Sil!O9</f>
        <v>136274</v>
      </c>
      <c r="P9" s="1">
        <f>CBO_1st_Sil!P9</f>
        <v>72338</v>
      </c>
      <c r="Q9" s="1">
        <f>CBO_1st_Sil!Q9</f>
        <v>3774724</v>
      </c>
      <c r="R9" s="1">
        <f>CBO_1st_Sil!R9</f>
        <v>0</v>
      </c>
      <c r="S9" s="1">
        <f>CBO_1st_Sil!S9</f>
        <v>0</v>
      </c>
      <c r="T9" s="98">
        <f>CBO_1st_Sil!T9</f>
        <v>0</v>
      </c>
      <c r="U9" s="1">
        <f t="shared" si="1"/>
        <v>0</v>
      </c>
      <c r="V9" s="1">
        <f>CBO_1st_Sil!U9</f>
        <v>0</v>
      </c>
      <c r="W9" s="98">
        <f>CBO_1st_Sil!V9</f>
        <v>0.79</v>
      </c>
      <c r="X9" s="1">
        <f t="shared" si="5"/>
        <v>3065336.67</v>
      </c>
      <c r="Y9" s="1">
        <f>CBO_1st_Sil!W9</f>
        <v>0.84250000000000003</v>
      </c>
      <c r="Z9" s="97">
        <f t="shared" si="2"/>
        <v>3269045.7524999999</v>
      </c>
      <c r="AA9" s="1" t="str">
        <f>CBO_1st_Sil!X9</f>
        <v>K</v>
      </c>
      <c r="AB9" s="1">
        <f>CBO_1st_Sil!Y9</f>
        <v>0</v>
      </c>
      <c r="AC9" s="1">
        <f>CBO_1st_Sil!Z9</f>
        <v>0</v>
      </c>
      <c r="AD9" s="1">
        <f>CBO_1st_Sil!AA9</f>
        <v>0</v>
      </c>
      <c r="AE9" s="1">
        <f>CBO_1st_Sil!AB9</f>
        <v>0</v>
      </c>
      <c r="AF9" s="2">
        <f>CBO_1st_Sil!AC9</f>
        <v>0</v>
      </c>
      <c r="AG9" s="1">
        <f t="shared" si="0"/>
        <v>0</v>
      </c>
      <c r="AH9" s="1">
        <f>CBO_1st_Sil!AD9</f>
        <v>0</v>
      </c>
      <c r="AI9" s="1">
        <f>CBO_1st_Sil!AE9</f>
        <v>0.67049999999999998</v>
      </c>
      <c r="AJ9" s="97">
        <f t="shared" si="3"/>
        <v>2530952.4419999998</v>
      </c>
      <c r="AK9" s="1">
        <f>CBO_1st_Sil!AF9</f>
        <v>0.67049999999999998</v>
      </c>
      <c r="AL9" s="97">
        <f t="shared" si="4"/>
        <v>2530952.4419999998</v>
      </c>
      <c r="AM9" s="1" t="str">
        <f>CBO_1st_Sil!AG9</f>
        <v>K</v>
      </c>
      <c r="AN9" s="1">
        <f>CBO_1st_Sil!AH9</f>
        <v>0</v>
      </c>
      <c r="AO9" s="1">
        <f>CBO_1st_Sil!AI9</f>
        <v>0</v>
      </c>
      <c r="AP9" s="1">
        <f>CBO_1st_Sil!AJ9</f>
        <v>1</v>
      </c>
      <c r="AQ9" s="1">
        <f>CBO_1st_Sil!AK9</f>
        <v>1</v>
      </c>
      <c r="AR9" s="1" t="str">
        <f>CBO_1st_Sil!AL9</f>
        <v>??</v>
      </c>
      <c r="AS9" s="1">
        <f>CBO_1st_Sil!AM9</f>
        <v>1</v>
      </c>
      <c r="AT9" s="1">
        <f>CBO_1st_Sil!AN9</f>
        <v>1</v>
      </c>
      <c r="AU9" s="1">
        <f>CBO_1st_Sil!AO9</f>
        <v>1</v>
      </c>
      <c r="AV9" s="1">
        <f>CBO_1st_Sil!AP9</f>
        <v>0</v>
      </c>
      <c r="AW9" s="1">
        <f>CBO_1st_Sil!AQ9</f>
        <v>0</v>
      </c>
      <c r="AX9" s="1">
        <f>CBO_1st_Sil!AR9</f>
        <v>0</v>
      </c>
      <c r="AY9" s="1">
        <f>CBO_1st_Sil!AS9</f>
        <v>1</v>
      </c>
      <c r="AZ9" s="1">
        <f>CBO_1st_Sil!AT9</f>
        <v>0</v>
      </c>
      <c r="BA9" s="1">
        <f>CBO_1st_Sil!AU9</f>
        <v>0</v>
      </c>
      <c r="BB9" s="1">
        <f>CBO_1st_Sil!AV9</f>
        <v>0</v>
      </c>
      <c r="BC9" s="1">
        <f>CBO_1st_Sil!AW9</f>
        <v>0</v>
      </c>
    </row>
    <row r="10" spans="2:55" x14ac:dyDescent="0.25">
      <c r="B10" s="1" t="str">
        <f>CBO_1st_Sil!B10</f>
        <v>CCF</v>
      </c>
      <c r="C10" s="1" t="str">
        <f>CBO_1st_Sil!C10</f>
        <v>CBO6</v>
      </c>
      <c r="D10" s="1" t="str">
        <f>CBO_1st_Sil!D10</f>
        <v>CBO6</v>
      </c>
      <c r="E10" s="1">
        <f>CBO_1st_Sil!E10</f>
        <v>0</v>
      </c>
      <c r="F10" s="1">
        <f>CBO_1st_Sil!F10</f>
        <v>12888</v>
      </c>
      <c r="G10" s="1">
        <f>CBO_1st_Sil!G10</f>
        <v>16</v>
      </c>
      <c r="H10" s="1">
        <f>CBO_1st_Sil!H10</f>
        <v>50</v>
      </c>
      <c r="I10" s="1">
        <f>CBO_1st_Sil!I10</f>
        <v>3945003</v>
      </c>
      <c r="J10" s="1">
        <f>CBO_1st_Sil!J10</f>
        <v>0</v>
      </c>
      <c r="K10" s="1" t="str">
        <f>CBO_1st_Sil!K10</f>
        <v>S</v>
      </c>
      <c r="L10" s="1" t="str">
        <f>CBO_1st_Sil!L10</f>
        <v>S</v>
      </c>
      <c r="M10" s="1" t="str">
        <f>CBO_1st_Sil!M10</f>
        <v>K</v>
      </c>
      <c r="N10" s="1">
        <f>CBO_1st_Sil!N10</f>
        <v>4006571</v>
      </c>
      <c r="O10" s="1">
        <f>CBO_1st_Sil!O10</f>
        <v>108215</v>
      </c>
      <c r="P10" s="1">
        <f>CBO_1st_Sil!P10</f>
        <v>75124</v>
      </c>
      <c r="Q10" s="1">
        <f>CBO_1st_Sil!Q10</f>
        <v>4001567</v>
      </c>
      <c r="R10" s="1">
        <f>CBO_1st_Sil!R10</f>
        <v>0</v>
      </c>
      <c r="S10" s="1">
        <f>CBO_1st_Sil!S10</f>
        <v>0</v>
      </c>
      <c r="T10" s="98">
        <f>CBO_1st_Sil!T10</f>
        <v>0</v>
      </c>
      <c r="U10" s="1">
        <f t="shared" si="1"/>
        <v>0</v>
      </c>
      <c r="V10" s="1">
        <f>CBO_1st_Sil!U10</f>
        <v>0</v>
      </c>
      <c r="W10" s="98">
        <f>CBO_1st_Sil!V10</f>
        <v>0.72</v>
      </c>
      <c r="X10" s="1">
        <f t="shared" si="5"/>
        <v>2884731.12</v>
      </c>
      <c r="Y10" s="1">
        <f>CBO_1st_Sil!W10</f>
        <v>0.83779999999999999</v>
      </c>
      <c r="Z10" s="97">
        <f t="shared" si="2"/>
        <v>3356705.1837999998</v>
      </c>
      <c r="AA10" s="1" t="str">
        <f>CBO_1st_Sil!X10</f>
        <v>K</v>
      </c>
      <c r="AB10" s="1">
        <f>CBO_1st_Sil!Y10</f>
        <v>0</v>
      </c>
      <c r="AC10" s="1">
        <f>CBO_1st_Sil!Z10</f>
        <v>0</v>
      </c>
      <c r="AD10" s="1">
        <f>CBO_1st_Sil!AA10</f>
        <v>0</v>
      </c>
      <c r="AE10" s="1">
        <f>CBO_1st_Sil!AB10</f>
        <v>0</v>
      </c>
      <c r="AF10" s="2">
        <f>CBO_1st_Sil!AC10</f>
        <v>0</v>
      </c>
      <c r="AG10" s="1">
        <f t="shared" si="0"/>
        <v>0</v>
      </c>
      <c r="AH10" s="1">
        <f>CBO_1st_Sil!AD10</f>
        <v>0</v>
      </c>
      <c r="AI10" s="1">
        <f>CBO_1st_Sil!AE10</f>
        <v>0.60699999999999998</v>
      </c>
      <c r="AJ10" s="97">
        <f t="shared" si="3"/>
        <v>2428951.1689999998</v>
      </c>
      <c r="AK10" s="1">
        <f>CBO_1st_Sil!AF10</f>
        <v>0.70209999999999995</v>
      </c>
      <c r="AL10" s="97">
        <f t="shared" si="4"/>
        <v>2809500.1906999997</v>
      </c>
      <c r="AM10" s="1" t="str">
        <f>CBO_1st_Sil!AG10</f>
        <v>K</v>
      </c>
      <c r="AN10" s="1">
        <f>CBO_1st_Sil!AH10</f>
        <v>0</v>
      </c>
      <c r="AO10" s="1">
        <f>CBO_1st_Sil!AI10</f>
        <v>0</v>
      </c>
      <c r="AP10" s="1">
        <f>CBO_1st_Sil!AJ10</f>
        <v>1</v>
      </c>
      <c r="AQ10" s="1">
        <f>CBO_1st_Sil!AK10</f>
        <v>1</v>
      </c>
      <c r="AR10" s="1" t="str">
        <f>CBO_1st_Sil!AL10</f>
        <v>??</v>
      </c>
      <c r="AS10" s="1">
        <f>CBO_1st_Sil!AM10</f>
        <v>1</v>
      </c>
      <c r="AT10" s="1">
        <f>CBO_1st_Sil!AN10</f>
        <v>1</v>
      </c>
      <c r="AU10" s="1">
        <f>CBO_1st_Sil!AO10</f>
        <v>1</v>
      </c>
      <c r="AV10" s="1">
        <f>CBO_1st_Sil!AP10</f>
        <v>0</v>
      </c>
      <c r="AW10" s="1">
        <f>CBO_1st_Sil!AQ10</f>
        <v>0</v>
      </c>
      <c r="AX10" s="1">
        <f>CBO_1st_Sil!AR10</f>
        <v>0</v>
      </c>
      <c r="AY10" s="1">
        <f>CBO_1st_Sil!AS10</f>
        <v>1</v>
      </c>
      <c r="AZ10" s="1">
        <f>CBO_1st_Sil!AT10</f>
        <v>0</v>
      </c>
      <c r="BA10" s="1">
        <f>CBO_1st_Sil!AU10</f>
        <v>0</v>
      </c>
      <c r="BB10" s="1">
        <f>CBO_1st_Sil!AV10</f>
        <v>0</v>
      </c>
      <c r="BC10" s="1">
        <f>CBO_1st_Sil!AW10</f>
        <v>0</v>
      </c>
    </row>
    <row r="11" spans="2:55" x14ac:dyDescent="0.25">
      <c r="B11" s="1" t="str">
        <f>CBO_1st_Sil!B11</f>
        <v>CCF</v>
      </c>
      <c r="C11" s="1" t="str">
        <f>CBO_1st_Sil!C11</f>
        <v>CBO7</v>
      </c>
      <c r="D11" s="1" t="str">
        <f>CBO_1st_Sil!D11</f>
        <v>CBO7</v>
      </c>
      <c r="E11" s="1">
        <f>CBO_1st_Sil!E11</f>
        <v>0</v>
      </c>
      <c r="F11" s="1">
        <f>CBO_1st_Sil!F11</f>
        <v>12776</v>
      </c>
      <c r="G11" s="1">
        <f>CBO_1st_Sil!G11</f>
        <v>16</v>
      </c>
      <c r="H11" s="1">
        <f>CBO_1st_Sil!H11</f>
        <v>50</v>
      </c>
      <c r="I11" s="1">
        <f>CBO_1st_Sil!I11</f>
        <v>3818605</v>
      </c>
      <c r="J11" s="1">
        <f>CBO_1st_Sil!J11</f>
        <v>0</v>
      </c>
      <c r="K11" s="1" t="str">
        <f>CBO_1st_Sil!K11</f>
        <v>S</v>
      </c>
      <c r="L11" s="1" t="str">
        <f>CBO_1st_Sil!L11</f>
        <v>E</v>
      </c>
      <c r="M11" s="1" t="str">
        <f>CBO_1st_Sil!M11</f>
        <v>K</v>
      </c>
      <c r="N11" s="1">
        <f>CBO_1st_Sil!N11</f>
        <v>3880173</v>
      </c>
      <c r="O11" s="1">
        <f>CBO_1st_Sil!O11</f>
        <v>136274</v>
      </c>
      <c r="P11" s="1">
        <f>CBO_1st_Sil!P11</f>
        <v>72338</v>
      </c>
      <c r="Q11" s="1">
        <f>CBO_1st_Sil!Q11</f>
        <v>3774724</v>
      </c>
      <c r="R11" s="1">
        <f>CBO_1st_Sil!R11</f>
        <v>0</v>
      </c>
      <c r="S11" s="1">
        <f>CBO_1st_Sil!S11</f>
        <v>0</v>
      </c>
      <c r="T11" s="98">
        <f>CBO_1st_Sil!T11</f>
        <v>0</v>
      </c>
      <c r="U11" s="1">
        <f t="shared" si="1"/>
        <v>0</v>
      </c>
      <c r="V11" s="1">
        <f>CBO_1st_Sil!U11</f>
        <v>0</v>
      </c>
      <c r="W11" s="98">
        <f>CBO_1st_Sil!V11</f>
        <v>0.79</v>
      </c>
      <c r="X11" s="1">
        <f t="shared" si="5"/>
        <v>3065336.67</v>
      </c>
      <c r="Y11" s="1">
        <f>CBO_1st_Sil!W11</f>
        <v>0.84250000000000003</v>
      </c>
      <c r="Z11" s="97">
        <f t="shared" si="2"/>
        <v>3269045.7524999999</v>
      </c>
      <c r="AA11" s="1" t="str">
        <f>CBO_1st_Sil!X11</f>
        <v>K</v>
      </c>
      <c r="AB11" s="1">
        <f>CBO_1st_Sil!Y11</f>
        <v>0</v>
      </c>
      <c r="AC11" s="1">
        <f>CBO_1st_Sil!Z11</f>
        <v>0</v>
      </c>
      <c r="AD11" s="1">
        <f>CBO_1st_Sil!AA11</f>
        <v>0</v>
      </c>
      <c r="AE11" s="1">
        <f>CBO_1st_Sil!AB11</f>
        <v>0</v>
      </c>
      <c r="AF11" s="2">
        <f>CBO_1st_Sil!AC11</f>
        <v>0</v>
      </c>
      <c r="AG11" s="1">
        <f t="shared" si="0"/>
        <v>0</v>
      </c>
      <c r="AH11" s="1">
        <f>CBO_1st_Sil!AD11</f>
        <v>0</v>
      </c>
      <c r="AI11" s="1">
        <f>CBO_1st_Sil!AE11</f>
        <v>0.67049999999999998</v>
      </c>
      <c r="AJ11" s="97">
        <f t="shared" si="3"/>
        <v>2530952.4419999998</v>
      </c>
      <c r="AK11" s="1">
        <f>CBO_1st_Sil!AF11</f>
        <v>0.67049999999999998</v>
      </c>
      <c r="AL11" s="97">
        <f t="shared" si="4"/>
        <v>2530952.4419999998</v>
      </c>
      <c r="AM11" s="1" t="str">
        <f>CBO_1st_Sil!AG11</f>
        <v>K</v>
      </c>
      <c r="AN11" s="1">
        <f>CBO_1st_Sil!AH11</f>
        <v>0</v>
      </c>
      <c r="AO11" s="1">
        <f>CBO_1st_Sil!AI11</f>
        <v>0</v>
      </c>
      <c r="AP11" s="1">
        <f>CBO_1st_Sil!AJ11</f>
        <v>1</v>
      </c>
      <c r="AQ11" s="1">
        <f>CBO_1st_Sil!AK11</f>
        <v>1</v>
      </c>
      <c r="AR11" s="1" t="str">
        <f>CBO_1st_Sil!AL11</f>
        <v>??</v>
      </c>
      <c r="AS11" s="1">
        <f>CBO_1st_Sil!AM11</f>
        <v>1</v>
      </c>
      <c r="AT11" s="1">
        <f>CBO_1st_Sil!AN11</f>
        <v>1</v>
      </c>
      <c r="AU11" s="1">
        <f>CBO_1st_Sil!AO11</f>
        <v>1</v>
      </c>
      <c r="AV11" s="1">
        <f>CBO_1st_Sil!AP11</f>
        <v>0</v>
      </c>
      <c r="AW11" s="1">
        <f>CBO_1st_Sil!AQ11</f>
        <v>0</v>
      </c>
      <c r="AX11" s="1">
        <f>CBO_1st_Sil!AR11</f>
        <v>0</v>
      </c>
      <c r="AY11" s="1">
        <f>CBO_1st_Sil!AS11</f>
        <v>1</v>
      </c>
      <c r="AZ11" s="1">
        <f>CBO_1st_Sil!AT11</f>
        <v>0</v>
      </c>
      <c r="BA11" s="1">
        <f>CBO_1st_Sil!AU11</f>
        <v>0</v>
      </c>
      <c r="BB11" s="1">
        <f>CBO_1st_Sil!AV11</f>
        <v>0</v>
      </c>
      <c r="BC11" s="1">
        <f>CBO_1st_Sil!AW11</f>
        <v>0</v>
      </c>
    </row>
    <row r="12" spans="2:55" x14ac:dyDescent="0.25">
      <c r="B12" s="1">
        <f>CBO_1st_Sil!B12</f>
        <v>0</v>
      </c>
      <c r="C12" s="1">
        <f>CBO_1st_Sil!C12</f>
        <v>0</v>
      </c>
      <c r="D12" s="1">
        <f>CBO_1st_Sil!D12</f>
        <v>0</v>
      </c>
      <c r="N12">
        <f>SUM(N2:N11)</f>
        <v>44672314</v>
      </c>
      <c r="Q12">
        <f>SUM(Q2:Q11)</f>
        <v>44223442</v>
      </c>
      <c r="T12" s="98">
        <f>SUM(U12/N12)</f>
        <v>0</v>
      </c>
      <c r="U12" s="1">
        <f>SUM(U2:U11)</f>
        <v>0</v>
      </c>
      <c r="W12" s="125">
        <f>SUM(X12/N12)</f>
        <v>0.76734320855642246</v>
      </c>
      <c r="X12" s="1">
        <f>SUM(X2:X11)</f>
        <v>34278996.758399993</v>
      </c>
      <c r="Z12" s="125" cm="1">
        <f t="array" ref="Z12">SUM(Z2:Z11/N12)</f>
        <v>0.83225677032311329</v>
      </c>
      <c r="AF12" s="125">
        <f>SUM(AG12/Q12)</f>
        <v>0</v>
      </c>
      <c r="AG12" s="1">
        <f>SUM(AG2:AG11)</f>
        <v>0</v>
      </c>
      <c r="AI12" s="125">
        <f>SUM(AJ12/Q12)</f>
        <v>0.61616339805255327</v>
      </c>
      <c r="AJ12" s="1">
        <f>SUM(AJ2:AJ11)</f>
        <v>27248866.296300001</v>
      </c>
      <c r="AK12" t="s">
        <v>76</v>
      </c>
      <c r="AL12" s="125" cm="1">
        <f t="array" ref="AL12">SUM(AL2:AL11/Q12)</f>
        <v>0.65588913516501046</v>
      </c>
    </row>
    <row r="13" spans="2:55" x14ac:dyDescent="0.25">
      <c r="B13" s="1">
        <f>CBO_1st_Sil!B13</f>
        <v>0</v>
      </c>
      <c r="C13" s="1">
        <f>CBO_1st_Sil!C13</f>
        <v>0</v>
      </c>
      <c r="D13" s="1">
        <f>CBO_1st_Sil!D13</f>
        <v>0</v>
      </c>
    </row>
    <row r="14" spans="2:55" x14ac:dyDescent="0.25">
      <c r="B14" s="1">
        <f>CBO_1st_Sil!B14</f>
        <v>0</v>
      </c>
      <c r="C14" s="1">
        <f>CBO_1st_Sil!C14</f>
        <v>0</v>
      </c>
      <c r="D14" s="1">
        <f>CBO_1st_Sil!D14</f>
        <v>0</v>
      </c>
      <c r="S14" t="s">
        <v>71</v>
      </c>
      <c r="T14" s="2">
        <f>SUM(T12+W12)</f>
        <v>0.76734320855642246</v>
      </c>
      <c r="AE14" s="1" t="s">
        <v>72</v>
      </c>
      <c r="AF14" s="2">
        <f>SUM(AF12+AI12)</f>
        <v>0.61616339805255327</v>
      </c>
    </row>
    <row r="15" spans="2:55" x14ac:dyDescent="0.25">
      <c r="C15" s="1">
        <f>CBO_1st_Sil!C15</f>
        <v>0</v>
      </c>
      <c r="D15" s="1">
        <f>CBO_1st_Sil!D15</f>
        <v>0</v>
      </c>
      <c r="AF15" t="s">
        <v>74</v>
      </c>
      <c r="AG15" s="1" t="s">
        <v>75</v>
      </c>
    </row>
    <row r="16" spans="2:55" x14ac:dyDescent="0.25">
      <c r="D16" s="1">
        <f>CBO_1st_Sil!D16</f>
        <v>0</v>
      </c>
      <c r="T16" t="s">
        <v>74</v>
      </c>
      <c r="U16" s="1" t="s">
        <v>75</v>
      </c>
      <c r="AE16" t="s">
        <v>39</v>
      </c>
      <c r="AF16" s="2">
        <f>AF2</f>
        <v>0</v>
      </c>
      <c r="AG16" s="1">
        <f>AI2</f>
        <v>0.57879999999999998</v>
      </c>
    </row>
    <row r="17" spans="4:33" x14ac:dyDescent="0.25">
      <c r="D17" s="1">
        <f>CBO_1st_Sil!D17</f>
        <v>0</v>
      </c>
      <c r="S17" t="s">
        <v>39</v>
      </c>
      <c r="T17" s="2">
        <f>T2</f>
        <v>0</v>
      </c>
      <c r="U17" s="1">
        <v>0</v>
      </c>
      <c r="AE17" t="s">
        <v>41</v>
      </c>
      <c r="AF17" s="2">
        <f>AF3</f>
        <v>0</v>
      </c>
      <c r="AG17" s="1">
        <f>AI3</f>
        <v>0.47589999999999999</v>
      </c>
    </row>
    <row r="18" spans="4:33" x14ac:dyDescent="0.25">
      <c r="S18" t="s">
        <v>41</v>
      </c>
      <c r="T18" t="str" cm="1">
        <f t="array" aca="1" ref="T18" ca="1">S17:T19</f>
        <v>SBO</v>
      </c>
      <c r="U18" s="2">
        <f>W3</f>
        <v>0.80889999999999995</v>
      </c>
      <c r="AE18" t="s">
        <v>73</v>
      </c>
      <c r="AF18" s="2" cm="1">
        <f t="array" ref="AF18">SUM(AG4:AG11/Q19)</f>
        <v>0</v>
      </c>
      <c r="AG18" s="1">
        <v>0</v>
      </c>
    </row>
    <row r="19" spans="4:33" x14ac:dyDescent="0.25">
      <c r="N19">
        <f>SUM(N4:N11)</f>
        <v>31546976</v>
      </c>
      <c r="Q19">
        <f>SUM(Q4:Q11)</f>
        <v>31105164</v>
      </c>
      <c r="S19" t="s">
        <v>73</v>
      </c>
      <c r="T19">
        <v>0</v>
      </c>
      <c r="U19" s="2">
        <f>SUM(X19/N19)</f>
        <v>0.7544390676304441</v>
      </c>
      <c r="X19" s="1">
        <f>SUM(X4:X11)</f>
        <v>23800271.159999996</v>
      </c>
    </row>
    <row r="23" spans="4:33" x14ac:dyDescent="0.25">
      <c r="T23">
        <v>65</v>
      </c>
    </row>
    <row r="24" spans="4:33" x14ac:dyDescent="0.25">
      <c r="T24">
        <v>82</v>
      </c>
      <c r="U24" s="1" t="s">
        <v>76</v>
      </c>
    </row>
    <row r="25" spans="4:33" x14ac:dyDescent="0.25">
      <c r="T25">
        <f>SUM(T24-T23)</f>
        <v>17</v>
      </c>
    </row>
  </sheetData>
  <hyperlinks>
    <hyperlink ref="Z1" r:id="rId1" display="Stuck@ generated fault coverage" xr:uid="{00000000-0004-0000-05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657DB3CA89C42BAF60DC4AEE10EDE" ma:contentTypeVersion="12" ma:contentTypeDescription="Create a new document." ma:contentTypeScope="" ma:versionID="7f59f7332f1972da87ddf50d18e8c553">
  <xsd:schema xmlns:xsd="http://www.w3.org/2001/XMLSchema" xmlns:xs="http://www.w3.org/2001/XMLSchema" xmlns:p="http://schemas.microsoft.com/office/2006/metadata/properties" xmlns:ns3="cfa6e706-8601-4650-be9b-147c2ee1b24b" xmlns:ns4="afff7df5-a137-4180-a445-635b252ac6e7" targetNamespace="http://schemas.microsoft.com/office/2006/metadata/properties" ma:root="true" ma:fieldsID="24797dc3fc328cb6c361cdb7d207792e" ns3:_="" ns4:_="">
    <xsd:import namespace="cfa6e706-8601-4650-be9b-147c2ee1b24b"/>
    <xsd:import namespace="afff7df5-a137-4180-a445-635b252ac6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6e706-8601-4650-be9b-147c2ee1b2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f7df5-a137-4180-a445-635b252ac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C1AB76-1932-4815-B907-7F53E5FCA6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EA8C43-6D7C-4608-92D5-9E2A6FFC74E0}">
  <ds:schemaRefs>
    <ds:schemaRef ds:uri="http://schemas.openxmlformats.org/package/2006/metadata/core-properties"/>
    <ds:schemaRef ds:uri="afff7df5-a137-4180-a445-635b252ac6e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fa6e706-8601-4650-be9b-147c2ee1b24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4B4DF3-8395-4AF6-8F21-F05BE45A5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6e706-8601-4650-be9b-147c2ee1b24b"/>
    <ds:schemaRef ds:uri="afff7df5-a137-4180-a445-635b252ac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CBO_1st_Sil</vt:lpstr>
      <vt:lpstr>Coverage Summary</vt:lpstr>
      <vt:lpstr>Comments</vt:lpstr>
      <vt:lpstr>Eg. CBO Coverage Curves</vt:lpstr>
      <vt:lpstr>1st Sil Planned Coverage</vt:lpstr>
      <vt:lpstr>CBO_coverage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Brendan</dc:creator>
  <cp:keywords>CTPClassification=CTP_NT</cp:keywords>
  <dc:description/>
  <cp:lastModifiedBy>O'Dwyer, Conor J</cp:lastModifiedBy>
  <cp:revision/>
  <dcterms:created xsi:type="dcterms:W3CDTF">2020-04-26T17:52:57Z</dcterms:created>
  <dcterms:modified xsi:type="dcterms:W3CDTF">2021-01-19T08:48:05Z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3d8cb886-6423-4bc7-926b-64eab61a8c74</vt:lpwstr>
  </property>
  <property fmtid="{D5CDD505-2E9C-101B-9397-08002B2CF9AE}" pid="3" name="CTP_TimeStamp">
    <vt:lpwstr>2020-06-18 13:12:04Z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0x010100D53657DB3CA89C42BAF60DC4AEE10EDE</vt:lpwstr>
  </property>
  <property fmtid="{D5CDD505-2E9C-101B-9397-08002B2CF9AE}" pid="8" name="CTPClassification">
    <vt:lpwstr>CTP_NT</vt:lpwstr>
  </property>
</Properties>
</file>