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ihuedu-my.sharepoint.com/personal/perivou_ihu_gr/Documents/Web Engineering/shopaholics/"/>
    </mc:Choice>
  </mc:AlternateContent>
  <xr:revisionPtr revIDLastSave="508" documentId="11_0B1D56BE9CDCCE836B02CE7A5FB0D4A9BBFD1C62" xr6:coauthVersionLast="47" xr6:coauthVersionMax="47" xr10:uidLastSave="{C53B2241-1FCE-4B27-B443-FB477617EF61}"/>
  <bookViews>
    <workbookView xWindow="-120" yWindow="-120" windowWidth="38640" windowHeight="21120" xr2:uid="{00000000-000D-0000-FFFF-FFFF00000000}"/>
  </bookViews>
  <sheets>
    <sheet name="product_back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3" i="1"/>
  <c r="L43" i="1"/>
  <c r="M43" i="1"/>
  <c r="N43" i="1"/>
  <c r="K44" i="1"/>
  <c r="L44" i="1"/>
  <c r="M44" i="1"/>
  <c r="N44" i="1"/>
  <c r="K45" i="1"/>
  <c r="L45" i="1"/>
  <c r="M45" i="1"/>
  <c r="N45" i="1"/>
  <c r="N37" i="1"/>
  <c r="M37" i="1"/>
  <c r="L37" i="1"/>
  <c r="K37" i="1"/>
  <c r="K24" i="1"/>
  <c r="L24" i="1"/>
  <c r="M24" i="1"/>
  <c r="N24" i="1"/>
  <c r="K25" i="1"/>
  <c r="L25" i="1"/>
  <c r="M25" i="1"/>
  <c r="N25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4" i="1"/>
  <c r="L34" i="1"/>
  <c r="M34" i="1"/>
  <c r="N34" i="1"/>
  <c r="N23" i="1"/>
  <c r="M23" i="1"/>
  <c r="L23" i="1"/>
  <c r="K2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4" i="1"/>
  <c r="K5" i="1"/>
  <c r="K7" i="1"/>
  <c r="K8" i="1"/>
  <c r="L4" i="1"/>
  <c r="M4" i="1"/>
  <c r="N4" i="1"/>
  <c r="L5" i="1"/>
  <c r="M5" i="1"/>
  <c r="N5" i="1"/>
  <c r="L7" i="1"/>
  <c r="M7" i="1"/>
  <c r="N7" i="1"/>
  <c r="L8" i="1"/>
  <c r="M8" i="1"/>
  <c r="N8" i="1"/>
  <c r="Q19" i="1"/>
  <c r="Q17" i="1"/>
  <c r="Q15" i="1"/>
  <c r="J46" i="1"/>
  <c r="H12" i="1"/>
  <c r="I12" i="1"/>
  <c r="G12" i="1" s="1"/>
  <c r="N12" i="1" s="1"/>
  <c r="H13" i="1"/>
  <c r="I13" i="1"/>
  <c r="G13" i="1" s="1"/>
  <c r="K13" i="1" s="1"/>
  <c r="H14" i="1"/>
  <c r="I14" i="1"/>
  <c r="G14" i="1" s="1"/>
  <c r="H15" i="1"/>
  <c r="I15" i="1"/>
  <c r="G15" i="1" s="1"/>
  <c r="H16" i="1"/>
  <c r="I16" i="1"/>
  <c r="G16" i="1" s="1"/>
  <c r="H17" i="1"/>
  <c r="I17" i="1"/>
  <c r="G17" i="1" s="1"/>
  <c r="H18" i="1"/>
  <c r="I18" i="1"/>
  <c r="G18" i="1" s="1"/>
  <c r="H19" i="1"/>
  <c r="I19" i="1"/>
  <c r="G19" i="1" s="1"/>
  <c r="H20" i="1"/>
  <c r="I20" i="1"/>
  <c r="G20" i="1" s="1"/>
  <c r="H23" i="1"/>
  <c r="I23" i="1"/>
  <c r="G23" i="1" s="1"/>
  <c r="H24" i="1"/>
  <c r="I24" i="1"/>
  <c r="G24" i="1" s="1"/>
  <c r="H25" i="1"/>
  <c r="I25" i="1"/>
  <c r="G25" i="1" s="1"/>
  <c r="H26" i="1"/>
  <c r="I26" i="1"/>
  <c r="G26" i="1" s="1"/>
  <c r="M26" i="1" s="1"/>
  <c r="H27" i="1"/>
  <c r="I27" i="1"/>
  <c r="G27" i="1" s="1"/>
  <c r="H28" i="1"/>
  <c r="I28" i="1"/>
  <c r="G28" i="1" s="1"/>
  <c r="H29" i="1"/>
  <c r="I29" i="1"/>
  <c r="G29" i="1" s="1"/>
  <c r="H30" i="1"/>
  <c r="I30" i="1"/>
  <c r="G30" i="1" s="1"/>
  <c r="H31" i="1"/>
  <c r="I31" i="1"/>
  <c r="G31" i="1" s="1"/>
  <c r="H32" i="1"/>
  <c r="I32" i="1"/>
  <c r="G32" i="1" s="1"/>
  <c r="H33" i="1"/>
  <c r="I33" i="1"/>
  <c r="G33" i="1" s="1"/>
  <c r="K33" i="1" s="1"/>
  <c r="H34" i="1"/>
  <c r="I34" i="1"/>
  <c r="G34" i="1" s="1"/>
  <c r="H37" i="1"/>
  <c r="I37" i="1"/>
  <c r="G37" i="1" s="1"/>
  <c r="H38" i="1"/>
  <c r="I38" i="1"/>
  <c r="G38" i="1" s="1"/>
  <c r="H39" i="1"/>
  <c r="I39" i="1"/>
  <c r="G39" i="1" s="1"/>
  <c r="H40" i="1"/>
  <c r="I40" i="1"/>
  <c r="G40" i="1" s="1"/>
  <c r="H41" i="1"/>
  <c r="I41" i="1"/>
  <c r="G41" i="1" s="1"/>
  <c r="H42" i="1"/>
  <c r="I42" i="1"/>
  <c r="G42" i="1" s="1"/>
  <c r="K42" i="1" s="1"/>
  <c r="H43" i="1"/>
  <c r="I43" i="1"/>
  <c r="G43" i="1" s="1"/>
  <c r="H44" i="1"/>
  <c r="I44" i="1"/>
  <c r="G44" i="1" s="1"/>
  <c r="H45" i="1"/>
  <c r="I45" i="1"/>
  <c r="G45" i="1" s="1"/>
  <c r="I4" i="1"/>
  <c r="G4" i="1" s="1"/>
  <c r="I5" i="1"/>
  <c r="I6" i="1"/>
  <c r="G6" i="1" s="1"/>
  <c r="M6" i="1" s="1"/>
  <c r="I7" i="1"/>
  <c r="G7" i="1" s="1"/>
  <c r="I8" i="1"/>
  <c r="G8" i="1" s="1"/>
  <c r="G5" i="1"/>
  <c r="H4" i="1"/>
  <c r="H5" i="1"/>
  <c r="H6" i="1"/>
  <c r="H7" i="1"/>
  <c r="H8" i="1"/>
  <c r="H3" i="1"/>
  <c r="I3" i="1"/>
  <c r="G3" i="1" s="1"/>
  <c r="K3" i="1" s="1"/>
  <c r="C46" i="1"/>
  <c r="N42" i="1" l="1"/>
  <c r="M42" i="1"/>
  <c r="L42" i="1"/>
  <c r="K6" i="1"/>
  <c r="N6" i="1"/>
  <c r="L6" i="1"/>
  <c r="K12" i="1"/>
  <c r="L12" i="1"/>
  <c r="M12" i="1"/>
  <c r="M33" i="1"/>
  <c r="N33" i="1"/>
  <c r="L33" i="1"/>
  <c r="N3" i="1"/>
  <c r="L3" i="1"/>
  <c r="M3" i="1"/>
  <c r="N13" i="1"/>
  <c r="M13" i="1"/>
  <c r="L13" i="1"/>
  <c r="L26" i="1"/>
  <c r="N26" i="1"/>
  <c r="K26" i="1"/>
  <c r="H46" i="1"/>
  <c r="I46" i="1"/>
  <c r="Q22" i="1"/>
  <c r="N46" i="1" l="1"/>
  <c r="L46" i="1"/>
  <c r="K46" i="1"/>
  <c r="M46" i="1"/>
</calcChain>
</file>

<file path=xl/sharedStrings.xml><?xml version="1.0" encoding="utf-8"?>
<sst xmlns="http://schemas.openxmlformats.org/spreadsheetml/2006/main" count="132" uniqueCount="68">
  <si>
    <t>Α/Α</t>
  </si>
  <si>
    <t>ΠΕΡΙΓΡΑΦΗ</t>
  </si>
  <si>
    <t>PLANNING POKER 
SCORE</t>
  </si>
  <si>
    <t>ΠΡΟΤΕΡΑΙΟΤΗΤΑ</t>
  </si>
  <si>
    <t>SPRINT</t>
  </si>
  <si>
    <t>HOURS PER PERSON</t>
  </si>
  <si>
    <t>Στάδιο σχεδιασμού</t>
  </si>
  <si>
    <t>GA</t>
  </si>
  <si>
    <t>NA</t>
  </si>
  <si>
    <t>MM</t>
  </si>
  <si>
    <t>PV</t>
  </si>
  <si>
    <t>Ανάλυση απαιτήσεων και προδιαγραφών</t>
  </si>
  <si>
    <t>xl</t>
  </si>
  <si>
    <t>GA, NA, MM, PV</t>
  </si>
  <si>
    <t>Διαμοίραση και προγραμματισμός εργασιών</t>
  </si>
  <si>
    <t>Εξαγωγή χρονοδιαγράμματος project</t>
  </si>
  <si>
    <t>Σχεδίαση mockups</t>
  </si>
  <si>
    <t>l</t>
  </si>
  <si>
    <t>MM, NA</t>
  </si>
  <si>
    <t>Συγγραφή ενδιάμεσου παραδοτέου</t>
  </si>
  <si>
    <t>Σχεδίαση διαγράμματος περιπτώσεων χρήσης</t>
  </si>
  <si>
    <t>Στάδιο Υλοποίησης</t>
  </si>
  <si>
    <r>
      <t>Front-End</t>
    </r>
    <r>
      <rPr>
        <sz val="11"/>
        <color theme="1"/>
        <rFont val="Aptos Narrow"/>
        <family val="2"/>
        <scheme val="minor"/>
      </rPr>
      <t xml:space="preserve"> </t>
    </r>
  </si>
  <si>
    <t>Σχεδιασμός αρχικής σελίδας (login-register-password recovery)</t>
  </si>
  <si>
    <t>NA, PV</t>
  </si>
  <si>
    <t>Σχεδιασμός κεντρικής σελίδας (εμφάνιση συγκεντρωτικής κατάστασης ενεργών λιστών)</t>
  </si>
  <si>
    <t>Σχεδιασμός σελίδας δημιουργίας νέας λίστας</t>
  </si>
  <si>
    <t>s1</t>
  </si>
  <si>
    <t>15/11/24 - 8/12/24</t>
  </si>
  <si>
    <t>Σχεδιασμός σελίδας εμφάνισης αρχειοθετημένων λιστών</t>
  </si>
  <si>
    <t>Σχεδιασμός σελίδας εμφάνισης περιεχομένων μιας λίστας</t>
  </si>
  <si>
    <t>s2</t>
  </si>
  <si>
    <t>9/12/24 - 22/12/24</t>
  </si>
  <si>
    <t>Σχεδιασμός σελίδας προσθήκης/επεξεργασίας είδους σε μια λίστα</t>
  </si>
  <si>
    <t>Σχεδιασμός σελίδας επεξεργασίας προφίλ χρήστη</t>
  </si>
  <si>
    <t>s3</t>
  </si>
  <si>
    <t>23/12/24 - 4/1/25</t>
  </si>
  <si>
    <t>Σχεδιασμός σελίδας ρυθμίσεων</t>
  </si>
  <si>
    <t>m</t>
  </si>
  <si>
    <r>
      <t>Back-End</t>
    </r>
    <r>
      <rPr>
        <sz val="11"/>
        <color theme="1"/>
        <rFont val="Aptos Narrow"/>
        <family val="2"/>
        <scheme val="minor"/>
      </rPr>
      <t xml:space="preserve"> </t>
    </r>
  </si>
  <si>
    <t>Δημιουργία Web API</t>
  </si>
  <si>
    <t>GA, PV</t>
  </si>
  <si>
    <t>Υλοποίηση λειτουργικότητας Web API</t>
  </si>
  <si>
    <t>Σχεδίαση σχεσιακού σχήματος Βάσης Δεδομένων</t>
  </si>
  <si>
    <t>Δημιουργία Βάσης Δεδομένων</t>
  </si>
  <si>
    <t>GA, MM</t>
  </si>
  <si>
    <t>Υλοποίηση λειτουργικότητας Login-Register-Logout-Password recovery</t>
  </si>
  <si>
    <t>Υλοποίηση λειτουργικότητας επεξεργασίας προφίλ χρήστη</t>
  </si>
  <si>
    <t>Υλοποίηση λειτουργικότητας επεξεργασίας ρυθμίσεων εφαρμογής</t>
  </si>
  <si>
    <t>Υλοποίηση ανάκτησης ενεργών λιστών από τη ΒΔ και εμφάνισή τους στην κεντρική σελίδα</t>
  </si>
  <si>
    <t>Υλοποίηση βασικών λειτουργιών της κεντρικής σελίδας (αλλαγή ταξινόμησης λιστών με drag 'n' drop, drop-down menu με επιλογές ανά λίστα, προσθήκη νέας λίστας, μετάβαση σε επόμενες σελίδες)</t>
  </si>
  <si>
    <t>Υλοποίηση επιπρόσθετων λειτουργιών της κεντρικής σελίδας (ανάκτηση και εμφάνιση αρχειοθετημένων λιστών, διαμοιρασμός λιστών)</t>
  </si>
  <si>
    <t>Υλοποίηση ανάκτησης προϊόντων μιας λίστας από τη ΒΔ και εμφάνισή τους στην αντίστοιχη σελίδα</t>
  </si>
  <si>
    <t>Υλοποίηση όλων των λειτουργιών της σελίδας εμφάνισης προϊόντων μιας λίστας (προσθήκη νέου, επεξεργασία υφιστάμενου, αλλαγή ταξινόμησης)</t>
  </si>
  <si>
    <t>Στάδιο ελέγχου και αποτίμησης</t>
  </si>
  <si>
    <t xml:space="preserve">Συγγραφή τελικού παραδοτέου </t>
  </si>
  <si>
    <t>Έλεγχος και εκλέπτυνση κώδικα</t>
  </si>
  <si>
    <t>Ομαδοποίηση υλοποιήσεων</t>
  </si>
  <si>
    <t>Τελικός έλεγχος σωστής λειτουργίας</t>
  </si>
  <si>
    <t>Ανέβασμα πλήρους εφαρμογής και ΒΔ στη σελίδα φιλοξενίας</t>
  </si>
  <si>
    <t>Έρευνα ικανοποίησης χρηστών</t>
  </si>
  <si>
    <t>Απολογισμός έργου</t>
  </si>
  <si>
    <t>Extra features</t>
  </si>
  <si>
    <t>s</t>
  </si>
  <si>
    <t>Σύνολο</t>
  </si>
  <si>
    <t>28b</t>
  </si>
  <si>
    <t>28c</t>
  </si>
  <si>
    <t>Σχεδιασμός όλων των ανωτέρω σελίδων σε light/dark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</si>
</sst>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8]d\-mmm\-yy;@"/>
  </numFmts>
  <fonts count="5" x14ac:knownFonts="1">
    <font>
      <sz val="11"/>
      <color theme="1"/>
      <name val="Aptos Narrow"/>
      <family val="2"/>
      <scheme val="minor"/>
    </font>
    <font>
      <sz val="14"/>
      <color rgb="FF000000"/>
      <name val="Calibri"/>
      <family val="2"/>
      <charset val="161"/>
    </font>
    <font>
      <sz val="11"/>
      <name val="Calibri"/>
      <family val="2"/>
      <charset val="161"/>
    </font>
    <font>
      <b/>
      <sz val="11"/>
      <color theme="1"/>
      <name val="Aptos Narrow"/>
      <family val="2"/>
      <scheme val="minor"/>
    </font>
    <font>
      <sz val="14"/>
      <color rgb="FF000000"/>
      <name val="Calibri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rgb="FFC5D9F1"/>
        <bgColor rgb="FF000000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textRotation="90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wrapText="1"/>
    </xf>
    <xf numFmtId="0" fontId="4" fillId="2" borderId="2" xfId="0" applyFont="1" applyFill="1" applyBorder="1" applyAlignment="1">
      <alignment textRotation="90" wrapText="1"/>
    </xf>
    <xf numFmtId="0" fontId="4" fillId="2" borderId="2" xfId="0" applyFont="1" applyFill="1" applyBorder="1" applyAlignment="1">
      <alignment horizontal="center" textRotation="90" wrapText="1"/>
    </xf>
    <xf numFmtId="0" fontId="0" fillId="0" borderId="1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2" fillId="6" borderId="3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topLeftCell="A9" zoomScale="160" zoomScaleNormal="100" workbookViewId="0">
      <selection activeCell="B21" sqref="B21"/>
    </sheetView>
  </sheetViews>
  <sheetFormatPr defaultColWidth="9.140625" defaultRowHeight="15" x14ac:dyDescent="0.25"/>
  <cols>
    <col min="1" max="1" width="6.140625" style="4" customWidth="1"/>
    <col min="2" max="2" width="65.28515625" style="4" customWidth="1"/>
    <col min="3" max="3" width="8.28515625" style="4" customWidth="1"/>
    <col min="4" max="4" width="5.7109375" style="4" customWidth="1"/>
    <col min="5" max="5" width="4.42578125" style="4" customWidth="1"/>
    <col min="6" max="6" width="14.42578125" style="4" customWidth="1"/>
    <col min="7" max="7" width="7.140625" style="4" customWidth="1"/>
    <col min="8" max="8" width="18.7109375" style="4" hidden="1" customWidth="1"/>
    <col min="9" max="9" width="9.140625" style="4" hidden="1" customWidth="1"/>
    <col min="10" max="10" width="5.28515625" style="4" hidden="1" customWidth="1"/>
    <col min="11" max="16" width="9.140625" style="4" customWidth="1"/>
    <col min="17" max="17" width="9.140625" style="4"/>
    <col min="18" max="18" width="18.85546875" style="4" customWidth="1"/>
    <col min="19" max="16384" width="9.140625" style="4"/>
  </cols>
  <sheetData>
    <row r="1" spans="1:18" ht="124.5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3"/>
      <c r="G1" s="14" t="s">
        <v>5</v>
      </c>
    </row>
    <row r="2" spans="1:18" x14ac:dyDescent="0.25">
      <c r="A2" s="10"/>
      <c r="B2" s="6" t="s">
        <v>6</v>
      </c>
      <c r="C2" s="10"/>
      <c r="D2" s="10"/>
      <c r="E2" s="10"/>
      <c r="K2" s="16" t="s">
        <v>7</v>
      </c>
      <c r="L2" s="16" t="s">
        <v>8</v>
      </c>
      <c r="M2" s="16" t="s">
        <v>9</v>
      </c>
      <c r="N2" s="16" t="s">
        <v>10</v>
      </c>
      <c r="O2" s="16"/>
      <c r="P2" s="16"/>
    </row>
    <row r="3" spans="1:18" ht="30" x14ac:dyDescent="0.25">
      <c r="A3" s="20">
        <v>1</v>
      </c>
      <c r="B3" s="21" t="s">
        <v>11</v>
      </c>
      <c r="C3" s="20">
        <v>8</v>
      </c>
      <c r="D3" s="20" t="s">
        <v>12</v>
      </c>
      <c r="E3" s="20">
        <v>1</v>
      </c>
      <c r="F3" s="18" t="s">
        <v>13</v>
      </c>
      <c r="G3" s="17">
        <f t="shared" ref="G3:G8" si="0">C3/(I3+1)</f>
        <v>2</v>
      </c>
      <c r="H3" s="17" t="str">
        <f t="shared" ref="H3:H8" si="1">IFERROR(_xlfn.TEXTBEFORE(F3,","),0)</f>
        <v>GA</v>
      </c>
      <c r="I3" s="18">
        <f t="shared" ref="I3:I8" si="2">LEN(F3)-LEN(SUBSTITUTE(F3,",",""))</f>
        <v>3</v>
      </c>
      <c r="J3" s="18"/>
      <c r="K3" s="17">
        <f>IFERROR($G3*IF(FIND(K$2,$F3,1),1,0),0)</f>
        <v>2</v>
      </c>
      <c r="L3" s="17">
        <f>IFERROR($G3*IF(FIND(L$2,$F3,1),1,0),0)</f>
        <v>2</v>
      </c>
      <c r="M3" s="17">
        <f>IFERROR($G3*IF(FIND(M$2,$F3,1),1,0),0)</f>
        <v>2</v>
      </c>
      <c r="N3" s="17">
        <f>IFERROR($G3*IF(FIND(N$2,$F3,1),1,0),0)</f>
        <v>2</v>
      </c>
      <c r="O3" s="11"/>
      <c r="P3" s="11"/>
    </row>
    <row r="4" spans="1:18" ht="30" x14ac:dyDescent="0.25">
      <c r="A4" s="20">
        <v>2</v>
      </c>
      <c r="B4" s="21" t="s">
        <v>14</v>
      </c>
      <c r="C4" s="20">
        <v>5</v>
      </c>
      <c r="D4" s="20" t="s">
        <v>12</v>
      </c>
      <c r="E4" s="20">
        <v>1</v>
      </c>
      <c r="F4" s="18" t="s">
        <v>13</v>
      </c>
      <c r="G4" s="17">
        <f t="shared" si="0"/>
        <v>1.25</v>
      </c>
      <c r="H4" s="17" t="str">
        <f t="shared" si="1"/>
        <v>GA</v>
      </c>
      <c r="I4" s="18">
        <f t="shared" si="2"/>
        <v>3</v>
      </c>
      <c r="J4" s="18"/>
      <c r="K4" s="17">
        <f t="shared" ref="K4:K8" si="3">IFERROR($G4*IF(FIND(K$2,$F4,1),1,0),0)</f>
        <v>1.25</v>
      </c>
      <c r="L4" s="17">
        <f t="shared" ref="L4:N8" si="4">IFERROR($G4*IF(FIND(L$2,$F4,1),1,0),0)</f>
        <v>1.25</v>
      </c>
      <c r="M4" s="17">
        <f t="shared" si="4"/>
        <v>1.25</v>
      </c>
      <c r="N4" s="17">
        <f t="shared" si="4"/>
        <v>1.25</v>
      </c>
      <c r="O4" s="11"/>
      <c r="P4" s="11"/>
    </row>
    <row r="5" spans="1:18" x14ac:dyDescent="0.25">
      <c r="A5" s="20">
        <v>3</v>
      </c>
      <c r="B5" s="21" t="s">
        <v>15</v>
      </c>
      <c r="C5" s="20">
        <v>5</v>
      </c>
      <c r="D5" s="20" t="s">
        <v>12</v>
      </c>
      <c r="E5" s="20">
        <v>1</v>
      </c>
      <c r="F5" s="18" t="s">
        <v>10</v>
      </c>
      <c r="G5" s="17">
        <f t="shared" si="0"/>
        <v>5</v>
      </c>
      <c r="H5" s="17">
        <f t="shared" si="1"/>
        <v>0</v>
      </c>
      <c r="I5" s="18">
        <f t="shared" si="2"/>
        <v>0</v>
      </c>
      <c r="J5" s="18"/>
      <c r="K5" s="17">
        <f t="shared" si="3"/>
        <v>0</v>
      </c>
      <c r="L5" s="17">
        <f t="shared" si="4"/>
        <v>0</v>
      </c>
      <c r="M5" s="17">
        <f t="shared" si="4"/>
        <v>0</v>
      </c>
      <c r="N5" s="17">
        <f t="shared" si="4"/>
        <v>5</v>
      </c>
      <c r="O5" s="11"/>
      <c r="P5" s="11"/>
    </row>
    <row r="6" spans="1:18" x14ac:dyDescent="0.25">
      <c r="A6" s="20">
        <v>4</v>
      </c>
      <c r="B6" s="21" t="s">
        <v>16</v>
      </c>
      <c r="C6" s="20">
        <v>8</v>
      </c>
      <c r="D6" s="20" t="s">
        <v>17</v>
      </c>
      <c r="E6" s="20">
        <v>1</v>
      </c>
      <c r="F6" s="18" t="s">
        <v>18</v>
      </c>
      <c r="G6" s="17">
        <f t="shared" si="0"/>
        <v>4</v>
      </c>
      <c r="H6" s="17" t="str">
        <f t="shared" si="1"/>
        <v>MM</v>
      </c>
      <c r="I6" s="18">
        <f t="shared" si="2"/>
        <v>1</v>
      </c>
      <c r="J6" s="18"/>
      <c r="K6" s="17">
        <f t="shared" si="3"/>
        <v>0</v>
      </c>
      <c r="L6" s="17">
        <f t="shared" si="4"/>
        <v>4</v>
      </c>
      <c r="M6" s="17">
        <f t="shared" si="4"/>
        <v>4</v>
      </c>
      <c r="N6" s="17">
        <f t="shared" si="4"/>
        <v>0</v>
      </c>
      <c r="O6" s="11"/>
      <c r="P6" s="11"/>
    </row>
    <row r="7" spans="1:18" x14ac:dyDescent="0.25">
      <c r="A7" s="20">
        <v>5</v>
      </c>
      <c r="B7" s="21" t="s">
        <v>19</v>
      </c>
      <c r="C7" s="20">
        <v>13</v>
      </c>
      <c r="D7" s="20" t="s">
        <v>17</v>
      </c>
      <c r="E7" s="20">
        <v>1</v>
      </c>
      <c r="F7" s="18" t="s">
        <v>10</v>
      </c>
      <c r="G7" s="17">
        <f t="shared" si="0"/>
        <v>13</v>
      </c>
      <c r="H7" s="17">
        <f t="shared" si="1"/>
        <v>0</v>
      </c>
      <c r="I7" s="18">
        <f t="shared" si="2"/>
        <v>0</v>
      </c>
      <c r="J7" s="18"/>
      <c r="K7" s="17">
        <f t="shared" si="3"/>
        <v>0</v>
      </c>
      <c r="L7" s="17">
        <f t="shared" si="4"/>
        <v>0</v>
      </c>
      <c r="M7" s="17">
        <f t="shared" si="4"/>
        <v>0</v>
      </c>
      <c r="N7" s="17">
        <f t="shared" si="4"/>
        <v>13</v>
      </c>
      <c r="O7" s="11"/>
      <c r="P7" s="11"/>
    </row>
    <row r="8" spans="1:18" x14ac:dyDescent="0.25">
      <c r="A8" s="20">
        <v>6</v>
      </c>
      <c r="B8" s="21" t="s">
        <v>20</v>
      </c>
      <c r="C8" s="20">
        <v>8</v>
      </c>
      <c r="D8" s="20" t="s">
        <v>17</v>
      </c>
      <c r="E8" s="20">
        <v>1</v>
      </c>
      <c r="F8" s="18" t="s">
        <v>10</v>
      </c>
      <c r="G8" s="17">
        <f t="shared" si="0"/>
        <v>8</v>
      </c>
      <c r="H8" s="17">
        <f t="shared" si="1"/>
        <v>0</v>
      </c>
      <c r="I8" s="18">
        <f t="shared" si="2"/>
        <v>0</v>
      </c>
      <c r="J8" s="18"/>
      <c r="K8" s="17">
        <f t="shared" si="3"/>
        <v>0</v>
      </c>
      <c r="L8" s="17">
        <f t="shared" si="4"/>
        <v>0</v>
      </c>
      <c r="M8" s="17">
        <f t="shared" si="4"/>
        <v>0</v>
      </c>
      <c r="N8" s="17">
        <f t="shared" si="4"/>
        <v>8</v>
      </c>
      <c r="O8" s="11"/>
      <c r="P8" s="11"/>
    </row>
    <row r="9" spans="1:18" x14ac:dyDescent="0.25">
      <c r="A9" s="10"/>
      <c r="B9" s="7"/>
      <c r="C9" s="10"/>
      <c r="D9" s="10"/>
      <c r="E9" s="10"/>
      <c r="F9" s="18"/>
      <c r="G9" s="17"/>
      <c r="H9" s="17"/>
      <c r="I9" s="18"/>
      <c r="J9" s="18"/>
      <c r="K9" s="17"/>
      <c r="L9" s="17"/>
      <c r="M9" s="17"/>
      <c r="N9" s="17"/>
      <c r="O9" s="11"/>
      <c r="P9" s="11"/>
    </row>
    <row r="10" spans="1:18" x14ac:dyDescent="0.25">
      <c r="A10" s="10"/>
      <c r="B10" s="8" t="s">
        <v>21</v>
      </c>
      <c r="C10" s="10"/>
      <c r="D10" s="10"/>
      <c r="E10" s="10"/>
      <c r="F10" s="18"/>
      <c r="G10" s="17"/>
      <c r="H10" s="17"/>
      <c r="I10" s="18"/>
      <c r="J10" s="18"/>
      <c r="K10" s="17"/>
      <c r="L10" s="17"/>
      <c r="M10" s="17"/>
      <c r="N10" s="17"/>
      <c r="O10" s="11"/>
      <c r="P10" s="11"/>
    </row>
    <row r="11" spans="1:18" x14ac:dyDescent="0.25">
      <c r="A11" s="10"/>
      <c r="B11" s="9" t="s">
        <v>22</v>
      </c>
      <c r="C11" s="10"/>
      <c r="D11" s="10"/>
      <c r="E11" s="10"/>
      <c r="F11" s="18"/>
      <c r="G11" s="17"/>
      <c r="H11" s="17"/>
      <c r="I11" s="18"/>
      <c r="J11" s="18"/>
      <c r="K11" s="17"/>
      <c r="L11" s="17"/>
      <c r="M11" s="17"/>
      <c r="N11" s="17"/>
      <c r="O11" s="11"/>
      <c r="P11" s="11"/>
    </row>
    <row r="12" spans="1:18" x14ac:dyDescent="0.25">
      <c r="A12" s="20">
        <v>7</v>
      </c>
      <c r="B12" s="22" t="s">
        <v>23</v>
      </c>
      <c r="C12" s="20">
        <v>8</v>
      </c>
      <c r="D12" s="20" t="s">
        <v>12</v>
      </c>
      <c r="E12" s="20">
        <v>1</v>
      </c>
      <c r="F12" s="18" t="s">
        <v>24</v>
      </c>
      <c r="G12" s="17">
        <f t="shared" ref="G12:G20" si="5">C12/(I12+1)</f>
        <v>4</v>
      </c>
      <c r="H12" s="17" t="str">
        <f t="shared" ref="H12:H20" si="6">IFERROR(_xlfn.TEXTBEFORE(F12,","),0)</f>
        <v>NA</v>
      </c>
      <c r="I12" s="18">
        <f t="shared" ref="I12:I20" si="7">LEN(F12)-LEN(SUBSTITUTE(F12,",",""))</f>
        <v>1</v>
      </c>
      <c r="J12" s="18"/>
      <c r="K12" s="17">
        <f t="shared" ref="K12:N20" si="8">IFERROR($G12*IF(FIND(K$2,$F12,1),1,0),0)</f>
        <v>0</v>
      </c>
      <c r="L12" s="17">
        <f t="shared" si="8"/>
        <v>4</v>
      </c>
      <c r="M12" s="17">
        <f t="shared" si="8"/>
        <v>0</v>
      </c>
      <c r="N12" s="17">
        <f t="shared" si="8"/>
        <v>4</v>
      </c>
      <c r="O12" s="11"/>
      <c r="P12" s="11"/>
    </row>
    <row r="13" spans="1:18" ht="30" x14ac:dyDescent="0.25">
      <c r="A13" s="20">
        <v>8</v>
      </c>
      <c r="B13" s="22" t="s">
        <v>25</v>
      </c>
      <c r="C13" s="20">
        <v>8</v>
      </c>
      <c r="D13" s="20" t="s">
        <v>12</v>
      </c>
      <c r="E13" s="20">
        <v>1</v>
      </c>
      <c r="F13" s="18" t="s">
        <v>24</v>
      </c>
      <c r="G13" s="17">
        <f t="shared" si="5"/>
        <v>4</v>
      </c>
      <c r="H13" s="17" t="str">
        <f t="shared" si="6"/>
        <v>NA</v>
      </c>
      <c r="I13" s="18">
        <f t="shared" si="7"/>
        <v>1</v>
      </c>
      <c r="J13" s="18"/>
      <c r="K13" s="17">
        <f t="shared" si="8"/>
        <v>0</v>
      </c>
      <c r="L13" s="17">
        <f t="shared" si="8"/>
        <v>4</v>
      </c>
      <c r="M13" s="17">
        <f t="shared" si="8"/>
        <v>0</v>
      </c>
      <c r="N13" s="17">
        <f t="shared" si="8"/>
        <v>4</v>
      </c>
      <c r="O13" s="11"/>
      <c r="P13" s="11"/>
    </row>
    <row r="14" spans="1:18" x14ac:dyDescent="0.25">
      <c r="A14" s="20">
        <v>9</v>
      </c>
      <c r="B14" s="22" t="s">
        <v>26</v>
      </c>
      <c r="C14" s="20">
        <v>5</v>
      </c>
      <c r="D14" s="20" t="s">
        <v>12</v>
      </c>
      <c r="E14" s="20">
        <v>1</v>
      </c>
      <c r="F14" s="18" t="s">
        <v>8</v>
      </c>
      <c r="G14" s="17">
        <f t="shared" si="5"/>
        <v>5</v>
      </c>
      <c r="H14" s="17">
        <f t="shared" si="6"/>
        <v>0</v>
      </c>
      <c r="I14" s="18">
        <f t="shared" si="7"/>
        <v>0</v>
      </c>
      <c r="J14" s="18"/>
      <c r="K14" s="17">
        <f t="shared" si="8"/>
        <v>0</v>
      </c>
      <c r="L14" s="17">
        <f t="shared" si="8"/>
        <v>5</v>
      </c>
      <c r="M14" s="17">
        <f t="shared" si="8"/>
        <v>0</v>
      </c>
      <c r="N14" s="17">
        <f t="shared" si="8"/>
        <v>0</v>
      </c>
      <c r="O14" s="11"/>
      <c r="P14" s="11"/>
      <c r="Q14" s="4" t="s">
        <v>27</v>
      </c>
      <c r="R14" s="12" t="s">
        <v>28</v>
      </c>
    </row>
    <row r="15" spans="1:18" x14ac:dyDescent="0.25">
      <c r="A15" s="20">
        <v>10</v>
      </c>
      <c r="B15" s="22" t="s">
        <v>29</v>
      </c>
      <c r="C15" s="20">
        <v>3</v>
      </c>
      <c r="D15" s="20" t="s">
        <v>17</v>
      </c>
      <c r="E15" s="20">
        <v>1</v>
      </c>
      <c r="F15" s="18" t="s">
        <v>8</v>
      </c>
      <c r="G15" s="17">
        <f t="shared" si="5"/>
        <v>3</v>
      </c>
      <c r="H15" s="17">
        <f t="shared" si="6"/>
        <v>0</v>
      </c>
      <c r="I15" s="18">
        <f t="shared" si="7"/>
        <v>0</v>
      </c>
      <c r="J15" s="18"/>
      <c r="K15" s="17">
        <f t="shared" si="8"/>
        <v>0</v>
      </c>
      <c r="L15" s="17">
        <f t="shared" si="8"/>
        <v>3</v>
      </c>
      <c r="M15" s="17">
        <f t="shared" si="8"/>
        <v>0</v>
      </c>
      <c r="N15" s="17">
        <f t="shared" si="8"/>
        <v>0</v>
      </c>
      <c r="O15" s="11"/>
      <c r="P15" s="11"/>
      <c r="Q15" s="4">
        <f>SUMIF(E2:E45,1,C2:C45)</f>
        <v>157</v>
      </c>
    </row>
    <row r="16" spans="1:18" x14ac:dyDescent="0.25">
      <c r="A16" s="20">
        <v>11</v>
      </c>
      <c r="B16" s="22" t="s">
        <v>30</v>
      </c>
      <c r="C16" s="20">
        <v>5</v>
      </c>
      <c r="D16" s="20" t="s">
        <v>12</v>
      </c>
      <c r="E16" s="20">
        <v>1</v>
      </c>
      <c r="F16" s="18" t="s">
        <v>8</v>
      </c>
      <c r="G16" s="17">
        <f t="shared" si="5"/>
        <v>5</v>
      </c>
      <c r="H16" s="17">
        <f t="shared" si="6"/>
        <v>0</v>
      </c>
      <c r="I16" s="18">
        <f t="shared" si="7"/>
        <v>0</v>
      </c>
      <c r="J16" s="18"/>
      <c r="K16" s="17">
        <f t="shared" si="8"/>
        <v>0</v>
      </c>
      <c r="L16" s="17">
        <f t="shared" si="8"/>
        <v>5</v>
      </c>
      <c r="M16" s="17">
        <f t="shared" si="8"/>
        <v>0</v>
      </c>
      <c r="N16" s="17">
        <f t="shared" si="8"/>
        <v>0</v>
      </c>
      <c r="O16" s="11"/>
      <c r="P16" s="11"/>
      <c r="Q16" s="4" t="s">
        <v>31</v>
      </c>
      <c r="R16" s="12" t="s">
        <v>32</v>
      </c>
    </row>
    <row r="17" spans="1:18" x14ac:dyDescent="0.25">
      <c r="A17" s="20">
        <v>12</v>
      </c>
      <c r="B17" s="22" t="s">
        <v>33</v>
      </c>
      <c r="C17" s="20">
        <v>5</v>
      </c>
      <c r="D17" s="20" t="s">
        <v>12</v>
      </c>
      <c r="E17" s="20">
        <v>1</v>
      </c>
      <c r="F17" s="18" t="s">
        <v>8</v>
      </c>
      <c r="G17" s="17">
        <f t="shared" si="5"/>
        <v>5</v>
      </c>
      <c r="H17" s="17">
        <f t="shared" si="6"/>
        <v>0</v>
      </c>
      <c r="I17" s="18">
        <f t="shared" si="7"/>
        <v>0</v>
      </c>
      <c r="J17" s="18"/>
      <c r="K17" s="17">
        <f t="shared" si="8"/>
        <v>0</v>
      </c>
      <c r="L17" s="17">
        <f t="shared" si="8"/>
        <v>5</v>
      </c>
      <c r="M17" s="17">
        <f t="shared" si="8"/>
        <v>0</v>
      </c>
      <c r="N17" s="17">
        <f t="shared" si="8"/>
        <v>0</v>
      </c>
      <c r="O17" s="11"/>
      <c r="P17" s="11"/>
      <c r="Q17" s="4">
        <f>SUMIF(E2:E45,2,C2:C45)</f>
        <v>97</v>
      </c>
    </row>
    <row r="18" spans="1:18" x14ac:dyDescent="0.25">
      <c r="A18" s="23">
        <v>13</v>
      </c>
      <c r="B18" s="24" t="s">
        <v>34</v>
      </c>
      <c r="C18" s="23">
        <v>5</v>
      </c>
      <c r="D18" s="23" t="s">
        <v>17</v>
      </c>
      <c r="E18" s="23">
        <v>2</v>
      </c>
      <c r="F18" s="18" t="s">
        <v>8</v>
      </c>
      <c r="G18" s="17">
        <f t="shared" si="5"/>
        <v>5</v>
      </c>
      <c r="H18" s="17">
        <f t="shared" si="6"/>
        <v>0</v>
      </c>
      <c r="I18" s="18">
        <f t="shared" si="7"/>
        <v>0</v>
      </c>
      <c r="J18" s="18"/>
      <c r="K18" s="17">
        <f t="shared" si="8"/>
        <v>0</v>
      </c>
      <c r="L18" s="17">
        <f t="shared" si="8"/>
        <v>5</v>
      </c>
      <c r="M18" s="17">
        <f t="shared" si="8"/>
        <v>0</v>
      </c>
      <c r="N18" s="17">
        <f t="shared" si="8"/>
        <v>0</v>
      </c>
      <c r="O18" s="11"/>
      <c r="P18" s="11"/>
      <c r="Q18" s="4" t="s">
        <v>35</v>
      </c>
      <c r="R18" s="12" t="s">
        <v>36</v>
      </c>
    </row>
    <row r="19" spans="1:18" x14ac:dyDescent="0.25">
      <c r="A19" s="23">
        <v>14</v>
      </c>
      <c r="B19" s="24" t="s">
        <v>37</v>
      </c>
      <c r="C19" s="23">
        <v>3</v>
      </c>
      <c r="D19" s="23" t="s">
        <v>38</v>
      </c>
      <c r="E19" s="23">
        <v>2</v>
      </c>
      <c r="F19" s="18" t="s">
        <v>8</v>
      </c>
      <c r="G19" s="17">
        <f t="shared" si="5"/>
        <v>3</v>
      </c>
      <c r="H19" s="17">
        <f t="shared" si="6"/>
        <v>0</v>
      </c>
      <c r="I19" s="18">
        <f t="shared" si="7"/>
        <v>0</v>
      </c>
      <c r="J19" s="18"/>
      <c r="K19" s="17">
        <f t="shared" si="8"/>
        <v>0</v>
      </c>
      <c r="L19" s="17">
        <f t="shared" si="8"/>
        <v>3</v>
      </c>
      <c r="M19" s="17">
        <f t="shared" si="8"/>
        <v>0</v>
      </c>
      <c r="N19" s="17">
        <f t="shared" si="8"/>
        <v>0</v>
      </c>
      <c r="O19" s="11"/>
      <c r="P19" s="11"/>
      <c r="Q19" s="4">
        <f>SUMIF(E2:E45,3,C2:C45)</f>
        <v>105</v>
      </c>
    </row>
    <row r="20" spans="1:18" x14ac:dyDescent="0.25">
      <c r="A20" s="23">
        <v>15</v>
      </c>
      <c r="B20" s="24" t="s">
        <v>67</v>
      </c>
      <c r="C20" s="23">
        <v>3</v>
      </c>
      <c r="D20" s="23" t="s">
        <v>38</v>
      </c>
      <c r="E20" s="23">
        <v>3</v>
      </c>
      <c r="F20" s="18" t="s">
        <v>8</v>
      </c>
      <c r="G20" s="17">
        <f t="shared" si="5"/>
        <v>3</v>
      </c>
      <c r="H20" s="17">
        <f t="shared" si="6"/>
        <v>0</v>
      </c>
      <c r="I20" s="18">
        <f t="shared" si="7"/>
        <v>0</v>
      </c>
      <c r="J20" s="18"/>
      <c r="K20" s="17">
        <f t="shared" si="8"/>
        <v>0</v>
      </c>
      <c r="L20" s="17">
        <f t="shared" si="8"/>
        <v>3</v>
      </c>
      <c r="M20" s="17">
        <f t="shared" si="8"/>
        <v>0</v>
      </c>
      <c r="N20" s="17">
        <f t="shared" si="8"/>
        <v>0</v>
      </c>
      <c r="O20" s="11"/>
      <c r="P20" s="11"/>
    </row>
    <row r="21" spans="1:18" x14ac:dyDescent="0.25">
      <c r="A21" s="10"/>
      <c r="B21" s="5"/>
      <c r="C21" s="10"/>
      <c r="D21" s="10"/>
      <c r="E21" s="10"/>
      <c r="F21" s="18"/>
      <c r="G21" s="17"/>
      <c r="H21" s="17"/>
      <c r="I21" s="18"/>
      <c r="J21" s="18"/>
      <c r="K21" s="17"/>
      <c r="L21" s="17"/>
      <c r="M21" s="17"/>
      <c r="N21" s="17"/>
      <c r="O21" s="11"/>
      <c r="P21" s="11"/>
    </row>
    <row r="22" spans="1:18" x14ac:dyDescent="0.25">
      <c r="A22" s="10"/>
      <c r="B22" s="9" t="s">
        <v>39</v>
      </c>
      <c r="C22" s="10"/>
      <c r="D22" s="10"/>
      <c r="E22" s="10"/>
      <c r="F22" s="18"/>
      <c r="G22" s="17"/>
      <c r="H22" s="17"/>
      <c r="I22" s="18"/>
      <c r="J22" s="18"/>
      <c r="K22" s="17"/>
      <c r="L22" s="17"/>
      <c r="M22" s="17"/>
      <c r="N22" s="17"/>
      <c r="O22" s="11"/>
      <c r="P22" s="11"/>
      <c r="Q22" s="4">
        <f>Q19+Q17+Q15</f>
        <v>359</v>
      </c>
    </row>
    <row r="23" spans="1:18" x14ac:dyDescent="0.25">
      <c r="A23" s="23">
        <v>16</v>
      </c>
      <c r="B23" s="24" t="s">
        <v>40</v>
      </c>
      <c r="C23" s="23">
        <v>13</v>
      </c>
      <c r="D23" s="23" t="s">
        <v>12</v>
      </c>
      <c r="E23" s="23">
        <v>2</v>
      </c>
      <c r="F23" s="18" t="s">
        <v>41</v>
      </c>
      <c r="G23" s="17">
        <f t="shared" ref="G23:G45" si="9">C23/(I23+1)</f>
        <v>6.5</v>
      </c>
      <c r="H23" s="17" t="str">
        <f t="shared" ref="H23:H45" si="10">IFERROR(_xlfn.TEXTBEFORE(F23,","),0)</f>
        <v>GA</v>
      </c>
      <c r="I23" s="18">
        <f t="shared" ref="I23:I45" si="11">LEN(F23)-LEN(SUBSTITUTE(F23,",",""))</f>
        <v>1</v>
      </c>
      <c r="J23" s="18"/>
      <c r="K23" s="17">
        <f t="shared" ref="K23:N34" si="12">IFERROR($G23*IF(FIND(K$2,$F23,1),1,0),0)</f>
        <v>6.5</v>
      </c>
      <c r="L23" s="17">
        <f t="shared" si="12"/>
        <v>0</v>
      </c>
      <c r="M23" s="17">
        <f t="shared" si="12"/>
        <v>0</v>
      </c>
      <c r="N23" s="17">
        <f t="shared" si="12"/>
        <v>6.5</v>
      </c>
      <c r="O23" s="11"/>
      <c r="P23" s="11"/>
    </row>
    <row r="24" spans="1:18" x14ac:dyDescent="0.25">
      <c r="A24" s="23">
        <v>17</v>
      </c>
      <c r="B24" s="24" t="s">
        <v>42</v>
      </c>
      <c r="C24" s="23">
        <v>21</v>
      </c>
      <c r="D24" s="23" t="s">
        <v>12</v>
      </c>
      <c r="E24" s="23">
        <v>2</v>
      </c>
      <c r="F24" s="18" t="s">
        <v>41</v>
      </c>
      <c r="G24" s="17">
        <f t="shared" si="9"/>
        <v>10.5</v>
      </c>
      <c r="H24" s="17" t="str">
        <f t="shared" si="10"/>
        <v>GA</v>
      </c>
      <c r="I24" s="18">
        <f t="shared" si="11"/>
        <v>1</v>
      </c>
      <c r="J24" s="18"/>
      <c r="K24" s="17">
        <f t="shared" si="12"/>
        <v>10.5</v>
      </c>
      <c r="L24" s="17">
        <f t="shared" si="12"/>
        <v>0</v>
      </c>
      <c r="M24" s="17">
        <f t="shared" si="12"/>
        <v>0</v>
      </c>
      <c r="N24" s="17">
        <f t="shared" si="12"/>
        <v>10.5</v>
      </c>
      <c r="O24" s="11"/>
      <c r="P24" s="11"/>
    </row>
    <row r="25" spans="1:18" x14ac:dyDescent="0.25">
      <c r="A25" s="20">
        <v>18</v>
      </c>
      <c r="B25" s="22" t="s">
        <v>43</v>
      </c>
      <c r="C25" s="20">
        <v>8</v>
      </c>
      <c r="D25" s="20" t="s">
        <v>12</v>
      </c>
      <c r="E25" s="20">
        <v>1</v>
      </c>
      <c r="F25" s="18" t="s">
        <v>10</v>
      </c>
      <c r="G25" s="17">
        <f t="shared" si="9"/>
        <v>8</v>
      </c>
      <c r="H25" s="17">
        <f t="shared" si="10"/>
        <v>0</v>
      </c>
      <c r="I25" s="18">
        <f t="shared" si="11"/>
        <v>0</v>
      </c>
      <c r="J25" s="18"/>
      <c r="K25" s="17">
        <f t="shared" si="12"/>
        <v>0</v>
      </c>
      <c r="L25" s="17">
        <f t="shared" si="12"/>
        <v>0</v>
      </c>
      <c r="M25" s="17">
        <f t="shared" si="12"/>
        <v>0</v>
      </c>
      <c r="N25" s="17">
        <f t="shared" si="12"/>
        <v>8</v>
      </c>
      <c r="O25" s="11"/>
      <c r="P25" s="11"/>
    </row>
    <row r="26" spans="1:18" x14ac:dyDescent="0.25">
      <c r="A26" s="20">
        <v>19</v>
      </c>
      <c r="B26" s="22" t="s">
        <v>44</v>
      </c>
      <c r="C26" s="20">
        <v>13</v>
      </c>
      <c r="D26" s="20" t="s">
        <v>12</v>
      </c>
      <c r="E26" s="20">
        <v>1</v>
      </c>
      <c r="F26" s="18" t="s">
        <v>45</v>
      </c>
      <c r="G26" s="17">
        <f t="shared" si="9"/>
        <v>6.5</v>
      </c>
      <c r="H26" s="17" t="str">
        <f t="shared" si="10"/>
        <v>GA</v>
      </c>
      <c r="I26" s="18">
        <f t="shared" si="11"/>
        <v>1</v>
      </c>
      <c r="J26" s="18"/>
      <c r="K26" s="17">
        <f t="shared" si="12"/>
        <v>6.5</v>
      </c>
      <c r="L26" s="17">
        <f t="shared" si="12"/>
        <v>0</v>
      </c>
      <c r="M26" s="17">
        <f t="shared" si="12"/>
        <v>6.5</v>
      </c>
      <c r="N26" s="17">
        <f t="shared" si="12"/>
        <v>0</v>
      </c>
      <c r="O26" s="11"/>
      <c r="P26" s="11"/>
    </row>
    <row r="27" spans="1:18" x14ac:dyDescent="0.25">
      <c r="A27" s="20">
        <v>20</v>
      </c>
      <c r="B27" s="22" t="s">
        <v>46</v>
      </c>
      <c r="C27" s="20">
        <v>21</v>
      </c>
      <c r="D27" s="20" t="s">
        <v>12</v>
      </c>
      <c r="E27" s="20">
        <v>1</v>
      </c>
      <c r="F27" s="18" t="s">
        <v>7</v>
      </c>
      <c r="G27" s="17">
        <f t="shared" si="9"/>
        <v>21</v>
      </c>
      <c r="H27" s="17">
        <f t="shared" si="10"/>
        <v>0</v>
      </c>
      <c r="I27" s="18">
        <f t="shared" si="11"/>
        <v>0</v>
      </c>
      <c r="J27" s="18"/>
      <c r="K27" s="17">
        <f t="shared" si="12"/>
        <v>21</v>
      </c>
      <c r="L27" s="17">
        <f t="shared" si="12"/>
        <v>0</v>
      </c>
      <c r="M27" s="17">
        <f t="shared" si="12"/>
        <v>0</v>
      </c>
      <c r="N27" s="17">
        <f t="shared" si="12"/>
        <v>0</v>
      </c>
      <c r="O27" s="11"/>
      <c r="P27" s="11"/>
    </row>
    <row r="28" spans="1:18" x14ac:dyDescent="0.25">
      <c r="A28" s="23">
        <v>21</v>
      </c>
      <c r="B28" s="24" t="s">
        <v>47</v>
      </c>
      <c r="C28" s="23">
        <v>8</v>
      </c>
      <c r="D28" s="23" t="s">
        <v>17</v>
      </c>
      <c r="E28" s="23">
        <v>2</v>
      </c>
      <c r="F28" s="18" t="s">
        <v>9</v>
      </c>
      <c r="G28" s="17">
        <f t="shared" si="9"/>
        <v>8</v>
      </c>
      <c r="H28" s="17">
        <f t="shared" si="10"/>
        <v>0</v>
      </c>
      <c r="I28" s="18">
        <f t="shared" si="11"/>
        <v>0</v>
      </c>
      <c r="J28" s="18"/>
      <c r="K28" s="17">
        <f t="shared" si="12"/>
        <v>0</v>
      </c>
      <c r="L28" s="17">
        <f t="shared" si="12"/>
        <v>0</v>
      </c>
      <c r="M28" s="17">
        <f t="shared" si="12"/>
        <v>8</v>
      </c>
      <c r="N28" s="17">
        <f t="shared" si="12"/>
        <v>0</v>
      </c>
      <c r="O28" s="11"/>
      <c r="P28" s="11"/>
    </row>
    <row r="29" spans="1:18" x14ac:dyDescent="0.25">
      <c r="A29" s="26">
        <v>22</v>
      </c>
      <c r="B29" s="29" t="s">
        <v>48</v>
      </c>
      <c r="C29" s="26">
        <v>5</v>
      </c>
      <c r="D29" s="26" t="s">
        <v>38</v>
      </c>
      <c r="E29" s="26">
        <v>3</v>
      </c>
      <c r="F29" s="18" t="s">
        <v>9</v>
      </c>
      <c r="G29" s="17">
        <f t="shared" si="9"/>
        <v>5</v>
      </c>
      <c r="H29" s="17">
        <f t="shared" si="10"/>
        <v>0</v>
      </c>
      <c r="I29" s="18">
        <f t="shared" si="11"/>
        <v>0</v>
      </c>
      <c r="J29" s="18"/>
      <c r="K29" s="17">
        <f t="shared" si="12"/>
        <v>0</v>
      </c>
      <c r="L29" s="17">
        <f t="shared" si="12"/>
        <v>0</v>
      </c>
      <c r="M29" s="17">
        <f t="shared" si="12"/>
        <v>5</v>
      </c>
      <c r="N29" s="17">
        <f t="shared" si="12"/>
        <v>0</v>
      </c>
      <c r="O29" s="11"/>
      <c r="P29" s="11"/>
    </row>
    <row r="30" spans="1:18" ht="30" x14ac:dyDescent="0.25">
      <c r="A30" s="20">
        <v>23</v>
      </c>
      <c r="B30" s="22" t="s">
        <v>49</v>
      </c>
      <c r="C30" s="20">
        <v>5</v>
      </c>
      <c r="D30" s="20" t="s">
        <v>12</v>
      </c>
      <c r="E30" s="20">
        <v>1</v>
      </c>
      <c r="F30" s="18" t="s">
        <v>7</v>
      </c>
      <c r="G30" s="17">
        <f t="shared" si="9"/>
        <v>5</v>
      </c>
      <c r="H30" s="17">
        <f t="shared" si="10"/>
        <v>0</v>
      </c>
      <c r="I30" s="18">
        <f t="shared" si="11"/>
        <v>0</v>
      </c>
      <c r="J30" s="18"/>
      <c r="K30" s="17">
        <f t="shared" si="12"/>
        <v>5</v>
      </c>
      <c r="L30" s="17">
        <f t="shared" si="12"/>
        <v>0</v>
      </c>
      <c r="M30" s="17">
        <f t="shared" si="12"/>
        <v>0</v>
      </c>
      <c r="N30" s="17">
        <f t="shared" si="12"/>
        <v>0</v>
      </c>
      <c r="O30" s="11"/>
      <c r="P30" s="11"/>
    </row>
    <row r="31" spans="1:18" ht="45" x14ac:dyDescent="0.25">
      <c r="A31" s="20">
        <v>24</v>
      </c>
      <c r="B31" s="22" t="s">
        <v>50</v>
      </c>
      <c r="C31" s="20">
        <v>21</v>
      </c>
      <c r="D31" s="20" t="s">
        <v>12</v>
      </c>
      <c r="E31" s="20">
        <v>1</v>
      </c>
      <c r="F31" s="18" t="s">
        <v>9</v>
      </c>
      <c r="G31" s="17">
        <f t="shared" si="9"/>
        <v>21</v>
      </c>
      <c r="H31" s="17">
        <f t="shared" si="10"/>
        <v>0</v>
      </c>
      <c r="I31" s="18">
        <f t="shared" si="11"/>
        <v>0</v>
      </c>
      <c r="J31" s="18"/>
      <c r="K31" s="17">
        <f t="shared" si="12"/>
        <v>0</v>
      </c>
      <c r="L31" s="17">
        <f t="shared" si="12"/>
        <v>0</v>
      </c>
      <c r="M31" s="17">
        <f t="shared" si="12"/>
        <v>21</v>
      </c>
      <c r="N31" s="17">
        <f t="shared" si="12"/>
        <v>0</v>
      </c>
      <c r="O31" s="11"/>
      <c r="P31" s="11"/>
    </row>
    <row r="32" spans="1:18" ht="30" x14ac:dyDescent="0.25">
      <c r="A32" s="23">
        <v>25</v>
      </c>
      <c r="B32" s="24" t="s">
        <v>51</v>
      </c>
      <c r="C32" s="23">
        <v>21</v>
      </c>
      <c r="D32" s="23" t="s">
        <v>17</v>
      </c>
      <c r="E32" s="23">
        <v>2</v>
      </c>
      <c r="F32" s="18" t="s">
        <v>7</v>
      </c>
      <c r="G32" s="17">
        <f t="shared" si="9"/>
        <v>21</v>
      </c>
      <c r="H32" s="17">
        <f t="shared" si="10"/>
        <v>0</v>
      </c>
      <c r="I32" s="18">
        <f t="shared" si="11"/>
        <v>0</v>
      </c>
      <c r="J32" s="18"/>
      <c r="K32" s="17">
        <f t="shared" si="12"/>
        <v>21</v>
      </c>
      <c r="L32" s="17">
        <f t="shared" si="12"/>
        <v>0</v>
      </c>
      <c r="M32" s="17">
        <f t="shared" si="12"/>
        <v>0</v>
      </c>
      <c r="N32" s="17">
        <f t="shared" si="12"/>
        <v>0</v>
      </c>
      <c r="O32" s="11"/>
      <c r="P32" s="11"/>
    </row>
    <row r="33" spans="1:16" ht="30" x14ac:dyDescent="0.25">
      <c r="A33" s="20">
        <v>26</v>
      </c>
      <c r="B33" s="22" t="s">
        <v>52</v>
      </c>
      <c r="C33" s="20">
        <v>8</v>
      </c>
      <c r="D33" s="20" t="s">
        <v>12</v>
      </c>
      <c r="E33" s="20">
        <v>1</v>
      </c>
      <c r="F33" s="18" t="s">
        <v>9</v>
      </c>
      <c r="G33" s="17">
        <f t="shared" si="9"/>
        <v>8</v>
      </c>
      <c r="H33" s="17">
        <f t="shared" si="10"/>
        <v>0</v>
      </c>
      <c r="I33" s="18">
        <f t="shared" si="11"/>
        <v>0</v>
      </c>
      <c r="J33" s="18"/>
      <c r="K33" s="17">
        <f t="shared" si="12"/>
        <v>0</v>
      </c>
      <c r="L33" s="17">
        <f t="shared" si="12"/>
        <v>0</v>
      </c>
      <c r="M33" s="17">
        <f t="shared" si="12"/>
        <v>8</v>
      </c>
      <c r="N33" s="17">
        <f t="shared" si="12"/>
        <v>0</v>
      </c>
      <c r="O33" s="11"/>
      <c r="P33" s="11"/>
    </row>
    <row r="34" spans="1:16" ht="45" x14ac:dyDescent="0.25">
      <c r="A34" s="23">
        <v>27</v>
      </c>
      <c r="B34" s="24" t="s">
        <v>53</v>
      </c>
      <c r="C34" s="23">
        <v>13</v>
      </c>
      <c r="D34" s="23" t="s">
        <v>12</v>
      </c>
      <c r="E34" s="23">
        <v>2</v>
      </c>
      <c r="F34" s="18" t="s">
        <v>9</v>
      </c>
      <c r="G34" s="17">
        <f t="shared" si="9"/>
        <v>13</v>
      </c>
      <c r="H34" s="17">
        <f t="shared" si="10"/>
        <v>0</v>
      </c>
      <c r="I34" s="18">
        <f t="shared" si="11"/>
        <v>0</v>
      </c>
      <c r="J34" s="18"/>
      <c r="K34" s="17">
        <f t="shared" si="12"/>
        <v>0</v>
      </c>
      <c r="L34" s="17">
        <f t="shared" si="12"/>
        <v>0</v>
      </c>
      <c r="M34" s="17">
        <f t="shared" si="12"/>
        <v>13</v>
      </c>
      <c r="N34" s="17">
        <f t="shared" si="12"/>
        <v>0</v>
      </c>
      <c r="O34" s="11"/>
      <c r="P34" s="11"/>
    </row>
    <row r="35" spans="1:16" x14ac:dyDescent="0.25">
      <c r="A35" s="10"/>
      <c r="B35" s="5"/>
      <c r="C35" s="10"/>
      <c r="D35" s="10"/>
      <c r="E35" s="10"/>
      <c r="F35" s="18"/>
      <c r="G35" s="17"/>
      <c r="H35" s="17"/>
      <c r="I35" s="18"/>
      <c r="J35" s="18"/>
      <c r="K35" s="17"/>
      <c r="L35" s="17"/>
      <c r="M35" s="17"/>
      <c r="N35" s="17"/>
      <c r="O35" s="11"/>
      <c r="P35" s="11"/>
    </row>
    <row r="36" spans="1:16" x14ac:dyDescent="0.25">
      <c r="A36" s="10"/>
      <c r="B36" s="8" t="s">
        <v>54</v>
      </c>
      <c r="C36" s="10"/>
      <c r="D36" s="10"/>
      <c r="E36" s="10"/>
      <c r="F36" s="18"/>
      <c r="G36" s="17"/>
      <c r="H36" s="17"/>
      <c r="I36" s="18"/>
      <c r="J36" s="18"/>
      <c r="K36" s="17"/>
      <c r="L36" s="17"/>
      <c r="M36" s="17"/>
      <c r="N36" s="17"/>
      <c r="O36" s="11"/>
      <c r="P36" s="11"/>
    </row>
    <row r="37" spans="1:16" x14ac:dyDescent="0.25">
      <c r="A37" s="23" t="s">
        <v>65</v>
      </c>
      <c r="B37" s="25" t="s">
        <v>55</v>
      </c>
      <c r="C37" s="23">
        <v>13</v>
      </c>
      <c r="D37" s="23" t="s">
        <v>17</v>
      </c>
      <c r="E37" s="23">
        <v>2</v>
      </c>
      <c r="F37" s="18" t="s">
        <v>10</v>
      </c>
      <c r="G37" s="17">
        <f t="shared" si="9"/>
        <v>13</v>
      </c>
      <c r="H37" s="17">
        <f t="shared" si="10"/>
        <v>0</v>
      </c>
      <c r="I37" s="18">
        <f t="shared" si="11"/>
        <v>0</v>
      </c>
      <c r="J37" s="18"/>
      <c r="K37" s="17">
        <f t="shared" ref="K37:N45" si="13">IFERROR($G37*IF(FIND(K$2,$F37,1),1,0),0)</f>
        <v>0</v>
      </c>
      <c r="L37" s="17">
        <f t="shared" si="13"/>
        <v>0</v>
      </c>
      <c r="M37" s="17">
        <f t="shared" si="13"/>
        <v>0</v>
      </c>
      <c r="N37" s="17">
        <f t="shared" si="13"/>
        <v>13</v>
      </c>
      <c r="O37" s="11"/>
      <c r="P37" s="11"/>
    </row>
    <row r="38" spans="1:16" ht="30" x14ac:dyDescent="0.25">
      <c r="A38" s="26" t="s">
        <v>66</v>
      </c>
      <c r="B38" s="27" t="s">
        <v>55</v>
      </c>
      <c r="C38" s="26">
        <v>21</v>
      </c>
      <c r="D38" s="26" t="s">
        <v>17</v>
      </c>
      <c r="E38" s="26">
        <v>3</v>
      </c>
      <c r="F38" s="18" t="s">
        <v>13</v>
      </c>
      <c r="G38" s="17">
        <f t="shared" si="9"/>
        <v>5.25</v>
      </c>
      <c r="H38" s="17" t="str">
        <f t="shared" si="10"/>
        <v>GA</v>
      </c>
      <c r="I38" s="18">
        <f t="shared" si="11"/>
        <v>3</v>
      </c>
      <c r="J38" s="18"/>
      <c r="K38" s="17">
        <f t="shared" si="13"/>
        <v>5.25</v>
      </c>
      <c r="L38" s="17">
        <f t="shared" si="13"/>
        <v>5.25</v>
      </c>
      <c r="M38" s="17">
        <f t="shared" si="13"/>
        <v>5.25</v>
      </c>
      <c r="N38" s="17">
        <f t="shared" si="13"/>
        <v>5.25</v>
      </c>
      <c r="O38" s="11"/>
      <c r="P38" s="11"/>
    </row>
    <row r="39" spans="1:16" x14ac:dyDescent="0.25">
      <c r="A39" s="26">
        <v>29</v>
      </c>
      <c r="B39" s="28" t="s">
        <v>56</v>
      </c>
      <c r="C39" s="26">
        <v>13</v>
      </c>
      <c r="D39" s="26" t="s">
        <v>12</v>
      </c>
      <c r="E39" s="26">
        <v>3</v>
      </c>
      <c r="F39" s="18" t="s">
        <v>10</v>
      </c>
      <c r="G39" s="17">
        <f t="shared" si="9"/>
        <v>13</v>
      </c>
      <c r="H39" s="17">
        <f t="shared" si="10"/>
        <v>0</v>
      </c>
      <c r="I39" s="18">
        <f t="shared" si="11"/>
        <v>0</v>
      </c>
      <c r="J39" s="18"/>
      <c r="K39" s="17">
        <f t="shared" si="13"/>
        <v>0</v>
      </c>
      <c r="L39" s="17">
        <f t="shared" si="13"/>
        <v>0</v>
      </c>
      <c r="M39" s="17">
        <f t="shared" si="13"/>
        <v>0</v>
      </c>
      <c r="N39" s="17">
        <f t="shared" si="13"/>
        <v>13</v>
      </c>
      <c r="O39" s="11"/>
      <c r="P39" s="11"/>
    </row>
    <row r="40" spans="1:16" x14ac:dyDescent="0.25">
      <c r="A40" s="26">
        <v>30</v>
      </c>
      <c r="B40" s="28" t="s">
        <v>57</v>
      </c>
      <c r="C40" s="26">
        <v>13</v>
      </c>
      <c r="D40" s="26" t="s">
        <v>12</v>
      </c>
      <c r="E40" s="26">
        <v>3</v>
      </c>
      <c r="F40" s="18" t="s">
        <v>45</v>
      </c>
      <c r="G40" s="17">
        <f t="shared" si="9"/>
        <v>6.5</v>
      </c>
      <c r="H40" s="17" t="str">
        <f t="shared" si="10"/>
        <v>GA</v>
      </c>
      <c r="I40" s="18">
        <f t="shared" si="11"/>
        <v>1</v>
      </c>
      <c r="J40" s="18"/>
      <c r="K40" s="17">
        <f t="shared" si="13"/>
        <v>6.5</v>
      </c>
      <c r="L40" s="17">
        <f t="shared" si="13"/>
        <v>0</v>
      </c>
      <c r="M40" s="17">
        <f t="shared" si="13"/>
        <v>6.5</v>
      </c>
      <c r="N40" s="17">
        <f t="shared" si="13"/>
        <v>0</v>
      </c>
      <c r="O40" s="11"/>
      <c r="P40" s="11"/>
    </row>
    <row r="41" spans="1:16" x14ac:dyDescent="0.25">
      <c r="A41" s="26">
        <v>31</v>
      </c>
      <c r="B41" s="29" t="s">
        <v>58</v>
      </c>
      <c r="C41" s="26">
        <v>13</v>
      </c>
      <c r="D41" s="26" t="s">
        <v>12</v>
      </c>
      <c r="E41" s="26">
        <v>3</v>
      </c>
      <c r="F41" s="18" t="s">
        <v>8</v>
      </c>
      <c r="G41" s="17">
        <f t="shared" si="9"/>
        <v>13</v>
      </c>
      <c r="H41" s="17">
        <f t="shared" si="10"/>
        <v>0</v>
      </c>
      <c r="I41" s="18">
        <f t="shared" si="11"/>
        <v>0</v>
      </c>
      <c r="J41" s="18"/>
      <c r="K41" s="17">
        <f t="shared" si="13"/>
        <v>0</v>
      </c>
      <c r="L41" s="17">
        <f t="shared" si="13"/>
        <v>13</v>
      </c>
      <c r="M41" s="17">
        <f t="shared" si="13"/>
        <v>0</v>
      </c>
      <c r="N41" s="17">
        <f t="shared" si="13"/>
        <v>0</v>
      </c>
      <c r="O41" s="11"/>
      <c r="P41" s="11"/>
    </row>
    <row r="42" spans="1:16" x14ac:dyDescent="0.25">
      <c r="A42" s="26">
        <v>32</v>
      </c>
      <c r="B42" s="29" t="s">
        <v>59</v>
      </c>
      <c r="C42" s="26">
        <v>8</v>
      </c>
      <c r="D42" s="26" t="s">
        <v>17</v>
      </c>
      <c r="E42" s="26">
        <v>3</v>
      </c>
      <c r="F42" s="18" t="s">
        <v>45</v>
      </c>
      <c r="G42" s="17">
        <f t="shared" si="9"/>
        <v>4</v>
      </c>
      <c r="H42" s="17" t="str">
        <f t="shared" si="10"/>
        <v>GA</v>
      </c>
      <c r="I42" s="18">
        <f t="shared" si="11"/>
        <v>1</v>
      </c>
      <c r="J42" s="18"/>
      <c r="K42" s="17">
        <f t="shared" si="13"/>
        <v>4</v>
      </c>
      <c r="L42" s="17">
        <f t="shared" si="13"/>
        <v>0</v>
      </c>
      <c r="M42" s="17">
        <f t="shared" si="13"/>
        <v>4</v>
      </c>
      <c r="N42" s="17">
        <f t="shared" si="13"/>
        <v>0</v>
      </c>
      <c r="O42" s="11"/>
      <c r="P42" s="11"/>
    </row>
    <row r="43" spans="1:16" x14ac:dyDescent="0.25">
      <c r="A43" s="26">
        <v>33</v>
      </c>
      <c r="B43" s="29" t="s">
        <v>60</v>
      </c>
      <c r="C43" s="26">
        <v>13</v>
      </c>
      <c r="D43" s="26" t="s">
        <v>17</v>
      </c>
      <c r="E43" s="26">
        <v>3</v>
      </c>
      <c r="F43" s="18" t="s">
        <v>8</v>
      </c>
      <c r="G43" s="17">
        <f t="shared" si="9"/>
        <v>13</v>
      </c>
      <c r="H43" s="17">
        <f t="shared" si="10"/>
        <v>0</v>
      </c>
      <c r="I43" s="18">
        <f t="shared" si="11"/>
        <v>0</v>
      </c>
      <c r="J43" s="18"/>
      <c r="K43" s="17">
        <f t="shared" si="13"/>
        <v>0</v>
      </c>
      <c r="L43" s="17">
        <f t="shared" si="13"/>
        <v>13</v>
      </c>
      <c r="M43" s="17">
        <f t="shared" si="13"/>
        <v>0</v>
      </c>
      <c r="N43" s="17">
        <f t="shared" si="13"/>
        <v>0</v>
      </c>
      <c r="O43" s="11"/>
      <c r="P43" s="11"/>
    </row>
    <row r="44" spans="1:16" ht="30" x14ac:dyDescent="0.25">
      <c r="A44" s="26">
        <v>34</v>
      </c>
      <c r="B44" s="29" t="s">
        <v>61</v>
      </c>
      <c r="C44" s="26">
        <v>8</v>
      </c>
      <c r="D44" s="26" t="s">
        <v>17</v>
      </c>
      <c r="E44" s="26">
        <v>3</v>
      </c>
      <c r="F44" s="18" t="s">
        <v>13</v>
      </c>
      <c r="G44" s="17">
        <f t="shared" si="9"/>
        <v>2</v>
      </c>
      <c r="H44" s="17" t="str">
        <f t="shared" si="10"/>
        <v>GA</v>
      </c>
      <c r="I44" s="18">
        <f t="shared" si="11"/>
        <v>3</v>
      </c>
      <c r="J44" s="18"/>
      <c r="K44" s="17">
        <f t="shared" si="13"/>
        <v>2</v>
      </c>
      <c r="L44" s="17">
        <f t="shared" si="13"/>
        <v>2</v>
      </c>
      <c r="M44" s="17">
        <f t="shared" si="13"/>
        <v>2</v>
      </c>
      <c r="N44" s="17">
        <f t="shared" si="13"/>
        <v>2</v>
      </c>
      <c r="O44" s="11"/>
      <c r="P44" s="11"/>
    </row>
    <row r="45" spans="1:16" x14ac:dyDescent="0.25">
      <c r="A45" s="30">
        <v>35</v>
      </c>
      <c r="B45" s="29" t="s">
        <v>62</v>
      </c>
      <c r="C45" s="26">
        <v>8</v>
      </c>
      <c r="D45" s="26" t="s">
        <v>63</v>
      </c>
      <c r="E45" s="26">
        <v>3</v>
      </c>
      <c r="F45" s="18" t="s">
        <v>8</v>
      </c>
      <c r="G45" s="17">
        <f t="shared" si="9"/>
        <v>8</v>
      </c>
      <c r="H45" s="17">
        <f t="shared" si="10"/>
        <v>0</v>
      </c>
      <c r="I45" s="18">
        <f t="shared" si="11"/>
        <v>0</v>
      </c>
      <c r="J45" s="18"/>
      <c r="K45" s="17">
        <f t="shared" si="13"/>
        <v>0</v>
      </c>
      <c r="L45" s="17">
        <f t="shared" si="13"/>
        <v>8</v>
      </c>
      <c r="M45" s="17">
        <f t="shared" si="13"/>
        <v>0</v>
      </c>
      <c r="N45" s="17">
        <f t="shared" si="13"/>
        <v>0</v>
      </c>
      <c r="O45" s="11"/>
      <c r="P45" s="11"/>
    </row>
    <row r="46" spans="1:16" x14ac:dyDescent="0.25">
      <c r="B46" s="19" t="s">
        <v>64</v>
      </c>
      <c r="C46" s="31">
        <f>SUM(C3:C45)</f>
        <v>359</v>
      </c>
      <c r="D46" s="31"/>
      <c r="E46" s="31"/>
      <c r="G46" s="15"/>
      <c r="H46" s="15">
        <f t="shared" ref="H46:N46" si="14">SUM(H3:H45)</f>
        <v>0</v>
      </c>
      <c r="I46" s="15">
        <f t="shared" si="14"/>
        <v>20</v>
      </c>
      <c r="J46" s="15">
        <f t="shared" si="14"/>
        <v>0</v>
      </c>
      <c r="K46" s="15">
        <f t="shared" si="14"/>
        <v>91.5</v>
      </c>
      <c r="L46" s="15">
        <f t="shared" si="14"/>
        <v>85.5</v>
      </c>
      <c r="M46" s="15">
        <f t="shared" si="14"/>
        <v>86.5</v>
      </c>
      <c r="N46" s="15">
        <f t="shared" si="14"/>
        <v>95.5</v>
      </c>
      <c r="O46" s="11"/>
      <c r="P46" s="11"/>
    </row>
  </sheetData>
  <mergeCells count="1">
    <mergeCell ref="C46:E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product_backlog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Periklis Voutsas</cp:lastModifiedBy>
  <cp:revision/>
  <dcterms:created xsi:type="dcterms:W3CDTF">2024-11-18T14:57:21Z</dcterms:created>
  <dcterms:modified xsi:type="dcterms:W3CDTF">2024-12-02T20:45:47Z</dcterms:modified>
  <cp:category/>
  <cp:contentStatus/>
</cp:coreProperties>
</file>