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G20" i="3"/>
  <c r="F20" i="3"/>
  <c r="F19" i="3"/>
  <c r="G19" i="3"/>
  <c r="H19" i="3" s="1"/>
  <c r="G18" i="3"/>
  <c r="H18" i="3" s="1"/>
  <c r="H17" i="3"/>
  <c r="F18" i="3"/>
  <c r="G16" i="3"/>
  <c r="G17" i="3"/>
  <c r="F17" i="3"/>
  <c r="E5" i="3"/>
  <c r="E4" i="3"/>
  <c r="E3" i="3"/>
  <c r="F3" i="3"/>
  <c r="D4" i="3" s="1"/>
  <c r="D3" i="3"/>
  <c r="F19" i="2"/>
  <c r="F14" i="2"/>
  <c r="H14" i="2"/>
  <c r="F17" i="2"/>
  <c r="F16" i="2"/>
  <c r="F15" i="2"/>
  <c r="E9" i="2"/>
  <c r="E10" i="2"/>
  <c r="B5" i="2"/>
  <c r="B6" i="2" s="1"/>
  <c r="M7" i="2"/>
  <c r="L4" i="2"/>
  <c r="M6" i="2" s="1"/>
  <c r="M4" i="2"/>
  <c r="M5" i="2"/>
  <c r="M3" i="2"/>
  <c r="J3" i="2"/>
  <c r="C3" i="2"/>
  <c r="D3" i="2" s="1"/>
  <c r="E3" i="2" s="1"/>
  <c r="C3" i="1"/>
  <c r="D3" i="1" s="1"/>
  <c r="E3" i="1" s="1"/>
  <c r="F3" i="1" s="1"/>
  <c r="F4" i="3" l="1"/>
  <c r="D5" i="3" s="1"/>
  <c r="B7" i="2"/>
  <c r="F3" i="2"/>
  <c r="G3" i="2" s="1"/>
  <c r="G3" i="1"/>
  <c r="H3" i="1" s="1"/>
  <c r="F5" i="3" l="1"/>
  <c r="D6" i="3" s="1"/>
  <c r="E6" i="3" s="1"/>
  <c r="H3" i="2"/>
  <c r="I3" i="2" s="1"/>
  <c r="F6" i="3" l="1"/>
  <c r="D7" i="3" s="1"/>
  <c r="E7" i="3" s="1"/>
  <c r="F7" i="3" l="1"/>
  <c r="D8" i="3" s="1"/>
  <c r="E8" i="3" s="1"/>
  <c r="F8" i="3" l="1"/>
  <c r="D9" i="3" s="1"/>
  <c r="E9" i="3" s="1"/>
  <c r="F9" i="3" l="1"/>
  <c r="D10" i="3" s="1"/>
  <c r="E10" i="3" s="1"/>
  <c r="F10" i="3" l="1"/>
  <c r="D11" i="3" s="1"/>
  <c r="E11" i="3" s="1"/>
  <c r="F11" i="3" l="1"/>
  <c r="D12" i="3" s="1"/>
  <c r="E12" i="3" s="1"/>
  <c r="F12" i="3" l="1"/>
  <c r="D13" i="3" s="1"/>
  <c r="E13" i="3" s="1"/>
  <c r="F13" i="3" l="1"/>
  <c r="D14" i="3" s="1"/>
  <c r="E14" i="3" s="1"/>
  <c r="F14" i="3" l="1"/>
</calcChain>
</file>

<file path=xl/sharedStrings.xml><?xml version="1.0" encoding="utf-8"?>
<sst xmlns="http://schemas.openxmlformats.org/spreadsheetml/2006/main" count="59" uniqueCount="49">
  <si>
    <t>Alberto</t>
  </si>
  <si>
    <t>Alejandra</t>
  </si>
  <si>
    <t>Alex</t>
  </si>
  <si>
    <t>Alice</t>
  </si>
  <si>
    <t>Andrea</t>
  </si>
  <si>
    <t>Andres</t>
  </si>
  <si>
    <t>Annika</t>
  </si>
  <si>
    <t>Astrid</t>
  </si>
  <si>
    <t>Beberly</t>
  </si>
  <si>
    <t>Brenda</t>
  </si>
  <si>
    <t>Carlos</t>
  </si>
  <si>
    <t>Carmen</t>
  </si>
  <si>
    <t>Fecha de Nacimiento</t>
  </si>
  <si>
    <t>=HOY()</t>
  </si>
  <si>
    <t>=C2-B2</t>
  </si>
  <si>
    <t>=D1/365.25</t>
  </si>
  <si>
    <t>=REDONDEAR(E1,0)</t>
  </si>
  <si>
    <t>=E12-F2</t>
  </si>
  <si>
    <t>=REDONDEAR.MENOS(G2*365.25/31,0)</t>
  </si>
  <si>
    <t>Nombre 1:</t>
  </si>
  <si>
    <t>Juan</t>
  </si>
  <si>
    <t>Nombre 2:</t>
  </si>
  <si>
    <t xml:space="preserve">Nombre 3: </t>
  </si>
  <si>
    <t>Lucas</t>
  </si>
  <si>
    <t>Ene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</si>
  <si>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</si>
  <si>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</si>
  <si>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</si>
  <si>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</si>
  <si>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</si>
  <si>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</si>
  <si>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</si>
  <si>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</si>
  <si>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</si>
  <si>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</si>
  <si>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</si>
  <si>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REDONDEO</t>
  </si>
  <si>
    <t>MULTIPLO A CANCELAR</t>
  </si>
  <si>
    <t>CANTIDAD</t>
  </si>
  <si>
    <t>Prestaciones Labores</t>
  </si>
  <si>
    <t>1 sueldo / año laboral</t>
  </si>
  <si>
    <t>Inicio</t>
  </si>
  <si>
    <t>Fin</t>
  </si>
  <si>
    <t>Indemnización</t>
  </si>
  <si>
    <t>Bono 14</t>
  </si>
  <si>
    <t>Aguinaldo</t>
  </si>
  <si>
    <t>Vacaciones</t>
  </si>
  <si>
    <t>6 días</t>
  </si>
  <si>
    <t>c/año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</si>
</sst>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6" fontId="0" fillId="0" borderId="0" xfId="0" applyNumberFormat="1"/>
    <xf numFmtId="44" fontId="2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C1" zoomScale="200" zoomScaleNormal="200" workbookViewId="0">
      <selection activeCell="A2" sqref="A2:H3"/>
    </sheetView>
  </sheetViews>
  <sheetFormatPr baseColWidth="10" defaultRowHeight="15" x14ac:dyDescent="0.25"/>
  <cols>
    <col min="2" max="2" width="19.7109375" bestFit="1" customWidth="1"/>
    <col min="6" max="6" width="18.140625" bestFit="1" customWidth="1"/>
    <col min="8" max="8" width="14" bestFit="1" customWidth="1"/>
  </cols>
  <sheetData>
    <row r="2" spans="1:9" x14ac:dyDescent="0.25">
      <c r="B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/>
    </row>
    <row r="3" spans="1:9" x14ac:dyDescent="0.25">
      <c r="A3" t="s">
        <v>0</v>
      </c>
      <c r="B3" s="1">
        <v>32916</v>
      </c>
      <c r="C3" s="1">
        <f ca="1">TODAY()</f>
        <v>42408</v>
      </c>
      <c r="D3">
        <f ca="1">C3-B3</f>
        <v>9492</v>
      </c>
      <c r="E3">
        <f ca="1">D3/365.25</f>
        <v>25.987679671457904</v>
      </c>
      <c r="F3">
        <f ca="1">ROUNDDOWN(E3,0)</f>
        <v>25</v>
      </c>
      <c r="G3">
        <f ca="1">E3-F3</f>
        <v>0.98767967145790436</v>
      </c>
      <c r="H3">
        <f ca="1">ROUNDDOWN(G3*365.25/31,0)</f>
        <v>11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t="s">
        <v>4</v>
      </c>
    </row>
    <row r="8" spans="1:9" x14ac:dyDescent="0.25">
      <c r="A8" t="s">
        <v>5</v>
      </c>
    </row>
    <row r="9" spans="1:9" x14ac:dyDescent="0.25">
      <c r="A9" t="s">
        <v>6</v>
      </c>
    </row>
    <row r="10" spans="1:9" x14ac:dyDescent="0.25">
      <c r="A10" t="s">
        <v>7</v>
      </c>
    </row>
    <row r="11" spans="1:9" x14ac:dyDescent="0.25">
      <c r="A11" t="s">
        <v>8</v>
      </c>
    </row>
    <row r="12" spans="1:9" x14ac:dyDescent="0.25">
      <c r="A12" t="s">
        <v>9</v>
      </c>
    </row>
    <row r="13" spans="1:9" x14ac:dyDescent="0.25">
      <c r="A13" t="s">
        <v>10</v>
      </c>
    </row>
    <row r="14" spans="1:9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opLeftCell="D13" zoomScale="170" zoomScaleNormal="170" workbookViewId="0">
      <selection activeCell="F19" sqref="F19"/>
    </sheetView>
  </sheetViews>
  <sheetFormatPr baseColWidth="10" defaultRowHeight="15" x14ac:dyDescent="0.25"/>
  <cols>
    <col min="1" max="1" width="7.7109375" bestFit="1" customWidth="1"/>
    <col min="2" max="2" width="19.7109375" bestFit="1" customWidth="1"/>
    <col min="3" max="3" width="11.42578125" bestFit="1" customWidth="1"/>
    <col min="5" max="5" width="11.85546875" bestFit="1" customWidth="1"/>
    <col min="6" max="6" width="18.140625" bestFit="1" customWidth="1"/>
    <col min="8" max="8" width="35.5703125" bestFit="1" customWidth="1"/>
  </cols>
  <sheetData>
    <row r="2" spans="1:13" x14ac:dyDescent="0.25">
      <c r="B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spans="1:13" x14ac:dyDescent="0.25">
      <c r="A3" t="s">
        <v>0</v>
      </c>
      <c r="B3" s="1">
        <v>32100</v>
      </c>
      <c r="C3" s="1">
        <f ca="1">TODAY()</f>
        <v>42408</v>
      </c>
      <c r="D3">
        <f ca="1">C3-B3</f>
        <v>10308</v>
      </c>
      <c r="E3">
        <f ca="1">D3/365.25</f>
        <v>28.2217659137577</v>
      </c>
      <c r="F3">
        <f ca="1">ROUNDDOWN(E3,0)</f>
        <v>28</v>
      </c>
      <c r="G3">
        <f ca="1">E3-F3</f>
        <v>0.22176591375770016</v>
      </c>
      <c r="H3">
        <f ca="1">ROUNDDOWN(G3*365.25/31,0)</f>
        <v>2</v>
      </c>
      <c r="I3">
        <f ca="1">G3*365.25-H3*31</f>
        <v>18.999999999999986</v>
      </c>
      <c r="J3">
        <f>WEEKDAY(B3)</f>
        <v>5</v>
      </c>
      <c r="L3" s="1">
        <v>42006</v>
      </c>
      <c r="M3">
        <f>DAY(L3)</f>
        <v>2</v>
      </c>
    </row>
    <row r="4" spans="1:13" x14ac:dyDescent="0.25">
      <c r="L4" s="1">
        <f ca="1">TODAY()</f>
        <v>42408</v>
      </c>
      <c r="M4" s="1">
        <f>WORKDAY(L3,1)</f>
        <v>42009</v>
      </c>
    </row>
    <row r="5" spans="1:13" x14ac:dyDescent="0.25">
      <c r="B5">
        <f ca="1">ROUNDDOWN((TODAY()-B3)/365.25,0)</f>
        <v>28</v>
      </c>
      <c r="M5" s="1">
        <f>WORKDAY.INTL(L3,2)</f>
        <v>42010</v>
      </c>
    </row>
    <row r="6" spans="1:13" x14ac:dyDescent="0.25">
      <c r="B6">
        <f ca="1">ROUNDDOWN((TODAY()-B3-B5*365.25)/31,0)</f>
        <v>2</v>
      </c>
      <c r="M6">
        <f ca="1">NETWORKDAYS(L4,L3)</f>
        <v>-287</v>
      </c>
    </row>
    <row r="7" spans="1:13" x14ac:dyDescent="0.25">
      <c r="B7">
        <f ca="1">ROUNDDOWN((TODAY()-B3-B5*365.25-B6*31),0)</f>
        <v>19</v>
      </c>
      <c r="M7" s="1">
        <f>WORKDAY(L3,1)</f>
        <v>42009</v>
      </c>
    </row>
    <row r="9" spans="1:13" x14ac:dyDescent="0.25">
      <c r="B9" t="s">
        <v>19</v>
      </c>
      <c r="C9" t="s">
        <v>20</v>
      </c>
      <c r="E9" t="str">
        <f>IF(C9="Juan", "El nombre empieza con J","No se conoce")</f>
        <v>El nombre empieza con J</v>
      </c>
    </row>
    <row r="10" spans="1:13" x14ac:dyDescent="0.25">
      <c r="B10" t="s">
        <v>21</v>
      </c>
      <c r="C10">
        <v>10</v>
      </c>
      <c r="E10" t="str">
        <f>IF(C10&gt;=18,"Mayor de edad","Menor de edad")</f>
        <v>Menor de edad</v>
      </c>
    </row>
    <row r="11" spans="1:13" x14ac:dyDescent="0.25">
      <c r="B11" t="s">
        <v>22</v>
      </c>
      <c r="C11" t="s">
        <v>23</v>
      </c>
    </row>
    <row r="14" spans="1:13" x14ac:dyDescent="0.25">
      <c r="E14">
        <v>5.51</v>
      </c>
      <c r="F14">
        <f>IF(ABS(ROUNDDOWN(E14,0)-E14)&gt;=0.5,ROUNDUP(E14,0),ROUNDDOWN(E14,0))</f>
        <v>6</v>
      </c>
      <c r="H14">
        <f>ABS(ROUNDDOWN(E14,0)-E14)</f>
        <v>0.50999999999999979</v>
      </c>
    </row>
    <row r="15" spans="1:13" x14ac:dyDescent="0.25">
      <c r="E15">
        <v>5.49</v>
      </c>
      <c r="F15">
        <f t="shared" ref="F15:F17" si="0">IF(ABS(ROUND(E15,0)-E15)&lt;0.5,ROUNDUP(E15,0),ROUNDDOWN(E15,0))</f>
        <v>6</v>
      </c>
    </row>
    <row r="16" spans="1:13" x14ac:dyDescent="0.25">
      <c r="E16">
        <v>5.5</v>
      </c>
      <c r="F16">
        <f t="shared" si="0"/>
        <v>5</v>
      </c>
    </row>
    <row r="17" spans="5:6" x14ac:dyDescent="0.25">
      <c r="E17">
        <v>5.47</v>
      </c>
      <c r="F17">
        <f t="shared" si="0"/>
        <v>6</v>
      </c>
    </row>
    <row r="19" spans="5:6" x14ac:dyDescent="0.25">
      <c r="E19">
        <v>23</v>
      </c>
      <c r="F19">
        <f>_xlfn.CEILING.MATH(E19,5)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zoomScale="154" zoomScaleNormal="154" workbookViewId="0">
      <selection activeCell="E18" sqref="E18"/>
    </sheetView>
  </sheetViews>
  <sheetFormatPr baseColWidth="10" defaultRowHeight="15" x14ac:dyDescent="0.25"/>
  <cols>
    <col min="1" max="1" width="14" bestFit="1" customWidth="1"/>
    <col min="5" max="5" width="21.5703125" bestFit="1" customWidth="1"/>
  </cols>
  <sheetData>
    <row r="1" spans="2:7" x14ac:dyDescent="0.25">
      <c r="C1" s="3" t="s">
        <v>38</v>
      </c>
      <c r="E1" s="3" t="s">
        <v>37</v>
      </c>
      <c r="F1" s="3" t="s">
        <v>36</v>
      </c>
    </row>
    <row r="2" spans="2:7" x14ac:dyDescent="0.25">
      <c r="F2">
        <v>0</v>
      </c>
    </row>
    <row r="3" spans="2:7" x14ac:dyDescent="0.25">
      <c r="B3" t="s">
        <v>24</v>
      </c>
      <c r="C3">
        <v>107.23</v>
      </c>
      <c r="D3">
        <f>C3+F2</f>
        <v>107.23</v>
      </c>
      <c r="E3">
        <f>_xlfn.CEILING.MATH(D3,1)</f>
        <v>108</v>
      </c>
      <c r="F3">
        <f>D3-E3</f>
        <v>-0.76999999999999602</v>
      </c>
    </row>
    <row r="4" spans="2:7" x14ac:dyDescent="0.25">
      <c r="B4" t="s">
        <v>25</v>
      </c>
      <c r="C4">
        <v>114.35</v>
      </c>
      <c r="D4">
        <f>C4+F3</f>
        <v>113.58</v>
      </c>
      <c r="E4">
        <f>_xlfn.CEILING.MATH(D4,1)</f>
        <v>114</v>
      </c>
      <c r="F4">
        <f>D4-E4</f>
        <v>-0.42000000000000171</v>
      </c>
    </row>
    <row r="5" spans="2:7" x14ac:dyDescent="0.25">
      <c r="B5" t="s">
        <v>26</v>
      </c>
      <c r="C5">
        <v>123.42</v>
      </c>
      <c r="D5">
        <f>C5+F4</f>
        <v>123</v>
      </c>
      <c r="E5">
        <f t="shared" ref="E5:E14" si="0">_xlfn.CEILING.MATH(D5,1)</f>
        <v>123</v>
      </c>
      <c r="F5">
        <f>D5-E5</f>
        <v>0</v>
      </c>
    </row>
    <row r="6" spans="2:7" x14ac:dyDescent="0.25">
      <c r="B6" t="s">
        <v>27</v>
      </c>
      <c r="C6">
        <v>135.16999999999999</v>
      </c>
      <c r="D6">
        <f>C6+F5</f>
        <v>135.16999999999999</v>
      </c>
      <c r="E6">
        <f t="shared" si="0"/>
        <v>136</v>
      </c>
      <c r="F6">
        <f t="shared" ref="F5:F14" si="1">D6-E6</f>
        <v>-0.83000000000001251</v>
      </c>
    </row>
    <row r="7" spans="2:7" x14ac:dyDescent="0.25">
      <c r="B7" t="s">
        <v>28</v>
      </c>
      <c r="C7">
        <v>140.22999999999999</v>
      </c>
      <c r="D7">
        <f>C7+F6</f>
        <v>139.39999999999998</v>
      </c>
      <c r="E7">
        <f t="shared" si="0"/>
        <v>140</v>
      </c>
      <c r="F7">
        <f t="shared" si="1"/>
        <v>-0.60000000000002274</v>
      </c>
    </row>
    <row r="8" spans="2:7" x14ac:dyDescent="0.25">
      <c r="B8" t="s">
        <v>29</v>
      </c>
      <c r="C8">
        <v>150.38</v>
      </c>
      <c r="D8">
        <f>C8+F7</f>
        <v>149.77999999999997</v>
      </c>
      <c r="E8">
        <f t="shared" si="0"/>
        <v>150</v>
      </c>
      <c r="F8">
        <f t="shared" si="1"/>
        <v>-0.22000000000002728</v>
      </c>
    </row>
    <row r="9" spans="2:7" x14ac:dyDescent="0.25">
      <c r="B9" t="s">
        <v>30</v>
      </c>
      <c r="C9">
        <v>107.23</v>
      </c>
      <c r="D9">
        <f>C9+F8</f>
        <v>107.00999999999998</v>
      </c>
      <c r="E9">
        <f t="shared" si="0"/>
        <v>108</v>
      </c>
      <c r="F9">
        <f t="shared" si="1"/>
        <v>-0.99000000000002331</v>
      </c>
    </row>
    <row r="10" spans="2:7" x14ac:dyDescent="0.25">
      <c r="B10" t="s">
        <v>31</v>
      </c>
      <c r="C10">
        <v>114.35</v>
      </c>
      <c r="D10">
        <f>C10+F9</f>
        <v>113.35999999999997</v>
      </c>
      <c r="E10">
        <f t="shared" si="0"/>
        <v>114</v>
      </c>
      <c r="F10">
        <f t="shared" si="1"/>
        <v>-0.64000000000002899</v>
      </c>
    </row>
    <row r="11" spans="2:7" x14ac:dyDescent="0.25">
      <c r="B11" t="s">
        <v>32</v>
      </c>
      <c r="C11">
        <v>123.42</v>
      </c>
      <c r="D11">
        <f>C11+F10</f>
        <v>122.77999999999997</v>
      </c>
      <c r="E11">
        <f t="shared" si="0"/>
        <v>123</v>
      </c>
      <c r="F11">
        <f t="shared" si="1"/>
        <v>-0.22000000000002728</v>
      </c>
    </row>
    <row r="12" spans="2:7" x14ac:dyDescent="0.25">
      <c r="B12" t="s">
        <v>33</v>
      </c>
      <c r="C12">
        <v>135.16999999999999</v>
      </c>
      <c r="D12">
        <f>C12+F11</f>
        <v>134.94999999999996</v>
      </c>
      <c r="E12">
        <f t="shared" si="0"/>
        <v>135</v>
      </c>
      <c r="F12">
        <f t="shared" si="1"/>
        <v>-5.000000000003979E-2</v>
      </c>
    </row>
    <row r="13" spans="2:7" x14ac:dyDescent="0.25">
      <c r="B13" t="s">
        <v>34</v>
      </c>
      <c r="C13">
        <v>140.22999999999999</v>
      </c>
      <c r="D13">
        <f>C13+F12</f>
        <v>140.17999999999995</v>
      </c>
      <c r="E13">
        <f t="shared" si="0"/>
        <v>141</v>
      </c>
      <c r="F13">
        <f t="shared" si="1"/>
        <v>-0.82000000000005002</v>
      </c>
    </row>
    <row r="14" spans="2:7" x14ac:dyDescent="0.25">
      <c r="B14" t="s">
        <v>35</v>
      </c>
      <c r="C14">
        <v>150.38</v>
      </c>
      <c r="D14">
        <f>C14+F13</f>
        <v>149.55999999999995</v>
      </c>
      <c r="E14">
        <f t="shared" si="0"/>
        <v>150</v>
      </c>
      <c r="F14">
        <f t="shared" si="1"/>
        <v>-0.44000000000005457</v>
      </c>
    </row>
    <row r="16" spans="2:7" x14ac:dyDescent="0.25">
      <c r="B16" t="s">
        <v>39</v>
      </c>
      <c r="D16" t="s">
        <v>41</v>
      </c>
      <c r="E16" t="s">
        <v>42</v>
      </c>
      <c r="F16" s="5">
        <v>2500</v>
      </c>
      <c r="G16" s="6">
        <f>F16-250</f>
        <v>2250</v>
      </c>
    </row>
    <row r="17" spans="1:8" x14ac:dyDescent="0.25">
      <c r="A17" t="s">
        <v>43</v>
      </c>
      <c r="B17" t="s">
        <v>40</v>
      </c>
      <c r="D17" s="1">
        <v>41641</v>
      </c>
      <c r="E17" s="1">
        <v>42328</v>
      </c>
      <c r="F17">
        <f>E17-D17</f>
        <v>687</v>
      </c>
      <c r="G17">
        <f>F17/360</f>
        <v>1.9083333333333334</v>
      </c>
      <c r="H17" s="6">
        <f>G17*$G$16</f>
        <v>4293.75</v>
      </c>
    </row>
    <row r="18" spans="1:8" x14ac:dyDescent="0.25">
      <c r="A18" t="s">
        <v>44</v>
      </c>
      <c r="B18" s="4">
        <v>42566</v>
      </c>
      <c r="C18" t="s">
        <v>48</v>
      </c>
      <c r="D18" s="1">
        <v>42200</v>
      </c>
      <c r="F18" s="7">
        <f>E17-D18</f>
        <v>128</v>
      </c>
      <c r="G18">
        <f>F18/360</f>
        <v>0.35555555555555557</v>
      </c>
      <c r="H18" s="6">
        <f>G18*$G$16</f>
        <v>800</v>
      </c>
    </row>
    <row r="19" spans="1:8" x14ac:dyDescent="0.25">
      <c r="A19" t="s">
        <v>45</v>
      </c>
      <c r="B19" s="4">
        <v>42735</v>
      </c>
      <c r="C19" t="s">
        <v>48</v>
      </c>
      <c r="D19" s="1">
        <v>42004</v>
      </c>
      <c r="F19">
        <f>E$17-D19</f>
        <v>324</v>
      </c>
      <c r="G19">
        <f>F19/360</f>
        <v>0.9</v>
      </c>
      <c r="H19" s="6">
        <f>G19*$G$16</f>
        <v>2025</v>
      </c>
    </row>
    <row r="20" spans="1:8" x14ac:dyDescent="0.25">
      <c r="A20" t="s">
        <v>46</v>
      </c>
      <c r="B20" t="s">
        <v>47</v>
      </c>
      <c r="C20" t="s">
        <v>48</v>
      </c>
      <c r="D20" s="1">
        <v>42006</v>
      </c>
      <c r="F20">
        <f>E$17-D20</f>
        <v>322</v>
      </c>
      <c r="G20">
        <f>F20/360*15</f>
        <v>13.416666666666668</v>
      </c>
      <c r="H20" s="6">
        <f>(G20-6)*G16/15</f>
        <v>1112.5000000000002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2016-02-08T23:13:42Z</dcterms:created>
  <dcterms:modified xsi:type="dcterms:W3CDTF">2016-02-09T15:05:55Z</dcterms:modified>
</cp:coreProperties>
</file>